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2.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 yWindow="-10" windowWidth="9600" windowHeight="7300" tabRatio="974"/>
  </bookViews>
  <sheets>
    <sheet name="Sommaire" sheetId="2" r:id="rId1"/>
    <sheet name="00 " sheetId="34" r:id="rId2"/>
    <sheet name="Dico perso " sheetId="46" r:id="rId3"/>
    <sheet name="01 " sheetId="101" r:id="rId4"/>
    <sheet name="02 " sheetId="48" r:id="rId5"/>
    <sheet name="03" sheetId="50" r:id="rId6"/>
    <sheet name="04 " sheetId="102" r:id="rId7"/>
    <sheet name="05" sheetId="51" r:id="rId8"/>
    <sheet name="11 " sheetId="56" r:id="rId9"/>
    <sheet name="12 " sheetId="57" r:id="rId10"/>
    <sheet name=" 13 " sheetId="96" r:id="rId11"/>
    <sheet name=" 14 " sheetId="60" r:id="rId12"/>
    <sheet name=" 15 " sheetId="61" r:id="rId13"/>
    <sheet name=" 16 " sheetId="62" r:id="rId14"/>
    <sheet name=" 17 " sheetId="63" r:id="rId15"/>
    <sheet name=" 18 " sheetId="64" r:id="rId16"/>
    <sheet name="19" sheetId="27" r:id="rId17"/>
    <sheet name="25" sheetId="33" r:id="rId18"/>
    <sheet name=" 26 " sheetId="77" r:id="rId19"/>
    <sheet name=" 27 " sheetId="71" r:id="rId20"/>
    <sheet name=" 28 " sheetId="72" r:id="rId21"/>
    <sheet name=" 29 " sheetId="73" r:id="rId22"/>
    <sheet name="30" sheetId="38" r:id="rId23"/>
    <sheet name=" 31 " sheetId="74" r:id="rId24"/>
    <sheet name="32" sheetId="42" r:id="rId25"/>
    <sheet name=" 33 " sheetId="75" r:id="rId26"/>
    <sheet name="34" sheetId="44" r:id="rId27"/>
    <sheet name="35" sheetId="45" r:id="rId28"/>
    <sheet name=" 36 " sheetId="78" r:id="rId29"/>
    <sheet name="37" sheetId="29" r:id="rId30"/>
    <sheet name="38 " sheetId="30" r:id="rId31"/>
    <sheet name=" 39 " sheetId="100" r:id="rId32"/>
    <sheet name=" 41 " sheetId="79" r:id="rId33"/>
    <sheet name=" 42 " sheetId="83" r:id="rId34"/>
    <sheet name=" 44 " sheetId="86" r:id="rId35"/>
    <sheet name="Cancaténer texte " sheetId="82" state="hidden" r:id="rId36"/>
    <sheet name="49 " sheetId="92"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s>
  <definedNames>
    <definedName name="_02_févr">"FEVRIER"</definedName>
    <definedName name="_116_" localSheetId="18">' 26 '!$B$581:$B$584</definedName>
    <definedName name="_14_01_18">Sommaire!$C$5</definedName>
    <definedName name="_72_ans" localSheetId="18">' 26 '!$B$969</definedName>
    <definedName name="_83_" localSheetId="18">' 26 '!$B$419:$B$421</definedName>
    <definedName name="_94_vidéos_sur_divers_sujets__fort_intéressant" localSheetId="18">' 26 '!$D$583</definedName>
    <definedName name="_xlnm._FilterDatabase" localSheetId="8" hidden="1">'11 '!$B$2:$B$16</definedName>
    <definedName name="_mois_" localSheetId="11">'[1]Durée à Epargner '!$G$6</definedName>
    <definedName name="_mois_" localSheetId="15">'[2]Durée à Epargner '!$G$6</definedName>
    <definedName name="_mois_" localSheetId="18">'[3]Durée à Epargner '!$G$6</definedName>
    <definedName name="_mois_" localSheetId="25">'[3]Durée à Epargner '!$G$6</definedName>
    <definedName name="_mois_" localSheetId="28">'[4]Durée à Epargner '!$G$6</definedName>
    <definedName name="_mois_" localSheetId="33">'[4]Durée à Epargner '!$G$6</definedName>
    <definedName name="_mois_" localSheetId="3">'[4]Durée à Epargner '!$G$6</definedName>
    <definedName name="_mois_" localSheetId="8">'[5]Durée à Epargner '!$G$6</definedName>
    <definedName name="_mois_" localSheetId="9">'[4]Durée à Epargner '!$G$6</definedName>
    <definedName name="_mois_">'[6]Durée à Epargner '!$G$6</definedName>
    <definedName name="a_base_depenses" localSheetId="10">'[7]Compta  2008'!$BF$134:$BF$153</definedName>
    <definedName name="a_base_depenses" localSheetId="18">'[8]Compta  2008'!$BF$134:$BF$153</definedName>
    <definedName name="a_base_depenses" localSheetId="25">'[8]Compta  2008'!$BF$134:$BF$153</definedName>
    <definedName name="a_base_depenses" localSheetId="28">'[7]Compta  2008'!$BF$134:$BF$153</definedName>
    <definedName name="a_base_depenses" localSheetId="33">'[7]Compta  2008'!$BF$134:$BF$153</definedName>
    <definedName name="a_base_depenses" localSheetId="3">'[7]Compta  2008'!$BF$134:$BF$153</definedName>
    <definedName name="a_base_depenses" localSheetId="4">'[7]Compta  2008'!$BF$134:$BF$153</definedName>
    <definedName name="a_base_depenses" localSheetId="5">'[7]Compta  2008'!$BF$134:$BF$153</definedName>
    <definedName name="a_base_depenses" localSheetId="6">'[9]Compta  2008'!$BF$134:$BF$153</definedName>
    <definedName name="a_base_depenses" localSheetId="7">'[7]Compta  2008'!$BF$134:$BF$153</definedName>
    <definedName name="a_base_depenses" localSheetId="8">'[7]Compta  2008'!$BF$134:$BF$153</definedName>
    <definedName name="a_base_depenses" localSheetId="9">'[7]Compta  2008'!$BF$134:$BF$153</definedName>
    <definedName name="a_base_depenses">'[10]Compta  2008'!$BF$134:$BF$153</definedName>
    <definedName name="a_colonneF" localSheetId="10">[11]IMPOTS!$F$1:$F$153</definedName>
    <definedName name="a_colonneF" localSheetId="15">[12]IMPOTS!$F$1:$F$153</definedName>
    <definedName name="a_colonneF" localSheetId="18">[13]IMPOTS!$F$1:$F$153</definedName>
    <definedName name="a_colonneF" localSheetId="25">[13]IMPOTS!$F$1:$F$153</definedName>
    <definedName name="a_colonneF" localSheetId="28">[14]IMPOTS!$F$1:$F$153</definedName>
    <definedName name="a_colonneF" localSheetId="33">[14]IMPOTS!$F$1:$F$153</definedName>
    <definedName name="a_colonneF" localSheetId="3">[11]IMPOTS!$F$1:$F$153</definedName>
    <definedName name="a_colonneF" localSheetId="4">[11]IMPOTS!$F$1:$F$153</definedName>
    <definedName name="a_colonneF" localSheetId="5">[11]IMPOTS!$F$1:$F$153</definedName>
    <definedName name="a_colonneF" localSheetId="6">[15]IMPOTS!$F$1:$F$153</definedName>
    <definedName name="a_colonneF" localSheetId="7">[11]IMPOTS!$F$1:$F$153</definedName>
    <definedName name="a_colonneF" localSheetId="8">[11]IMPOTS!$F$1:$F$153</definedName>
    <definedName name="a_colonneF" localSheetId="9">[11]IMPOTS!$F$1:$F$153</definedName>
    <definedName name="a_colonneF">[16]IMPOTS!$F$1:$F$153</definedName>
    <definedName name="a_colonneH" localSheetId="10">[11]IMPOTS!$H$1:$H$153</definedName>
    <definedName name="a_colonneH" localSheetId="15">[12]IMPOTS!$H$1:$H$153</definedName>
    <definedName name="a_colonneH" localSheetId="18">[13]IMPOTS!$H$1:$H$153</definedName>
    <definedName name="a_colonneH" localSheetId="25">[13]IMPOTS!$H$1:$H$153</definedName>
    <definedName name="a_colonneH" localSheetId="28">[14]IMPOTS!$H$1:$H$153</definedName>
    <definedName name="a_colonneH" localSheetId="33">[14]IMPOTS!$H$1:$H$153</definedName>
    <definedName name="a_colonneH" localSheetId="3">[11]IMPOTS!$H$1:$H$153</definedName>
    <definedName name="a_colonneH" localSheetId="4">[11]IMPOTS!$H$1:$H$153</definedName>
    <definedName name="a_colonneH" localSheetId="5">[11]IMPOTS!$H$1:$H$153</definedName>
    <definedName name="a_colonneH" localSheetId="6">[15]IMPOTS!$H$1:$H$153</definedName>
    <definedName name="a_colonneH" localSheetId="7">[11]IMPOTS!$H$1:$H$153</definedName>
    <definedName name="a_colonneH" localSheetId="8">[11]IMPOTS!$H$1:$H$153</definedName>
    <definedName name="a_colonneH" localSheetId="9">[11]IMPOTS!$H$1:$H$153</definedName>
    <definedName name="a_colonneH">[16]IMPOTS!$H$1:$H$153</definedName>
    <definedName name="A_du_Dico">'Dico perso '!$B$7</definedName>
    <definedName name="a_global">"FEVRIER"</definedName>
    <definedName name="a_hypo1" localSheetId="10">'[11]Copie Scénario'!$D$4:$D$47</definedName>
    <definedName name="a_hypo1" localSheetId="15">'[12]Copie Scénario'!$D$4:$D$47</definedName>
    <definedName name="a_hypo1" localSheetId="18">'[13]Copie Scénario'!$D$4:$D$47</definedName>
    <definedName name="a_hypo1" localSheetId="25">'[13]Copie Scénario'!$D$4:$D$47</definedName>
    <definedName name="a_hypo1" localSheetId="28">'[14]Copie Scénario'!$D$4:$D$47</definedName>
    <definedName name="a_hypo1" localSheetId="33">'[14]Copie Scénario'!$D$4:$D$47</definedName>
    <definedName name="a_hypo1" localSheetId="3">'[11]Copie Scénario'!$D$4:$D$47</definedName>
    <definedName name="a_hypo1" localSheetId="4">'[11]Copie Scénario'!$D$4:$D$47</definedName>
    <definedName name="a_hypo1" localSheetId="5">'[11]Copie Scénario'!$D$4:$D$47</definedName>
    <definedName name="a_hypo1" localSheetId="6">'[15]Copie Scénario'!$D$4:$D$47</definedName>
    <definedName name="a_hypo1" localSheetId="7">'[11]Copie Scénario'!$D$4:$D$47</definedName>
    <definedName name="a_hypo1" localSheetId="8">'[11]Copie Scénario'!$D$4:$D$47</definedName>
    <definedName name="a_hypo1" localSheetId="9">'[11]Copie Scénario'!$D$4:$D$47</definedName>
    <definedName name="a_hypo1">'[16]Copie Scénario'!$D$4:$D$47</definedName>
    <definedName name="à_propos_des_PETITIONS..._chaînes_....etc._...">'32'!$B$5</definedName>
    <definedName name="a_tableau_EAU_à_imprimer" localSheetId="28">'[17]Conso 2005 '!$B$56:$R$76</definedName>
    <definedName name="a_tableau_EAU_à_imprimer" localSheetId="33">'[17]Conso 2005 '!$B$56:$R$76</definedName>
    <definedName name="a_tableau_EAU_à_imprimer">'[18]Conso 2005 '!$B$56:$R$76</definedName>
    <definedName name="a_tableau_EDF_à_imprimer" localSheetId="28">'[17]Conso 2005 '!$B$4:$R$53</definedName>
    <definedName name="a_tableau_EDF_à_imprimer" localSheetId="33">'[17]Conso 2005 '!$B$4:$R$53</definedName>
    <definedName name="a_tableau_EDF_à_imprimer">'[18]Conso 2005 '!$B$4:$R$53</definedName>
    <definedName name="a_totalité_pour_impression" localSheetId="10">'[19]Adresses Tél Fax'!$C$5:$J$366</definedName>
    <definedName name="a_totalité_pour_impression" localSheetId="15">'[20]Adresses Tél Fax'!$C$5:$J$366</definedName>
    <definedName name="a_totalité_pour_impression" localSheetId="18">'[21]Adresses Tél Fax'!$C$5:$J$366</definedName>
    <definedName name="a_totalité_pour_impression" localSheetId="25">'[21]Adresses Tél Fax'!$C$5:$J$366</definedName>
    <definedName name="a_totalité_pour_impression" localSheetId="33">'[22]Adresses Tél Fax'!$C$5:$J$366</definedName>
    <definedName name="a_totalité_pour_impression" localSheetId="3">'[19]Adresses Tél Fax'!$C$5:$J$366</definedName>
    <definedName name="a_totalité_pour_impression" localSheetId="4">'[19]Adresses Tél Fax'!$C$5:$J$366</definedName>
    <definedName name="a_totalité_pour_impression" localSheetId="5">'[19]Adresses Tél Fax'!$C$5:$J$366</definedName>
    <definedName name="a_totalité_pour_impression" localSheetId="6">'[23]Adresses Tél Fax'!$C$5:$J$366</definedName>
    <definedName name="a_totalité_pour_impression" localSheetId="7">'[19]Adresses Tél Fax'!$C$5:$J$366</definedName>
    <definedName name="a_totalité_pour_impression" localSheetId="8">'[19]Adresses Tél Fax'!$C$5:$J$366</definedName>
    <definedName name="a_totalité_pour_impression" localSheetId="35">'[21]Adresses Tél Fax'!$C$5:$J$366</definedName>
    <definedName name="a_totalité_pour_impression">'[24]Adresses Tél Fax'!$C$5:$J$366</definedName>
    <definedName name="a_zone_calcul" localSheetId="10">[11]ETUDE!$S$13:$Y$29</definedName>
    <definedName name="a_zone_calcul" localSheetId="15">[12]ETUDE!$S$13:$Y$29</definedName>
    <definedName name="a_zone_calcul" localSheetId="18">[13]ETUDE!$S$13:$Y$29</definedName>
    <definedName name="a_zone_calcul" localSheetId="25">[13]ETUDE!$S$13:$Y$29</definedName>
    <definedName name="a_zone_calcul" localSheetId="28">[14]ETUDE!$S$13:$Y$29</definedName>
    <definedName name="a_zone_calcul" localSheetId="33">[14]ETUDE!$S$13:$Y$29</definedName>
    <definedName name="a_zone_calcul" localSheetId="3">[11]ETUDE!$S$13:$Y$29</definedName>
    <definedName name="a_zone_calcul" localSheetId="4">[11]ETUDE!$S$13:$Y$29</definedName>
    <definedName name="a_zone_calcul" localSheetId="5">[11]ETUDE!$S$13:$Y$29</definedName>
    <definedName name="a_zone_calcul" localSheetId="6">[15]ETUDE!$S$13:$Y$29</definedName>
    <definedName name="a_zone_calcul" localSheetId="7">[11]ETUDE!$S$13:$Y$29</definedName>
    <definedName name="a_zone_calcul" localSheetId="8">[11]ETUDE!$S$13:$Y$29</definedName>
    <definedName name="a_zone_calcul" localSheetId="9">[11]ETUDE!$S$13:$Y$29</definedName>
    <definedName name="a_zone_calcul" localSheetId="35">[13]ETUDE!$S$13:$Y$29</definedName>
    <definedName name="a_zone_calcul">[16]ETUDE!$S$13:$Y$29</definedName>
    <definedName name="a_zone_copie_client" localSheetId="10">'[11]Copie Client'!$B$2:$N$27</definedName>
    <definedName name="a_zone_copie_client" localSheetId="15">'[12]Copie Client'!$B$2:$N$27</definedName>
    <definedName name="a_zone_copie_client" localSheetId="18">'[13]Copie Client'!$B$2:$N$27</definedName>
    <definedName name="a_zone_copie_client" localSheetId="25">'[13]Copie Client'!$B$2:$N$27</definedName>
    <definedName name="a_zone_copie_client" localSheetId="28">'[14]Copie Client'!$B$2:$N$27</definedName>
    <definedName name="a_zone_copie_client" localSheetId="33">'[14]Copie Client'!$B$2:$N$27</definedName>
    <definedName name="a_zone_copie_client" localSheetId="3">'[11]Copie Client'!$B$2:$N$27</definedName>
    <definedName name="a_zone_copie_client" localSheetId="4">'[11]Copie Client'!$B$2:$N$27</definedName>
    <definedName name="a_zone_copie_client" localSheetId="5">'[11]Copie Client'!$B$2:$N$27</definedName>
    <definedName name="a_zone_copie_client" localSheetId="6">'[15]Copie Client'!$B$2:$N$27</definedName>
    <definedName name="a_zone_copie_client" localSheetId="7">'[11]Copie Client'!$B$2:$N$27</definedName>
    <definedName name="a_zone_copie_client" localSheetId="8">'[11]Copie Client'!$B$2:$N$27</definedName>
    <definedName name="a_zone_copie_client" localSheetId="9">'[11]Copie Client'!$B$2:$N$27</definedName>
    <definedName name="a_zone_copie_client" localSheetId="35">'[13]Copie Client'!$B$2:$N$27</definedName>
    <definedName name="a_zone_copie_client">'[16]Copie Client'!$B$2:$N$27</definedName>
    <definedName name="a_zone_imp_scénario" localSheetId="10">'[11]Copie Scénario'!$B$2:$T$48</definedName>
    <definedName name="a_zone_imp_scénario" localSheetId="15">'[12]Copie Scénario'!$B$2:$T$48</definedName>
    <definedName name="a_zone_imp_scénario" localSheetId="18">'[13]Copie Scénario'!$B$2:$T$48</definedName>
    <definedName name="a_zone_imp_scénario" localSheetId="25">'[13]Copie Scénario'!$B$2:$T$48</definedName>
    <definedName name="a_zone_imp_scénario" localSheetId="28">'[14]Copie Scénario'!$B$2:$T$48</definedName>
    <definedName name="a_zone_imp_scénario" localSheetId="33">'[14]Copie Scénario'!$B$2:$T$48</definedName>
    <definedName name="a_zone_imp_scénario" localSheetId="3">'[11]Copie Scénario'!$B$2:$T$48</definedName>
    <definedName name="a_zone_imp_scénario" localSheetId="4">'[11]Copie Scénario'!$B$2:$T$48</definedName>
    <definedName name="a_zone_imp_scénario" localSheetId="5">'[11]Copie Scénario'!$B$2:$T$48</definedName>
    <definedName name="a_zone_imp_scénario" localSheetId="6">'[15]Copie Scénario'!$B$2:$T$48</definedName>
    <definedName name="a_zone_imp_scénario" localSheetId="7">'[11]Copie Scénario'!$B$2:$T$48</definedName>
    <definedName name="a_zone_imp_scénario" localSheetId="8">'[11]Copie Scénario'!$B$2:$T$48</definedName>
    <definedName name="a_zone_imp_scénario" localSheetId="9">'[11]Copie Scénario'!$B$2:$T$48</definedName>
    <definedName name="a_zone_imp_scénario" localSheetId="35">'[13]Copie Scénario'!$B$2:$T$48</definedName>
    <definedName name="a_zone_imp_scénario">'[16]Copie Scénario'!$B$2:$T$48</definedName>
    <definedName name="a_zone_scénario" localSheetId="10">'[11]Copie Scénario'!$D$4:$E$49</definedName>
    <definedName name="a_zone_scénario" localSheetId="15">'[12]Copie Scénario'!$D$4:$E$49</definedName>
    <definedName name="a_zone_scénario" localSheetId="18">'[13]Copie Scénario'!$D$4:$E$49</definedName>
    <definedName name="a_zone_scénario" localSheetId="25">'[13]Copie Scénario'!$D$4:$E$49</definedName>
    <definedName name="a_zone_scénario" localSheetId="28">'[14]Copie Scénario'!$D$4:$E$49</definedName>
    <definedName name="a_zone_scénario" localSheetId="33">'[14]Copie Scénario'!$D$4:$E$49</definedName>
    <definedName name="a_zone_scénario" localSheetId="3">'[11]Copie Scénario'!$D$4:$E$49</definedName>
    <definedName name="a_zone_scénario" localSheetId="4">'[11]Copie Scénario'!$D$4:$E$49</definedName>
    <definedName name="a_zone_scénario" localSheetId="5">'[11]Copie Scénario'!$D$4:$E$49</definedName>
    <definedName name="a_zone_scénario" localSheetId="6">'[15]Copie Scénario'!$D$4:$E$49</definedName>
    <definedName name="a_zone_scénario" localSheetId="7">'[11]Copie Scénario'!$D$4:$E$49</definedName>
    <definedName name="a_zone_scénario" localSheetId="8">'[11]Copie Scénario'!$D$4:$E$49</definedName>
    <definedName name="a_zone_scénario" localSheetId="9">'[11]Copie Scénario'!$D$4:$E$49</definedName>
    <definedName name="a_zone_scénario" localSheetId="35">'[13]Copie Scénario'!$D$4:$E$49</definedName>
    <definedName name="a_zone_scénario">'[16]Copie Scénario'!$D$4:$E$49</definedName>
    <definedName name="a_zone_transfert_scénario" localSheetId="10">'[11]Copie Scénario'!$AA$2:$AQ$47</definedName>
    <definedName name="a_zone_transfert_scénario" localSheetId="15">'[12]Copie Scénario'!$AA$2:$AQ$47</definedName>
    <definedName name="a_zone_transfert_scénario" localSheetId="18">'[13]Copie Scénario'!$AA$2:$AQ$47</definedName>
    <definedName name="a_zone_transfert_scénario" localSheetId="25">'[13]Copie Scénario'!$AA$2:$AQ$47</definedName>
    <definedName name="a_zone_transfert_scénario" localSheetId="28">'[14]Copie Scénario'!$AA$2:$AQ$47</definedName>
    <definedName name="a_zone_transfert_scénario" localSheetId="33">'[14]Copie Scénario'!$AA$2:$AQ$47</definedName>
    <definedName name="a_zone_transfert_scénario" localSheetId="3">'[11]Copie Scénario'!$AA$2:$AQ$47</definedName>
    <definedName name="a_zone_transfert_scénario" localSheetId="4">'[11]Copie Scénario'!$AA$2:$AQ$47</definedName>
    <definedName name="a_zone_transfert_scénario" localSheetId="5">'[11]Copie Scénario'!$AA$2:$AQ$47</definedName>
    <definedName name="a_zone_transfert_scénario" localSheetId="6">'[15]Copie Scénario'!$AA$2:$AQ$47</definedName>
    <definedName name="a_zone_transfert_scénario" localSheetId="7">'[11]Copie Scénario'!$AA$2:$AQ$47</definedName>
    <definedName name="a_zone_transfert_scénario" localSheetId="8">'[11]Copie Scénario'!$AA$2:$AQ$47</definedName>
    <definedName name="a_zone_transfert_scénario" localSheetId="9">'[11]Copie Scénario'!$AA$2:$AQ$47</definedName>
    <definedName name="a_zone_transfert_scénario" localSheetId="35">'[13]Copie Scénario'!$AA$2:$AQ$47</definedName>
    <definedName name="a_zone_transfert_scénario">'[16]Copie Scénario'!$AA$2:$AQ$47</definedName>
    <definedName name="aa_à_imprimer" localSheetId="10">'[14]Imprime Impôts'!$A$1:$Q$85</definedName>
    <definedName name="aa_à_imprimer" localSheetId="15">'[12]Imprime Impôts'!$A$1:$Q$85</definedName>
    <definedName name="aa_à_imprimer" localSheetId="18">'[25]Imprime Impôts'!$A$1:$Q$85</definedName>
    <definedName name="aa_à_imprimer" localSheetId="25">'[25]Imprime Impôts'!$A$1:$Q$85</definedName>
    <definedName name="aa_à_imprimer" localSheetId="28">'[14]Imprime Impôts'!$A$1:$Q$85</definedName>
    <definedName name="aa_à_imprimer" localSheetId="33">'[14]Imprime Impôts'!$A$1:$Q$85</definedName>
    <definedName name="aa_à_imprimer" localSheetId="3">'[14]Imprime Impôts'!$A$1:$Q$85</definedName>
    <definedName name="aa_à_imprimer" localSheetId="4">'[14]Imprime Impôts'!$A$1:$Q$85</definedName>
    <definedName name="aa_à_imprimer" localSheetId="5">'[14]Imprime Impôts'!$A$1:$Q$85</definedName>
    <definedName name="aa_à_imprimer" localSheetId="6">'[26]Imprime Impôts'!$A$1:$Q$85</definedName>
    <definedName name="aa_à_imprimer" localSheetId="7">'[14]Imprime Impôts'!$A$1:$Q$85</definedName>
    <definedName name="aa_à_imprimer" localSheetId="8">'[14]Imprime Impôts'!$A$1:$Q$85</definedName>
    <definedName name="aa_à_imprimer" localSheetId="9">'[14]Imprime Impôts'!$A$1:$Q$85</definedName>
    <definedName name="aa_à_imprimer" localSheetId="35">'[25]Imprime Impôts'!$A$1:$Q$85</definedName>
    <definedName name="aa_à_imprimer">'[27]Imprime Impôts'!$A$1:$Q$85</definedName>
    <definedName name="aa_déduction" localSheetId="10">[14]IMPOTS!$F$105</definedName>
    <definedName name="aa_déduction" localSheetId="15">[12]IMPOTS!$F$105</definedName>
    <definedName name="aa_déduction" localSheetId="18">[25]IMPOTS!$F$105</definedName>
    <definedName name="aa_déduction" localSheetId="25">[25]IMPOTS!$F$105</definedName>
    <definedName name="aa_déduction" localSheetId="28">[14]IMPOTS!$F$105</definedName>
    <definedName name="aa_déduction" localSheetId="33">[14]IMPOTS!$F$105</definedName>
    <definedName name="aa_déduction" localSheetId="3">[14]IMPOTS!$F$105</definedName>
    <definedName name="aa_déduction" localSheetId="4">[14]IMPOTS!$F$105</definedName>
    <definedName name="aa_déduction" localSheetId="5">[14]IMPOTS!$F$105</definedName>
    <definedName name="aa_déduction" localSheetId="6">[26]IMPOTS!$F$105</definedName>
    <definedName name="aa_déduction" localSheetId="7">[14]IMPOTS!$F$105</definedName>
    <definedName name="aa_déduction" localSheetId="8">[14]IMPOTS!$F$105</definedName>
    <definedName name="aa_déduction" localSheetId="9">[14]IMPOTS!$F$105</definedName>
    <definedName name="aa_déduction" localSheetId="35">[25]IMPOTS!$F$105</definedName>
    <definedName name="aa_déduction">[27]IMPOTS!$F$105</definedName>
    <definedName name="aa_salaire_enfant" localSheetId="10">[11]IMPOTS!$F$27</definedName>
    <definedName name="aa_salaire_enfant" localSheetId="15">[12]IMPOTS!$F$27</definedName>
    <definedName name="aa_salaire_enfant" localSheetId="18">[13]IMPOTS!$F$27</definedName>
    <definedName name="aa_salaire_enfant" localSheetId="25">[13]IMPOTS!$F$27</definedName>
    <definedName name="aa_salaire_enfant" localSheetId="28">[14]IMPOTS!$F$27</definedName>
    <definedName name="aa_salaire_enfant" localSheetId="33">[14]IMPOTS!$F$27</definedName>
    <definedName name="aa_salaire_enfant" localSheetId="3">[11]IMPOTS!$F$27</definedName>
    <definedName name="aa_salaire_enfant" localSheetId="4">[11]IMPOTS!$F$27</definedName>
    <definedName name="aa_salaire_enfant" localSheetId="5">[11]IMPOTS!$F$27</definedName>
    <definedName name="aa_salaire_enfant" localSheetId="6">[15]IMPOTS!$F$27</definedName>
    <definedName name="aa_salaire_enfant" localSheetId="7">[11]IMPOTS!$F$27</definedName>
    <definedName name="aa_salaire_enfant" localSheetId="8">[11]IMPOTS!$F$27</definedName>
    <definedName name="aa_salaire_enfant" localSheetId="9">[11]IMPOTS!$F$27</definedName>
    <definedName name="aa_salaire_enfant" localSheetId="35">[13]IMPOTS!$F$27</definedName>
    <definedName name="aa_salaire_enfant">[16]IMPOTS!$F$27</definedName>
    <definedName name="aa_zone_2000" localSheetId="10">[11]IMPOTS!$AJ$86:$AM$96</definedName>
    <definedName name="aa_zone_2000" localSheetId="15">[12]IMPOTS!$AJ$86:$AM$96</definedName>
    <definedName name="aa_zone_2000" localSheetId="18">[13]IMPOTS!$AJ$86:$AM$96</definedName>
    <definedName name="aa_zone_2000" localSheetId="25">[13]IMPOTS!$AJ$86:$AM$96</definedName>
    <definedName name="aa_zone_2000" localSheetId="28">[14]IMPOTS!$AJ$86:$AM$96</definedName>
    <definedName name="aa_zone_2000" localSheetId="33">[14]IMPOTS!$AJ$86:$AM$96</definedName>
    <definedName name="aa_zone_2000" localSheetId="3">[11]IMPOTS!$AJ$86:$AM$96</definedName>
    <definedName name="aa_zone_2000" localSheetId="4">[11]IMPOTS!$AJ$86:$AM$96</definedName>
    <definedName name="aa_zone_2000" localSheetId="5">[11]IMPOTS!$AJ$86:$AM$96</definedName>
    <definedName name="aa_zone_2000" localSheetId="6">[15]IMPOTS!$AJ$86:$AM$96</definedName>
    <definedName name="aa_zone_2000" localSheetId="7">[11]IMPOTS!$AJ$86:$AM$96</definedName>
    <definedName name="aa_zone_2000" localSheetId="8">[11]IMPOTS!$AJ$86:$AM$96</definedName>
    <definedName name="aa_zone_2000" localSheetId="9">[11]IMPOTS!$AJ$86:$AM$96</definedName>
    <definedName name="aa_zone_2000" localSheetId="35">[13]IMPOTS!$AJ$86:$AM$96</definedName>
    <definedName name="aa_zone_2000">[16]IMPOTS!$AJ$86:$AM$96</definedName>
    <definedName name="aa_zone_98" localSheetId="10">[11]IMPOTS!$Z$86:$AC$96</definedName>
    <definedName name="aa_zone_98" localSheetId="15">[12]IMPOTS!$Z$86:$AC$96</definedName>
    <definedName name="aa_zone_98" localSheetId="18">[13]IMPOTS!$Z$86:$AC$96</definedName>
    <definedName name="aa_zone_98" localSheetId="25">[13]IMPOTS!$Z$86:$AC$96</definedName>
    <definedName name="aa_zone_98" localSheetId="28">[14]IMPOTS!$Z$86:$AC$96</definedName>
    <definedName name="aa_zone_98" localSheetId="33">[14]IMPOTS!$Z$86:$AC$96</definedName>
    <definedName name="aa_zone_98" localSheetId="3">[11]IMPOTS!$Z$86:$AC$96</definedName>
    <definedName name="aa_zone_98" localSheetId="4">[11]IMPOTS!$Z$86:$AC$96</definedName>
    <definedName name="aa_zone_98" localSheetId="5">[11]IMPOTS!$Z$86:$AC$96</definedName>
    <definedName name="aa_zone_98" localSheetId="6">[15]IMPOTS!$Z$86:$AC$96</definedName>
    <definedName name="aa_zone_98" localSheetId="7">[11]IMPOTS!$Z$86:$AC$96</definedName>
    <definedName name="aa_zone_98" localSheetId="8">[11]IMPOTS!$Z$86:$AC$96</definedName>
    <definedName name="aa_zone_98" localSheetId="9">[11]IMPOTS!$Z$86:$AC$96</definedName>
    <definedName name="aa_zone_98" localSheetId="35">[13]IMPOTS!$Z$86:$AC$96</definedName>
    <definedName name="aa_zone_98">[16]IMPOTS!$Z$86:$AC$96</definedName>
    <definedName name="aa_zone_99" localSheetId="10">[11]IMPOTS!$AE$86:$AH$96</definedName>
    <definedName name="aa_zone_99" localSheetId="15">[12]IMPOTS!$AE$86:$AH$96</definedName>
    <definedName name="aa_zone_99" localSheetId="18">[13]IMPOTS!$AE$86:$AH$96</definedName>
    <definedName name="aa_zone_99" localSheetId="25">[13]IMPOTS!$AE$86:$AH$96</definedName>
    <definedName name="aa_zone_99" localSheetId="28">[14]IMPOTS!$AE$86:$AH$96</definedName>
    <definedName name="aa_zone_99" localSheetId="33">[14]IMPOTS!$AE$86:$AH$96</definedName>
    <definedName name="aa_zone_99" localSheetId="3">[11]IMPOTS!$AE$86:$AH$96</definedName>
    <definedName name="aa_zone_99" localSheetId="4">[11]IMPOTS!$AE$86:$AH$96</definedName>
    <definedName name="aa_zone_99" localSheetId="5">[11]IMPOTS!$AE$86:$AH$96</definedName>
    <definedName name="aa_zone_99" localSheetId="6">[15]IMPOTS!$AE$86:$AH$96</definedName>
    <definedName name="aa_zone_99" localSheetId="7">[11]IMPOTS!$AE$86:$AH$96</definedName>
    <definedName name="aa_zone_99" localSheetId="8">[11]IMPOTS!$AE$86:$AH$96</definedName>
    <definedName name="aa_zone_99" localSheetId="9">[11]IMPOTS!$AE$86:$AH$96</definedName>
    <definedName name="aa_zone_99" localSheetId="35">[13]IMPOTS!$AE$86:$AH$96</definedName>
    <definedName name="aa_zone_99">[16]IMPOTS!$AE$86:$AH$96</definedName>
    <definedName name="aa_zone_prêts" localSheetId="10">'[11]Détail Prêts'!$B$1:$Q$35</definedName>
    <definedName name="aa_zone_prêts" localSheetId="15">'[12]Détail Prêts'!$B$1:$Q$35</definedName>
    <definedName name="aa_zone_prêts" localSheetId="18">'[13]Détail Prêts'!$B$1:$Q$35</definedName>
    <definedName name="aa_zone_prêts" localSheetId="25">'[13]Détail Prêts'!$B$1:$Q$35</definedName>
    <definedName name="aa_zone_prêts" localSheetId="28">'[14]Détail Prêts'!$B$1:$Q$35</definedName>
    <definedName name="aa_zone_prêts" localSheetId="33">'[14]Détail Prêts'!$B$1:$Q$35</definedName>
    <definedName name="aa_zone_prêts" localSheetId="3">'[11]Détail Prêts'!$B$1:$Q$35</definedName>
    <definedName name="aa_zone_prêts" localSheetId="4">'[11]Détail Prêts'!$B$1:$Q$35</definedName>
    <definedName name="aa_zone_prêts" localSheetId="5">'[11]Détail Prêts'!$B$1:$Q$35</definedName>
    <definedName name="aa_zone_prêts" localSheetId="6">'[15]Détail Prêts'!$B$1:$Q$35</definedName>
    <definedName name="aa_zone_prêts" localSheetId="7">'[11]Détail Prêts'!$B$1:$Q$35</definedName>
    <definedName name="aa_zone_prêts" localSheetId="8">'[11]Détail Prêts'!$B$1:$Q$35</definedName>
    <definedName name="aa_zone_prêts" localSheetId="9">'[11]Détail Prêts'!$B$1:$Q$35</definedName>
    <definedName name="aa_zone_prêts" localSheetId="35">'[13]Détail Prêts'!$B$1:$Q$35</definedName>
    <definedName name="aa_zone_prêts">'[16]Détail Prêts'!$B$1:$Q$35</definedName>
    <definedName name="aa_zone_tableau" localSheetId="10">[11]ETUDE!$B$1:$N$20</definedName>
    <definedName name="aa_zone_tableau" localSheetId="15">[12]ETUDE!$B$1:$N$20</definedName>
    <definedName name="aa_zone_tableau" localSheetId="18">[13]ETUDE!$B$1:$N$20</definedName>
    <definedName name="aa_zone_tableau" localSheetId="25">[13]ETUDE!$B$1:$N$20</definedName>
    <definedName name="aa_zone_tableau" localSheetId="28">[14]ETUDE!$B$1:$N$20</definedName>
    <definedName name="aa_zone_tableau" localSheetId="33">[14]ETUDE!$B$1:$N$20</definedName>
    <definedName name="aa_zone_tableau" localSheetId="3">[11]ETUDE!$B$1:$N$20</definedName>
    <definedName name="aa_zone_tableau" localSheetId="4">[11]ETUDE!$B$1:$N$20</definedName>
    <definedName name="aa_zone_tableau" localSheetId="5">[11]ETUDE!$B$1:$N$20</definedName>
    <definedName name="aa_zone_tableau" localSheetId="6">[15]ETUDE!$B$1:$N$20</definedName>
    <definedName name="aa_zone_tableau" localSheetId="7">[11]ETUDE!$B$1:$N$20</definedName>
    <definedName name="aa_zone_tableau" localSheetId="8">[11]ETUDE!$B$1:$N$20</definedName>
    <definedName name="aa_zone_tableau" localSheetId="9">[11]ETUDE!$B$1:$N$20</definedName>
    <definedName name="aa_zone_tableau" localSheetId="35">[13]ETUDE!$B$1:$N$20</definedName>
    <definedName name="aa_zone_tableau">[16]ETUDE!$B$1:$N$20</definedName>
    <definedName name="aaa" localSheetId="28">[28]Lexique!$B$3</definedName>
    <definedName name="aaa" localSheetId="33">[28]Lexique!$B$3</definedName>
    <definedName name="aaa" localSheetId="6">[29]Lexique!$B$3</definedName>
    <definedName name="AAA" localSheetId="35">'[30]Trucs et Astuces '!$B$5</definedName>
    <definedName name="aaa">[31]Lexique!$B$3</definedName>
    <definedName name="aaaa" localSheetId="15">'[32]Prix Conso'!$B$180</definedName>
    <definedName name="aaaa" localSheetId="18">'[33]Prix Conso'!$B$180</definedName>
    <definedName name="aaaa" localSheetId="25">'[33]Prix Conso'!$B$180</definedName>
    <definedName name="aaaa" localSheetId="28">'[34]Prix Conso'!$B$180</definedName>
    <definedName name="aaaa" localSheetId="33">'[34]Prix Conso'!$B$180</definedName>
    <definedName name="aaaa" localSheetId="35">'[33]Prix Conso'!$B$180</definedName>
    <definedName name="aaaa">'[35]Prix Conso'!$B$180</definedName>
    <definedName name="ab">"absent lors relevé"</definedName>
    <definedName name="ab_asp" localSheetId="28">'[36]ASPACH le HAUT '!$A$8</definedName>
    <definedName name="ab_asp" localSheetId="33">'[36]ASPACH le HAUT '!$A$8</definedName>
    <definedName name="ab_asp">'[37]ASPACH le HAUT '!$A$8</definedName>
    <definedName name="abat_pers_agée" localSheetId="10">[11]IMPOTS!$E$87</definedName>
    <definedName name="abat_pers_agée" localSheetId="15">[12]IMPOTS!$E$87</definedName>
    <definedName name="abat_pers_agée" localSheetId="18">[13]IMPOTS!$E$87</definedName>
    <definedName name="abat_pers_agée" localSheetId="25">[13]IMPOTS!$E$87</definedName>
    <definedName name="abat_pers_agée" localSheetId="28">[14]IMPOTS!$E$87</definedName>
    <definedName name="abat_pers_agée" localSheetId="33">[14]IMPOTS!$E$87</definedName>
    <definedName name="abat_pers_agée" localSheetId="3">[11]IMPOTS!$E$87</definedName>
    <definedName name="abat_pers_agée" localSheetId="4">[11]IMPOTS!$E$87</definedName>
    <definedName name="abat_pers_agée" localSheetId="5">[11]IMPOTS!$E$87</definedName>
    <definedName name="abat_pers_agée" localSheetId="6">[15]IMPOTS!$E$87</definedName>
    <definedName name="abat_pers_agée" localSheetId="7">[11]IMPOTS!$E$87</definedName>
    <definedName name="abat_pers_agée" localSheetId="8">[11]IMPOTS!$E$87</definedName>
    <definedName name="abat_pers_agée" localSheetId="9">[11]IMPOTS!$E$87</definedName>
    <definedName name="abat_pers_agée" localSheetId="35">[13]IMPOTS!$E$87</definedName>
    <definedName name="abat_pers_agée">[16]IMPOTS!$E$87</definedName>
    <definedName name="Aber_bas" localSheetId="10">'[38]Implantation '!$O$10</definedName>
    <definedName name="Aber_bas" localSheetId="18">'[39]Implantation '!$O$10</definedName>
    <definedName name="Aber_bas" localSheetId="25">'[39]Implantation '!$O$10</definedName>
    <definedName name="Aber_bas" localSheetId="3">'[38]Implantation '!$O$10</definedName>
    <definedName name="Aber_bas" localSheetId="4">'[38]Implantation '!$O$10</definedName>
    <definedName name="Aber_bas" localSheetId="5">'[38]Implantation '!$O$10</definedName>
    <definedName name="Aber_bas" localSheetId="6">'[40]Implantation '!$O$10</definedName>
    <definedName name="Aber_bas" localSheetId="7">'[38]Implantation '!$O$10</definedName>
    <definedName name="Aber_bas" localSheetId="8">'[38]Implantation '!$O$10</definedName>
    <definedName name="Aber_bas" localSheetId="9">'[38]Implantation '!$O$10</definedName>
    <definedName name="Aber_bas" localSheetId="35">'[39]Implantation '!$O$10</definedName>
    <definedName name="Aber_bas">'[41]Implantation '!$O$10</definedName>
    <definedName name="Aber_droit" localSheetId="10">'[38]Implantation '!$O$9</definedName>
    <definedName name="Aber_droit" localSheetId="18">'[39]Implantation '!$O$9</definedName>
    <definedName name="Aber_droit" localSheetId="25">'[39]Implantation '!$O$9</definedName>
    <definedName name="Aber_droit" localSheetId="3">'[38]Implantation '!$O$9</definedName>
    <definedName name="Aber_droit" localSheetId="4">'[38]Implantation '!$O$9</definedName>
    <definedName name="Aber_droit" localSheetId="5">'[38]Implantation '!$O$9</definedName>
    <definedName name="Aber_droit" localSheetId="6">'[40]Implantation '!$O$9</definedName>
    <definedName name="Aber_droit" localSheetId="7">'[38]Implantation '!$O$9</definedName>
    <definedName name="Aber_droit" localSheetId="8">'[38]Implantation '!$O$9</definedName>
    <definedName name="Aber_droit" localSheetId="9">'[38]Implantation '!$O$9</definedName>
    <definedName name="Aber_droit" localSheetId="35">'[39]Implantation '!$O$9</definedName>
    <definedName name="Aber_droit">'[41]Implantation '!$O$9</definedName>
    <definedName name="Aber_gauche" localSheetId="10">'[38]Implantation '!$N$9</definedName>
    <definedName name="Aber_gauche" localSheetId="18">'[39]Implantation '!$N$9</definedName>
    <definedName name="Aber_gauche" localSheetId="25">'[39]Implantation '!$N$9</definedName>
    <definedName name="Aber_gauche" localSheetId="3">'[38]Implantation '!$N$9</definedName>
    <definedName name="Aber_gauche" localSheetId="4">'[38]Implantation '!$N$9</definedName>
    <definedName name="Aber_gauche" localSheetId="5">'[38]Implantation '!$N$9</definedName>
    <definedName name="Aber_gauche" localSheetId="6">'[40]Implantation '!$N$9</definedName>
    <definedName name="Aber_gauche" localSheetId="7">'[38]Implantation '!$N$9</definedName>
    <definedName name="Aber_gauche" localSheetId="8">'[38]Implantation '!$N$9</definedName>
    <definedName name="Aber_gauche" localSheetId="9">'[38]Implantation '!$N$9</definedName>
    <definedName name="Aber_gauche" localSheetId="35">'[39]Implantation '!$N$9</definedName>
    <definedName name="Aber_gauche">'[41]Implantation '!$N$9</definedName>
    <definedName name="Aber_haut" localSheetId="10">'[38]Implantation '!$N$10</definedName>
    <definedName name="Aber_haut" localSheetId="18">'[39]Implantation '!$N$10</definedName>
    <definedName name="Aber_haut" localSheetId="25">'[39]Implantation '!$N$10</definedName>
    <definedName name="Aber_haut" localSheetId="3">'[38]Implantation '!$N$10</definedName>
    <definedName name="Aber_haut" localSheetId="4">'[38]Implantation '!$N$10</definedName>
    <definedName name="Aber_haut" localSheetId="5">'[38]Implantation '!$N$10</definedName>
    <definedName name="Aber_haut" localSheetId="6">'[40]Implantation '!$N$10</definedName>
    <definedName name="Aber_haut" localSheetId="7">'[38]Implantation '!$N$10</definedName>
    <definedName name="Aber_haut" localSheetId="8">'[38]Implantation '!$N$10</definedName>
    <definedName name="Aber_haut" localSheetId="9">'[38]Implantation '!$N$10</definedName>
    <definedName name="Aber_haut" localSheetId="35">'[39]Implantation '!$N$10</definedName>
    <definedName name="Aber_haut">'[41]Implantation '!$N$10</definedName>
    <definedName name="Absolu" localSheetId="28">'[36] N I A H '!$A$11</definedName>
    <definedName name="Absolu" localSheetId="33">'[36] N I A H '!$A$11</definedName>
    <definedName name="Absolu">'[37] N I A H '!$A$11</definedName>
    <definedName name="Absolu_veronique" localSheetId="28">'[36] DIVERS '!$A$259</definedName>
    <definedName name="Absolu_veronique" localSheetId="33">'[36] DIVERS '!$A$259</definedName>
    <definedName name="Absolu_veronique">'[37] DIVERS '!$A$259</definedName>
    <definedName name="accuse_reception_envoi_lien_par_jo" localSheetId="6">'[42]MESSAGES envoyés'!$F$3:$F$34</definedName>
    <definedName name="accuse_reception_envoi_lien_par_jo">'[43]MESSAGES envoyés'!$F$3:$F$34</definedName>
    <definedName name="achat" localSheetId="10">[11]ETUDE!$N$8</definedName>
    <definedName name="achat" localSheetId="15">[12]ETUDE!$N$8</definedName>
    <definedName name="achat" localSheetId="18">[13]ETUDE!$N$8</definedName>
    <definedName name="achat" localSheetId="25">[13]ETUDE!$N$8</definedName>
    <definedName name="achat" localSheetId="28">[14]ETUDE!$N$8</definedName>
    <definedName name="achat" localSheetId="33">[14]ETUDE!$N$8</definedName>
    <definedName name="achat" localSheetId="3">[11]ETUDE!$N$8</definedName>
    <definedName name="achat" localSheetId="4">[11]ETUDE!$N$8</definedName>
    <definedName name="achat" localSheetId="5">[11]ETUDE!$N$8</definedName>
    <definedName name="achat" localSheetId="6">[15]ETUDE!$N$8</definedName>
    <definedName name="achat" localSheetId="7">[11]ETUDE!$N$8</definedName>
    <definedName name="achat" localSheetId="8">[11]ETUDE!$N$8</definedName>
    <definedName name="achat" localSheetId="9">[11]ETUDE!$N$8</definedName>
    <definedName name="achat" localSheetId="35">[13]ETUDE!$N$8</definedName>
    <definedName name="achat">[16]ETUDE!$N$8</definedName>
    <definedName name="ACHAT__ANCIEN" localSheetId="10">'[11]Copie Scénario'!$B$58</definedName>
    <definedName name="ACHAT__ANCIEN" localSheetId="18">'[13]Copie Scénario'!$B$58</definedName>
    <definedName name="ACHAT__ANCIEN" localSheetId="25">'[13]Copie Scénario'!$B$58</definedName>
    <definedName name="ACHAT__ANCIEN" localSheetId="28">'[11]Copie Scénario'!$B$58</definedName>
    <definedName name="ACHAT__ANCIEN" localSheetId="33">'[11]Copie Scénario'!$B$58</definedName>
    <definedName name="ACHAT__ANCIEN" localSheetId="3">'[11]Copie Scénario'!$B$58</definedName>
    <definedName name="ACHAT__ANCIEN" localSheetId="4">'[11]Copie Scénario'!$B$58</definedName>
    <definedName name="ACHAT__ANCIEN" localSheetId="5">'[11]Copie Scénario'!$B$58</definedName>
    <definedName name="ACHAT__ANCIEN" localSheetId="6">'[15]Copie Scénario'!$B$58</definedName>
    <definedName name="ACHAT__ANCIEN" localSheetId="7">'[11]Copie Scénario'!$B$58</definedName>
    <definedName name="ACHAT__ANCIEN" localSheetId="8">'[11]Copie Scénario'!$B$58</definedName>
    <definedName name="ACHAT__ANCIEN" localSheetId="9">'[11]Copie Scénario'!$B$58</definedName>
    <definedName name="ACHAT__ANCIEN" localSheetId="35">'[13]Copie Scénario'!$B$58</definedName>
    <definedName name="ACHAT__ANCIEN">'[16]Copie Scénario'!$B$58</definedName>
    <definedName name="adresse" localSheetId="10">'[11]Etat civil'!$C$18</definedName>
    <definedName name="adresse" localSheetId="15">'[12]Etat civil'!$C$18</definedName>
    <definedName name="adresse" localSheetId="18">'[13]Etat civil'!$C$18</definedName>
    <definedName name="adresse" localSheetId="25">'[13]Etat civil'!$C$18</definedName>
    <definedName name="adresse" localSheetId="28">'[14]Etat civil'!$C$18</definedName>
    <definedName name="adresse" localSheetId="33">'[14]Etat civil'!$C$18</definedName>
    <definedName name="adresse" localSheetId="3">'[11]Etat civil'!$C$18</definedName>
    <definedName name="adresse" localSheetId="4">'[11]Etat civil'!$C$18</definedName>
    <definedName name="adresse" localSheetId="5">'[11]Etat civil'!$C$18</definedName>
    <definedName name="adresse" localSheetId="6">'[15]Etat civil'!$C$18</definedName>
    <definedName name="adresse" localSheetId="7">'[11]Etat civil'!$C$18</definedName>
    <definedName name="adresse" localSheetId="8">'[11]Etat civil'!$C$18</definedName>
    <definedName name="adresse" localSheetId="9">'[11]Etat civil'!$C$18</definedName>
    <definedName name="adresse" localSheetId="35">'[13]Etat civil'!$C$18</definedName>
    <definedName name="adresse">'[16]Etat civil'!$C$18</definedName>
    <definedName name="age" localSheetId="11">'[44]Winterthur '!$I$3</definedName>
    <definedName name="age" localSheetId="15">'[45]Winterthur '!$I$3</definedName>
    <definedName name="age" localSheetId="28">'[46]Winterthur '!$I$3</definedName>
    <definedName name="age" localSheetId="33">'[46]Winterthur '!$I$3</definedName>
    <definedName name="age">'[47]Winterthur '!$I$3</definedName>
    <definedName name="âge_1" localSheetId="10">'[11]Etat civil'!$D$9</definedName>
    <definedName name="âge_1" localSheetId="15">'[12]Etat civil'!$D$9</definedName>
    <definedName name="âge_1" localSheetId="18">'[13]Etat civil'!$D$9</definedName>
    <definedName name="âge_1" localSheetId="25">'[13]Etat civil'!$D$9</definedName>
    <definedName name="âge_1" localSheetId="28">'[14]Etat civil'!$D$9</definedName>
    <definedName name="âge_1" localSheetId="33">'[14]Etat civil'!$D$9</definedName>
    <definedName name="âge_1" localSheetId="3">'[11]Etat civil'!$D$9</definedName>
    <definedName name="âge_1" localSheetId="4">'[11]Etat civil'!$D$9</definedName>
    <definedName name="âge_1" localSheetId="5">'[11]Etat civil'!$D$9</definedName>
    <definedName name="âge_1" localSheetId="6">'[15]Etat civil'!$D$9</definedName>
    <definedName name="âge_1" localSheetId="7">'[11]Etat civil'!$D$9</definedName>
    <definedName name="âge_1" localSheetId="8">'[11]Etat civil'!$D$9</definedName>
    <definedName name="âge_1" localSheetId="9">'[11]Etat civil'!$D$9</definedName>
    <definedName name="âge_1" localSheetId="35">'[13]Etat civil'!$D$9</definedName>
    <definedName name="âge_1">'[16]Etat civil'!$D$9</definedName>
    <definedName name="âge_2" localSheetId="10">'[11]Etat civil'!$D$11</definedName>
    <definedName name="âge_2" localSheetId="15">'[12]Etat civil'!$D$11</definedName>
    <definedName name="âge_2" localSheetId="18">'[13]Etat civil'!$D$11</definedName>
    <definedName name="âge_2" localSheetId="25">'[13]Etat civil'!$D$11</definedName>
    <definedName name="âge_2" localSheetId="28">'[14]Etat civil'!$D$11</definedName>
    <definedName name="âge_2" localSheetId="33">'[14]Etat civil'!$D$11</definedName>
    <definedName name="âge_2" localSheetId="3">'[11]Etat civil'!$D$11</definedName>
    <definedName name="âge_2" localSheetId="4">'[11]Etat civil'!$D$11</definedName>
    <definedName name="âge_2" localSheetId="5">'[11]Etat civil'!$D$11</definedName>
    <definedName name="âge_2" localSheetId="6">'[15]Etat civil'!$D$11</definedName>
    <definedName name="âge_2" localSheetId="7">'[11]Etat civil'!$D$11</definedName>
    <definedName name="âge_2" localSheetId="8">'[11]Etat civil'!$D$11</definedName>
    <definedName name="âge_2" localSheetId="9">'[11]Etat civil'!$D$11</definedName>
    <definedName name="âge_2" localSheetId="35">'[13]Etat civil'!$D$11</definedName>
    <definedName name="âge_2">'[16]Etat civil'!$D$11</definedName>
    <definedName name="âge_3" localSheetId="10">'[11]Etat civil'!$D$13</definedName>
    <definedName name="âge_3" localSheetId="15">'[12]Etat civil'!$D$13</definedName>
    <definedName name="âge_3" localSheetId="18">'[13]Etat civil'!$D$13</definedName>
    <definedName name="âge_3" localSheetId="25">'[13]Etat civil'!$D$13</definedName>
    <definedName name="âge_3" localSheetId="28">'[14]Etat civil'!$D$13</definedName>
    <definedName name="âge_3" localSheetId="33">'[14]Etat civil'!$D$13</definedName>
    <definedName name="âge_3" localSheetId="3">'[11]Etat civil'!$D$13</definedName>
    <definedName name="âge_3" localSheetId="4">'[11]Etat civil'!$D$13</definedName>
    <definedName name="âge_3" localSheetId="5">'[11]Etat civil'!$D$13</definedName>
    <definedName name="âge_3" localSheetId="6">'[15]Etat civil'!$D$13</definedName>
    <definedName name="âge_3" localSheetId="7">'[11]Etat civil'!$D$13</definedName>
    <definedName name="âge_3" localSheetId="8">'[11]Etat civil'!$D$13</definedName>
    <definedName name="âge_3" localSheetId="9">'[11]Etat civil'!$D$13</definedName>
    <definedName name="âge_3" localSheetId="35">'[13]Etat civil'!$D$13</definedName>
    <definedName name="âge_3">'[16]Etat civil'!$D$13</definedName>
    <definedName name="âge_Mme" localSheetId="10">'[11]Etat civil'!$D$7</definedName>
    <definedName name="âge_Mme" localSheetId="15">'[12]Etat civil'!$D$7</definedName>
    <definedName name="âge_Mme" localSheetId="18">'[13]Etat civil'!$D$7</definedName>
    <definedName name="âge_Mme" localSheetId="25">'[13]Etat civil'!$D$7</definedName>
    <definedName name="âge_Mme" localSheetId="28">'[14]Etat civil'!$D$7</definedName>
    <definedName name="âge_Mme" localSheetId="33">'[14]Etat civil'!$D$7</definedName>
    <definedName name="âge_Mme" localSheetId="3">'[11]Etat civil'!$D$7</definedName>
    <definedName name="âge_Mme" localSheetId="4">'[11]Etat civil'!$D$7</definedName>
    <definedName name="âge_Mme" localSheetId="5">'[11]Etat civil'!$D$7</definedName>
    <definedName name="âge_Mme" localSheetId="6">'[15]Etat civil'!$D$7</definedName>
    <definedName name="âge_Mme" localSheetId="7">'[11]Etat civil'!$D$7</definedName>
    <definedName name="âge_Mme" localSheetId="8">'[11]Etat civil'!$D$7</definedName>
    <definedName name="âge_Mme" localSheetId="9">'[11]Etat civil'!$D$7</definedName>
    <definedName name="âge_Mme" localSheetId="35">'[13]Etat civil'!$D$7</definedName>
    <definedName name="âge_Mme">'[16]Etat civil'!$D$7</definedName>
    <definedName name="âge_Mr" localSheetId="10">'[11]Etat civil'!$D$5</definedName>
    <definedName name="âge_Mr" localSheetId="15">'[12]Etat civil'!$D$5</definedName>
    <definedName name="âge_Mr" localSheetId="18">'[13]Etat civil'!$D$5</definedName>
    <definedName name="âge_Mr" localSheetId="25">'[13]Etat civil'!$D$5</definedName>
    <definedName name="âge_Mr" localSheetId="28">'[14]Etat civil'!$D$5</definedName>
    <definedName name="âge_Mr" localSheetId="33">'[14]Etat civil'!$D$5</definedName>
    <definedName name="âge_Mr" localSheetId="3">'[11]Etat civil'!$D$5</definedName>
    <definedName name="âge_Mr" localSheetId="4">'[11]Etat civil'!$D$5</definedName>
    <definedName name="âge_Mr" localSheetId="5">'[11]Etat civil'!$D$5</definedName>
    <definedName name="âge_Mr" localSheetId="6">'[15]Etat civil'!$D$5</definedName>
    <definedName name="âge_Mr" localSheetId="7">'[11]Etat civil'!$D$5</definedName>
    <definedName name="âge_Mr" localSheetId="8">'[11]Etat civil'!$D$5</definedName>
    <definedName name="âge_Mr" localSheetId="9">'[11]Etat civil'!$D$5</definedName>
    <definedName name="âge_Mr" localSheetId="35">'[13]Etat civil'!$D$5</definedName>
    <definedName name="âge_Mr">'[16]Etat civil'!$D$5</definedName>
    <definedName name="Agence_des_Arbres" localSheetId="18">' 26 '!$B$5</definedName>
    <definedName name="Agir" localSheetId="33">'[48]040'!$A$1540</definedName>
    <definedName name="Agir">'[49]040'!$A$1540</definedName>
    <definedName name="Agriculture_bio" localSheetId="33">'[48]040'!$A$1164</definedName>
    <definedName name="Agriculture_bio">'[49]040'!$A$1164</definedName>
    <definedName name="Ail" localSheetId="35">'[50]Lexique LEGUMES '!$B$7</definedName>
    <definedName name="alco" localSheetId="15">'[51]Prix Conso'!$B$6</definedName>
    <definedName name="alco" localSheetId="18">'[33]Prix Conso'!$B$6</definedName>
    <definedName name="alco" localSheetId="25">'[33]Prix Conso'!$B$6</definedName>
    <definedName name="alco" localSheetId="28">'[34]Prix Conso'!$B$6</definedName>
    <definedName name="alco" localSheetId="33">'[34]Prix Conso'!$B$6</definedName>
    <definedName name="alco" localSheetId="35">'[33]Prix Conso'!$B$6</definedName>
    <definedName name="alco">'[35]Prix Conso'!$B$6</definedName>
    <definedName name="aleos" localSheetId="33">'[22]Adresses Tél Fax'!$C$8</definedName>
    <definedName name="aleos">'[20]Adresses Tél Fax'!$C$8</definedName>
    <definedName name="Alimentation" localSheetId="15">[52]ANALYSE!$K$21</definedName>
    <definedName name="Alimentation" localSheetId="18">[53]ANALYSE!$K$21</definedName>
    <definedName name="Alimentation" localSheetId="25">[53]ANALYSE!$K$21</definedName>
    <definedName name="Alimentation" localSheetId="28">[54]ANALYSE!$K$21</definedName>
    <definedName name="Alimentation" localSheetId="33">[54]ANALYSE!$K$21</definedName>
    <definedName name="Alimentation" localSheetId="3">[54]ANALYSE!$K$21</definedName>
    <definedName name="Alimentation" localSheetId="35">[53]ANALYSE!$K$21</definedName>
    <definedName name="Alimentation">[55]ANALYSE!$K$21</definedName>
    <definedName name="aller_aux_livres" localSheetId="18">' 26 '!$B$973:$B$984</definedName>
    <definedName name="aller_R6" localSheetId="6">[56]Trésorerie!$G$8</definedName>
    <definedName name="aller_R6">[57]Trésorerie!$G$8</definedName>
    <definedName name="Alsace_Nature" localSheetId="28">'[36] N I A H '!$A$138</definedName>
    <definedName name="Alsace_Nature" localSheetId="33">'[36] N I A H '!$A$138</definedName>
    <definedName name="Alsace_Nature">'[37] N I A H '!$A$138</definedName>
    <definedName name="Amortissement">'[58]Gestion '!$A$5</definedName>
    <definedName name="An" localSheetId="8">'[59]Calendrier annuel '!$B$3</definedName>
    <definedName name="An">'[60]Calendrier annuel '!$B$3</definedName>
    <definedName name="an_astuce" localSheetId="18">'[61]034'!$C$260</definedName>
    <definedName name="an_astuce" localSheetId="25">'[61]034'!$C$260</definedName>
    <definedName name="an_astuce" localSheetId="6">'[62]08'!$E$280</definedName>
    <definedName name="an_astuce" localSheetId="8">'[63]034'!$C$260</definedName>
    <definedName name="an_astuce" localSheetId="35">'[61]034'!$C$260</definedName>
    <definedName name="an_astuce">'[64]08'!$E$280</definedName>
    <definedName name="Ancel" localSheetId="28">'[36] AMIS + FAMILLE '!$A$14</definedName>
    <definedName name="Ancel" localSheetId="33">'[36] AMIS + FAMILLE '!$A$14</definedName>
    <definedName name="Ancel">'[37] AMIS + FAMILLE '!$A$14</definedName>
    <definedName name="ancien" localSheetId="10">'[14]Copie Client'!$J$17</definedName>
    <definedName name="ancien" localSheetId="15">'[12]Copie Client'!$J$17</definedName>
    <definedName name="ancien" localSheetId="18">'[25]Copie Client'!$J$17</definedName>
    <definedName name="ancien" localSheetId="25">'[25]Copie Client'!$J$17</definedName>
    <definedName name="ancien" localSheetId="28">'[14]Copie Client'!$J$17</definedName>
    <definedName name="ancien" localSheetId="33">'[14]Copie Client'!$J$17</definedName>
    <definedName name="ancien" localSheetId="3">'[14]Copie Client'!$J$17</definedName>
    <definedName name="ancien" localSheetId="4">'[14]Copie Client'!$J$17</definedName>
    <definedName name="ancien" localSheetId="5">'[14]Copie Client'!$J$17</definedName>
    <definedName name="ancien" localSheetId="6">'[26]Copie Client'!$J$17</definedName>
    <definedName name="ancien" localSheetId="7">'[14]Copie Client'!$J$17</definedName>
    <definedName name="ancien" localSheetId="8">'[14]Copie Client'!$J$17</definedName>
    <definedName name="ancien" localSheetId="9">'[14]Copie Client'!$J$17</definedName>
    <definedName name="ancien" localSheetId="35">'[25]Copie Client'!$J$17</definedName>
    <definedName name="ancien">'[27]Copie Client'!$J$17</definedName>
    <definedName name="Années" localSheetId="8">[59]Echéance!$C$5</definedName>
    <definedName name="années">[65]Epargne!$F$6</definedName>
    <definedName name="Annuaires">[58]Liens!$B$625</definedName>
    <definedName name="annuite1" localSheetId="10">'[66]Tableau de bord '!$M$18</definedName>
    <definedName name="annuite1" localSheetId="15">[57]Emp1!$F$9</definedName>
    <definedName name="annuite1" localSheetId="18">'[67]Tableau de bord '!$M$18</definedName>
    <definedName name="annuite1" localSheetId="25">'[67]Tableau de bord '!$M$18</definedName>
    <definedName name="annuite1" localSheetId="3">'[66]Tableau de bord '!$M$18</definedName>
    <definedName name="annuite1" localSheetId="4">'[66]Tableau de bord '!$M$18</definedName>
    <definedName name="annuite1" localSheetId="5">'[66]Tableau de bord '!$M$18</definedName>
    <definedName name="annuite1" localSheetId="6">'[68]Tableau de bord '!$M$18</definedName>
    <definedName name="annuite1" localSheetId="7">'[66]Tableau de bord '!$M$18</definedName>
    <definedName name="annuite1" localSheetId="8">'[66]Tableau de bord '!$M$18</definedName>
    <definedName name="annuite1" localSheetId="9">'[66]Tableau de bord '!$M$18</definedName>
    <definedName name="annuite1" localSheetId="35">'[67]Tableau de bord '!$M$18</definedName>
    <definedName name="annuite1">'[66]Tableau de bord '!$M$18</definedName>
    <definedName name="annuite2" localSheetId="10">'[66]Tableau de bord '!$M$24</definedName>
    <definedName name="annuite2" localSheetId="15">[57]Emp2!$F$9</definedName>
    <definedName name="annuite2" localSheetId="18">'[67]Tableau de bord '!$M$24</definedName>
    <definedName name="annuite2" localSheetId="25">'[67]Tableau de bord '!$M$24</definedName>
    <definedName name="annuite2" localSheetId="3">'[66]Tableau de bord '!$M$24</definedName>
    <definedName name="annuite2" localSheetId="4">'[66]Tableau de bord '!$M$24</definedName>
    <definedName name="annuite2" localSheetId="5">'[66]Tableau de bord '!$M$24</definedName>
    <definedName name="annuite2" localSheetId="6">'[68]Tableau de bord '!$M$24</definedName>
    <definedName name="annuite2" localSheetId="7">'[66]Tableau de bord '!$M$24</definedName>
    <definedName name="annuite2" localSheetId="8">'[66]Tableau de bord '!$M$24</definedName>
    <definedName name="annuite2" localSheetId="9">'[66]Tableau de bord '!$M$24</definedName>
    <definedName name="annuite2" localSheetId="35">'[67]Tableau de bord '!$M$24</definedName>
    <definedName name="annuite2">'[66]Tableau de bord '!$M$24</definedName>
    <definedName name="annuite3" localSheetId="6">[56]Emp3!$F$9</definedName>
    <definedName name="annuite3">[57]Emp3!$F$9</definedName>
    <definedName name="ans" localSheetId="10">[11]ETUDE!$J$8</definedName>
    <definedName name="ans" localSheetId="15">[57]Invest!$E$37</definedName>
    <definedName name="ans" localSheetId="18">[13]ETUDE!$J$8</definedName>
    <definedName name="ans" localSheetId="25">[13]ETUDE!$J$8</definedName>
    <definedName name="ans" localSheetId="28">[11]ETUDE!$J$8</definedName>
    <definedName name="ans" localSheetId="33">[11]ETUDE!$J$8</definedName>
    <definedName name="ans" localSheetId="3">[11]ETUDE!$J$8</definedName>
    <definedName name="ans" localSheetId="4">[11]ETUDE!$J$8</definedName>
    <definedName name="ans" localSheetId="5">[11]ETUDE!$J$8</definedName>
    <definedName name="ans" localSheetId="6">[15]ETUDE!$J$8</definedName>
    <definedName name="ans" localSheetId="7">[11]ETUDE!$J$8</definedName>
    <definedName name="ans" localSheetId="8">[11]ETUDE!$J$8</definedName>
    <definedName name="ans" localSheetId="9">[11]ETUDE!$J$8</definedName>
    <definedName name="ans" localSheetId="35">[13]ETUDE!$J$8</definedName>
    <definedName name="ans">[16]ETUDE!$J$8</definedName>
    <definedName name="ans_emprunt_1" localSheetId="6">[56]Invest!$V$37</definedName>
    <definedName name="ans_emprunt_1">[57]Invest!$V$37</definedName>
    <definedName name="ans_emprunt_2" localSheetId="6">[56]Invest!$V$39</definedName>
    <definedName name="ans_emprunt_2">[57]Invest!$V$39</definedName>
    <definedName name="ans_emprunt_3" localSheetId="6">[56]Invest!$V$41</definedName>
    <definedName name="ans_emprunt_3">[57]Invest!$V$41</definedName>
    <definedName name="apa_scousy" localSheetId="28">'[36] DIVERS '!$A$250</definedName>
    <definedName name="apa_scousy" localSheetId="33">'[36] DIVERS '!$A$250</definedName>
    <definedName name="apa_scousy">'[37] DIVERS '!$A$250</definedName>
    <definedName name="apport" localSheetId="10">[11]ETUDE!$H$8</definedName>
    <definedName name="apport" localSheetId="15">[57]Invest!$X$33</definedName>
    <definedName name="apport" localSheetId="18">[13]ETUDE!$H$8</definedName>
    <definedName name="apport" localSheetId="25">[13]ETUDE!$H$8</definedName>
    <definedName name="apport" localSheetId="28">[14]ETUDE!$H$8</definedName>
    <definedName name="apport" localSheetId="33">[14]ETUDE!$H$8</definedName>
    <definedName name="apport" localSheetId="3">[11]ETUDE!$H$8</definedName>
    <definedName name="apport" localSheetId="4">[11]ETUDE!$H$8</definedName>
    <definedName name="apport" localSheetId="5">[11]ETUDE!$H$8</definedName>
    <definedName name="apport" localSheetId="6">[15]ETUDE!$H$8</definedName>
    <definedName name="apport" localSheetId="7">[11]ETUDE!$H$8</definedName>
    <definedName name="apport" localSheetId="8">[11]ETUDE!$H$8</definedName>
    <definedName name="apport" localSheetId="9">[11]ETUDE!$H$8</definedName>
    <definedName name="apport" localSheetId="35">[13]ETUDE!$H$8</definedName>
    <definedName name="apport">[16]ETUDE!$H$8</definedName>
    <definedName name="Apport_effectif" localSheetId="6">[56]Graphique!$H$5</definedName>
    <definedName name="Apport_effectif">[57]Graphique!$H$5</definedName>
    <definedName name="APPORT2" localSheetId="10">[14]ETUDE!$H$8</definedName>
    <definedName name="APPORT2" localSheetId="18">[25]ETUDE!$H$8</definedName>
    <definedName name="APPORT2" localSheetId="25">[25]ETUDE!$H$8</definedName>
    <definedName name="APPORT2" localSheetId="28">[14]ETUDE!$H$8</definedName>
    <definedName name="APPORT2" localSheetId="33">[14]ETUDE!$H$8</definedName>
    <definedName name="APPORT2" localSheetId="3">[14]ETUDE!$H$8</definedName>
    <definedName name="APPORT2" localSheetId="4">[14]ETUDE!$H$8</definedName>
    <definedName name="APPORT2" localSheetId="5">[14]ETUDE!$H$8</definedName>
    <definedName name="APPORT2" localSheetId="6">[26]ETUDE!$H$8</definedName>
    <definedName name="APPORT2" localSheetId="7">[14]ETUDE!$H$8</definedName>
    <definedName name="APPORT2" localSheetId="8">[14]ETUDE!$H$8</definedName>
    <definedName name="APPORT2" localSheetId="9">[14]ETUDE!$H$8</definedName>
    <definedName name="APPORT2" localSheetId="35">[25]ETUDE!$H$8</definedName>
    <definedName name="APPORT2">[27]ETUDE!$H$8</definedName>
    <definedName name="apportforcé" localSheetId="6">[56]Invest!$G$33</definedName>
    <definedName name="apportforcé">[57]Invest!$G$33</definedName>
    <definedName name="APR2" localSheetId="6">'[69]Remboursements '!$B$2</definedName>
    <definedName name="APR2">'[70]Remboursements '!$B$2</definedName>
    <definedName name="ariena" localSheetId="28">'[36] N I A H '!$A$572</definedName>
    <definedName name="ariena" localSheetId="33">'[36] N I A H '!$A$572</definedName>
    <definedName name="ariena">'[37] N I A H '!$A$572</definedName>
    <definedName name="article">'[71]Tarif Prix'!$C$4</definedName>
    <definedName name="Asite" localSheetId="18">' 26 '!$C$12</definedName>
    <definedName name="aspachois" localSheetId="28">'[36]ASPACH le HAUT '!$A$126</definedName>
    <definedName name="aspachois" localSheetId="33">'[36]ASPACH le HAUT '!$A$126</definedName>
    <definedName name="aspachois">'[37]ASPACH le HAUT '!$A$126</definedName>
    <definedName name="Ass" localSheetId="10">'[19]Adresses Tél Fax'!$B$369</definedName>
    <definedName name="Ass" localSheetId="15">'[72]Adresses Tél Fax'!$B$369</definedName>
    <definedName name="Ass" localSheetId="18">'[21]Adresses Tél Fax'!$B$369</definedName>
    <definedName name="Ass" localSheetId="25">'[21]Adresses Tél Fax'!$B$369</definedName>
    <definedName name="Ass" localSheetId="33">'[22]Adresses Tél Fax'!$B$369</definedName>
    <definedName name="Ass" localSheetId="3">'[19]Adresses Tél Fax'!$B$369</definedName>
    <definedName name="Ass" localSheetId="4">'[19]Adresses Tél Fax'!$B$369</definedName>
    <definedName name="Ass" localSheetId="5">'[19]Adresses Tél Fax'!$B$369</definedName>
    <definedName name="Ass" localSheetId="6">'[23]Adresses Tél Fax'!$B$369</definedName>
    <definedName name="Ass" localSheetId="7">'[19]Adresses Tél Fax'!$B$369</definedName>
    <definedName name="Ass" localSheetId="8">'[19]Adresses Tél Fax'!$B$369</definedName>
    <definedName name="Ass" localSheetId="35">'[21]Adresses Tél Fax'!$B$369</definedName>
    <definedName name="Ass">'[24]Adresses Tél Fax'!$B$369</definedName>
    <definedName name="Associations_de_défense_des_Consommateurs">[58]Liens!$C$3079</definedName>
    <definedName name="Assos_Défense_Consommateurs">[58]Liens!$B$3079</definedName>
    <definedName name="assur_debut" localSheetId="6">[56]Invest!$D$54</definedName>
    <definedName name="assur_debut">[57]Invest!$D$54</definedName>
    <definedName name="assur_vie" localSheetId="10">[11]ETUDE!$D$28</definedName>
    <definedName name="assur_vie" localSheetId="15">[12]ETUDE!$D$28</definedName>
    <definedName name="assur_vie" localSheetId="18">[13]ETUDE!$D$28</definedName>
    <definedName name="assur_vie" localSheetId="25">[13]ETUDE!$D$28</definedName>
    <definedName name="assur_vie" localSheetId="28">[14]ETUDE!$D$28</definedName>
    <definedName name="assur_vie" localSheetId="33">[14]ETUDE!$D$28</definedName>
    <definedName name="assur_vie" localSheetId="3">[11]ETUDE!$D$28</definedName>
    <definedName name="assur_vie" localSheetId="4">[11]ETUDE!$D$28</definedName>
    <definedName name="assur_vie" localSheetId="5">[11]ETUDE!$D$28</definedName>
    <definedName name="assur_vie" localSheetId="6">[15]ETUDE!$D$28</definedName>
    <definedName name="assur_vie" localSheetId="7">[11]ETUDE!$D$28</definedName>
    <definedName name="assur_vie" localSheetId="8">[11]ETUDE!$D$28</definedName>
    <definedName name="assur_vie" localSheetId="9">[11]ETUDE!$D$28</definedName>
    <definedName name="assur_vie" localSheetId="35">[13]ETUDE!$D$28</definedName>
    <definedName name="assur_vie">[16]ETUDE!$D$28</definedName>
    <definedName name="Assurances">[58]Liens!$C$3644</definedName>
    <definedName name="Assurances__PV">[58]Liens!$C$3644</definedName>
    <definedName name="au_bout_de" localSheetId="10">'[66]Emprunt 1'!$M$22</definedName>
    <definedName name="au_bout_de" localSheetId="18">'[67]Emprunt 1'!$M$22</definedName>
    <definedName name="au_bout_de" localSheetId="25">'[67]Emprunt 1'!$M$22</definedName>
    <definedName name="au_bout_de" localSheetId="3">'[66]Emprunt 1'!$M$22</definedName>
    <definedName name="au_bout_de" localSheetId="4">'[66]Emprunt 1'!$M$22</definedName>
    <definedName name="au_bout_de" localSheetId="5">'[66]Emprunt 1'!$M$22</definedName>
    <definedName name="au_bout_de" localSheetId="6">'[68]Emprunt 1'!$M$22</definedName>
    <definedName name="au_bout_de" localSheetId="7">'[66]Emprunt 1'!$M$22</definedName>
    <definedName name="au_bout_de" localSheetId="8">'[66]Emprunt 1'!$M$22</definedName>
    <definedName name="au_bout_de" localSheetId="9">'[66]Emprunt 1'!$M$22</definedName>
    <definedName name="au_bout_de" localSheetId="35">'[67]Emprunt 1'!$M$22</definedName>
    <definedName name="au_bout_de">'[66]Emprunt 1'!$M$22</definedName>
    <definedName name="Autres" localSheetId="10">[54]ANALYSE!$Y$21</definedName>
    <definedName name="Autres" localSheetId="15">[52]ANALYSE!$Y$21</definedName>
    <definedName name="Autres" localSheetId="18">[53]ANALYSE!$Y$21</definedName>
    <definedName name="Autres" localSheetId="25">[53]ANALYSE!$Y$21</definedName>
    <definedName name="Autres" localSheetId="28">[54]ANALYSE!$Y$21</definedName>
    <definedName name="Autres" localSheetId="33">[54]ANALYSE!$Y$21</definedName>
    <definedName name="Autres" localSheetId="3">[54]ANALYSE!$Y$21</definedName>
    <definedName name="Autres" localSheetId="4">[54]ANALYSE!$Y$21</definedName>
    <definedName name="Autres" localSheetId="5">[54]ANALYSE!$Y$21</definedName>
    <definedName name="Autres" localSheetId="6">[73]ANALYSE!$Y$21</definedName>
    <definedName name="Autres" localSheetId="7">[54]ANALYSE!$Y$21</definedName>
    <definedName name="Autres" localSheetId="8">[54]ANALYSE!$Y$21</definedName>
    <definedName name="Autres" localSheetId="9">[54]ANALYSE!$Y$21</definedName>
    <definedName name="Autres" localSheetId="35">[53]ANALYSE!$Y$21</definedName>
    <definedName name="Autres">[55]ANALYSE!$Y$21</definedName>
    <definedName name="autres_sites_utiles">[58]Liens!$B$2376</definedName>
    <definedName name="b" localSheetId="33">'[22]Adresses Tél Fax'!$B$32</definedName>
    <definedName name="B" localSheetId="35">'[74]002'!$B$133</definedName>
    <definedName name="B" localSheetId="2">'Dico perso '!$B$36</definedName>
    <definedName name="b">'[72]Adresses Tél Fax'!$B$32</definedName>
    <definedName name="B_Actif" localSheetId="18">' 26 '!$C$68</definedName>
    <definedName name="Baas" localSheetId="33">'[22]Adresses Tél Fax'!$C$33</definedName>
    <definedName name="Baas">'[20]Adresses Tél Fax'!$C$33</definedName>
    <definedName name="Bactérie" localSheetId="18">'[75]Lexique du jardinier'!#REF!+'[75]Lexique du jardinier'!$C$915</definedName>
    <definedName name="Bactérie" localSheetId="25">'[75]Lexique du jardinier'!#REF!+'[75]Lexique du jardinier'!$C$915</definedName>
    <definedName name="Bactérie" localSheetId="32">'[75]Lexique du jardinier'!#REF!+'[75]Lexique du jardinier'!$C$915</definedName>
    <definedName name="Bailen" localSheetId="15">'[37]PS  PS  PS '!$A$111</definedName>
    <definedName name="Bailen" localSheetId="18">'[76]PS  PS  PS '!$A$111</definedName>
    <definedName name="Bailen" localSheetId="25">'[76]PS  PS  PS '!$A$111</definedName>
    <definedName name="Bailen" localSheetId="28">'[36]PS  PS  PS '!$A$111</definedName>
    <definedName name="Bailen" localSheetId="33">'[36]PS  PS  PS '!$A$111</definedName>
    <definedName name="Bailen" localSheetId="3">'[36]PS  PS  PS '!$A$111</definedName>
    <definedName name="Bailen" localSheetId="35">'[76]PS  PS  PS '!$A$111</definedName>
    <definedName name="Bailen">'[77]PS  PS  PS '!$A$111</definedName>
    <definedName name="base">'[71]Tarif Prix'!$B$36:$K$58</definedName>
    <definedName name="base_cap_remboursé" localSheetId="28">'[78]Emprunt 1'!$D$14:$D$402,'[78]Emprunt 1'!$G$14:$G$402</definedName>
    <definedName name="base_cap_remboursé" localSheetId="33">'[78]Emprunt 1'!$D$14:$D$402,'[78]Emprunt 1'!$G$14:$G$402</definedName>
    <definedName name="base_cap_remboursé">'[79]Emprunt 1'!$D$14:$D$402,'[79]Emprunt 1'!$G$14:$G$402</definedName>
    <definedName name="BASE_CMH" localSheetId="10">[14]BIB!$B$78:$C$183</definedName>
    <definedName name="BASE_CMH" localSheetId="15">[12]BIB!$B$78:$C$183</definedName>
    <definedName name="BASE_CMH" localSheetId="18">[25]BIB!$B$78:$C$183</definedName>
    <definedName name="BASE_CMH" localSheetId="25">[25]BIB!$B$78:$C$183</definedName>
    <definedName name="BASE_CMH" localSheetId="28">[14]BIB!$B$78:$C$183</definedName>
    <definedName name="BASE_CMH" localSheetId="33">[14]BIB!$B$78:$C$183</definedName>
    <definedName name="BASE_CMH" localSheetId="3">[14]BIB!$B$78:$C$183</definedName>
    <definedName name="BASE_CMH" localSheetId="4">[14]BIB!$B$78:$C$183</definedName>
    <definedName name="BASE_CMH" localSheetId="5">[14]BIB!$B$78:$C$183</definedName>
    <definedName name="BASE_CMH" localSheetId="6">[26]BIB!$B$78:$C$183</definedName>
    <definedName name="BASE_CMH" localSheetId="7">[14]BIB!$B$78:$C$183</definedName>
    <definedName name="BASE_CMH" localSheetId="8">[14]BIB!$B$78:$C$183</definedName>
    <definedName name="BASE_CMH" localSheetId="9">[14]BIB!$B$78:$C$183</definedName>
    <definedName name="BASE_CMH" localSheetId="35">[25]BIB!$B$78:$C$183</definedName>
    <definedName name="BASE_CMH">[27]BIB!$B$78:$C$183</definedName>
    <definedName name="BASE_INTEGRATION" localSheetId="10">[38]Base!$B$150:$J$160</definedName>
    <definedName name="BASE_INTEGRATION" localSheetId="18">[39]Base!$B$150:$J$160</definedName>
    <definedName name="BASE_INTEGRATION" localSheetId="25">[39]Base!$B$150:$J$160</definedName>
    <definedName name="BASE_INTEGRATION" localSheetId="3">[38]Base!$B$150:$J$160</definedName>
    <definedName name="BASE_INTEGRATION" localSheetId="4">[38]Base!$B$150:$J$160</definedName>
    <definedName name="BASE_INTEGRATION" localSheetId="5">[38]Base!$B$150:$J$160</definedName>
    <definedName name="BASE_INTEGRATION" localSheetId="6">[40]Base!$B$150:$J$160</definedName>
    <definedName name="BASE_INTEGRATION" localSheetId="7">[38]Base!$B$150:$J$160</definedName>
    <definedName name="BASE_INTEGRATION" localSheetId="8">[38]Base!$B$150:$J$160</definedName>
    <definedName name="BASE_INTEGRATION" localSheetId="9">[38]Base!$B$150:$J$160</definedName>
    <definedName name="BASE_INTEGRATION" localSheetId="35">[39]Base!$B$150:$J$160</definedName>
    <definedName name="BASE_INTEGRATION">[41]Base!$B$150:$J$160</definedName>
    <definedName name="base_légende_prix" localSheetId="15">'[51]Prix Conso'!$R$339:$T$369</definedName>
    <definedName name="base_légende_prix" localSheetId="18">'[33]Prix Conso'!$R$339:$T$369</definedName>
    <definedName name="base_légende_prix" localSheetId="25">'[33]Prix Conso'!$R$339:$T$369</definedName>
    <definedName name="base_légende_prix" localSheetId="28">'[34]Prix Conso'!$R$339:$T$369</definedName>
    <definedName name="base_légende_prix" localSheetId="33">'[34]Prix Conso'!$R$339:$T$369</definedName>
    <definedName name="base_légende_prix" localSheetId="35">'[33]Prix Conso'!$R$339:$T$369</definedName>
    <definedName name="base_légende_prix">'[35]Prix Conso'!$R$339:$T$369</definedName>
    <definedName name="base_not" localSheetId="10">[14]BIB!$B$233:$H$381</definedName>
    <definedName name="base_not" localSheetId="15">[12]BIB!$B$233:$H$381</definedName>
    <definedName name="base_not" localSheetId="18">[25]BIB!$B$233:$H$381</definedName>
    <definedName name="base_not" localSheetId="25">[25]BIB!$B$233:$H$381</definedName>
    <definedName name="base_not" localSheetId="28">[14]BIB!$B$233:$H$381</definedName>
    <definedName name="base_not" localSheetId="33">[14]BIB!$B$233:$H$381</definedName>
    <definedName name="base_not" localSheetId="3">[14]BIB!$B$233:$H$381</definedName>
    <definedName name="base_not" localSheetId="4">[14]BIB!$B$233:$H$381</definedName>
    <definedName name="base_not" localSheetId="5">[14]BIB!$B$233:$H$381</definedName>
    <definedName name="base_not" localSheetId="6">[26]BIB!$B$233:$H$381</definedName>
    <definedName name="base_not" localSheetId="7">[14]BIB!$B$233:$H$381</definedName>
    <definedName name="base_not" localSheetId="8">[14]BIB!$B$233:$H$381</definedName>
    <definedName name="base_not" localSheetId="9">[14]BIB!$B$233:$H$381</definedName>
    <definedName name="base_not" localSheetId="35">[25]BIB!$B$233:$H$381</definedName>
    <definedName name="base_not">[27]BIB!$B$233:$H$381</definedName>
    <definedName name="BASE_PEL" localSheetId="10">[14]BIB!$B$78:$D$183</definedName>
    <definedName name="BASE_PEL" localSheetId="15">[12]BIB!$B$78:$D$183</definedName>
    <definedName name="BASE_PEL" localSheetId="18">[25]BIB!$B$78:$D$183</definedName>
    <definedName name="BASE_PEL" localSheetId="25">[25]BIB!$B$78:$D$183</definedName>
    <definedName name="BASE_PEL" localSheetId="28">[14]BIB!$B$78:$D$183</definedName>
    <definedName name="BASE_PEL" localSheetId="33">[14]BIB!$B$78:$D$183</definedName>
    <definedName name="BASE_PEL" localSheetId="3">[14]BIB!$B$78:$D$183</definedName>
    <definedName name="BASE_PEL" localSheetId="4">[14]BIB!$B$78:$D$183</definedName>
    <definedName name="BASE_PEL" localSheetId="5">[14]BIB!$B$78:$D$183</definedName>
    <definedName name="BASE_PEL" localSheetId="6">[26]BIB!$B$78:$D$183</definedName>
    <definedName name="BASE_PEL" localSheetId="7">[14]BIB!$B$78:$D$183</definedName>
    <definedName name="BASE_PEL" localSheetId="8">[14]BIB!$B$78:$D$183</definedName>
    <definedName name="BASE_PEL" localSheetId="9">[14]BIB!$B$78:$D$183</definedName>
    <definedName name="BASE_PEL" localSheetId="35">[25]BIB!$B$78:$D$183</definedName>
    <definedName name="BASE_PEL">[27]BIB!$B$78:$D$183</definedName>
    <definedName name="batiment">[58]Liens!$B$2063</definedName>
    <definedName name="Bay" localSheetId="28">'[36] DIVERS '!$A$270</definedName>
    <definedName name="Bay" localSheetId="33">'[36] DIVERS '!$A$270</definedName>
    <definedName name="Bay">'[37] DIVERS '!$A$270</definedName>
    <definedName name="be">" bézina"</definedName>
    <definedName name="benefice_comptable" localSheetId="6">[56]Comptable!$AO$25</definedName>
    <definedName name="benefice_comptable">[57]Comptable!$AO$25</definedName>
    <definedName name="berha">'[80]Durée à Epargner '!$G$6</definedName>
    <definedName name="besoin_financement" localSheetId="6">[56]Invest!$V$27</definedName>
    <definedName name="besoin_financement">[57]Invest!$V$27</definedName>
    <definedName name="beur" localSheetId="10">'[81]Prix Conso'!$B$15</definedName>
    <definedName name="beur" localSheetId="18">'[82]Prix Conso'!$B$15</definedName>
    <definedName name="beur" localSheetId="25">'[82]Prix Conso'!$B$15</definedName>
    <definedName name="beur" localSheetId="28">'[34]Prix Conso'!$B$15</definedName>
    <definedName name="beur" localSheetId="33">'[34]Prix Conso'!$B$15</definedName>
    <definedName name="beur" localSheetId="3">'[81]Prix Conso'!$B$15</definedName>
    <definedName name="beur" localSheetId="4">'[81]Prix Conso'!$B$15</definedName>
    <definedName name="beur" localSheetId="5">'[81]Prix Conso'!$B$15</definedName>
    <definedName name="beur" localSheetId="6">'[83]Prix Conso'!$B$15</definedName>
    <definedName name="beur" localSheetId="7">'[81]Prix Conso'!$B$15</definedName>
    <definedName name="beur" localSheetId="8">'[81]Prix Conso'!$B$15</definedName>
    <definedName name="beur" localSheetId="35">'[82]Prix Conso'!$B$15</definedName>
    <definedName name="beur">'[84]Prix Conso'!$B$15</definedName>
    <definedName name="bier" localSheetId="10">'[81]Prix Conso'!$B$20</definedName>
    <definedName name="bier" localSheetId="15">'[51]Prix Conso'!$B$20</definedName>
    <definedName name="bier" localSheetId="18">'[82]Prix Conso'!$B$20</definedName>
    <definedName name="bier" localSheetId="25">'[82]Prix Conso'!$B$20</definedName>
    <definedName name="bier" localSheetId="28">'[34]Prix Conso'!$B$20</definedName>
    <definedName name="bier" localSheetId="33">'[34]Prix Conso'!$B$20</definedName>
    <definedName name="bier" localSheetId="3">'[81]Prix Conso'!$B$20</definedName>
    <definedName name="bier" localSheetId="4">'[81]Prix Conso'!$B$20</definedName>
    <definedName name="bier" localSheetId="5">'[81]Prix Conso'!$B$20</definedName>
    <definedName name="bier" localSheetId="6">'[83]Prix Conso'!$B$20</definedName>
    <definedName name="bier" localSheetId="7">'[81]Prix Conso'!$B$20</definedName>
    <definedName name="bier" localSheetId="8">'[81]Prix Conso'!$B$20</definedName>
    <definedName name="bier" localSheetId="35">'[82]Prix Conso'!$B$20</definedName>
    <definedName name="bier">'[84]Prix Conso'!$B$20</definedName>
    <definedName name="blog">[58]Liens!$B$1096</definedName>
    <definedName name="bois" localSheetId="33">'[22]Prix Conso'!$B$33</definedName>
    <definedName name="bois">'[72]Prix Conso'!$B$33</definedName>
    <definedName name="BPA" localSheetId="11">'[44]Winterthur '!$C$15:$M$20</definedName>
    <definedName name="BPA" localSheetId="15">'[45]Winterthur '!$C$15:$M$20</definedName>
    <definedName name="BPA" localSheetId="18">'[85]Winterthur '!$C$15:$M$20</definedName>
    <definedName name="BPA" localSheetId="25">'[85]Winterthur '!$C$15:$M$20</definedName>
    <definedName name="BPA" localSheetId="28">'[46]Winterthur '!$C$15:$M$20</definedName>
    <definedName name="BPA" localSheetId="33">'[46]Winterthur '!$C$15:$M$20</definedName>
    <definedName name="BPA" localSheetId="3">'[46]Winterthur '!$C$15:$M$20</definedName>
    <definedName name="BPA" localSheetId="8">'[86]Winterthur '!$C$15:$M$20</definedName>
    <definedName name="BPA" localSheetId="9">'[46]Winterthur '!$C$15:$M$20</definedName>
    <definedName name="BPA" localSheetId="35">'[85]Winterthur '!$C$15:$M$20</definedName>
    <definedName name="BPA">'[87]Winterthur '!$C$15:$M$20</definedName>
    <definedName name="bric" localSheetId="10">'[81]Prix Conso'!$B$164</definedName>
    <definedName name="bric" localSheetId="15">'[51]Prix Conso'!$B$164</definedName>
    <definedName name="bric" localSheetId="18">'[82]Prix Conso'!$B$164</definedName>
    <definedName name="bric" localSheetId="25">'[82]Prix Conso'!$B$164</definedName>
    <definedName name="bric" localSheetId="28">'[34]Prix Conso'!$B$164</definedName>
    <definedName name="bric" localSheetId="33">'[34]Prix Conso'!$B$164</definedName>
    <definedName name="bric" localSheetId="3">'[81]Prix Conso'!$B$164</definedName>
    <definedName name="bric" localSheetId="4">'[81]Prix Conso'!$B$164</definedName>
    <definedName name="bric" localSheetId="5">'[81]Prix Conso'!$B$164</definedName>
    <definedName name="bric" localSheetId="6">'[83]Prix Conso'!$B$164</definedName>
    <definedName name="bric" localSheetId="7">'[81]Prix Conso'!$B$164</definedName>
    <definedName name="bric" localSheetId="8">'[81]Prix Conso'!$B$164</definedName>
    <definedName name="bric" localSheetId="35">'[82]Prix Conso'!$B$164</definedName>
    <definedName name="bric">'[84]Prix Conso'!$B$164</definedName>
    <definedName name="Burg" localSheetId="28">'[36] AMIS + FAMILLE '!$A$26</definedName>
    <definedName name="Burg" localSheetId="33">'[36] AMIS + FAMILLE '!$A$26</definedName>
    <definedName name="Burg">'[37] AMIS + FAMILLE '!$A$26</definedName>
    <definedName name="butoir" localSheetId="10">'[11]Analyse financière'!$A$8</definedName>
    <definedName name="butoir" localSheetId="15">'[12]Analyse financière'!$A$8</definedName>
    <definedName name="butoir" localSheetId="18">'[13]Analyse financière'!$A$8</definedName>
    <definedName name="butoir" localSheetId="25">'[13]Analyse financière'!$A$8</definedName>
    <definedName name="butoir" localSheetId="28">'[14]Analyse financière'!$A$8</definedName>
    <definedName name="butoir" localSheetId="33">'[14]Analyse financière'!$A$8</definedName>
    <definedName name="butoir" localSheetId="3">'[11]Analyse financière'!$A$8</definedName>
    <definedName name="butoir" localSheetId="4">'[11]Analyse financière'!$A$8</definedName>
    <definedName name="butoir" localSheetId="5">'[11]Analyse financière'!$A$8</definedName>
    <definedName name="butoir" localSheetId="6">'[15]Analyse financière'!$A$8</definedName>
    <definedName name="butoir" localSheetId="7">'[11]Analyse financière'!$A$8</definedName>
    <definedName name="butoir" localSheetId="8">'[11]Analyse financière'!$A$8</definedName>
    <definedName name="butoir" localSheetId="9">'[11]Analyse financière'!$A$8</definedName>
    <definedName name="butoir" localSheetId="35">'[13]Analyse financière'!$A$8</definedName>
    <definedName name="butoir">'[16]Analyse financière'!$A$8</definedName>
    <definedName name="CAff" localSheetId="10">'[66]Tableau de bord '!$D$9</definedName>
    <definedName name="CAff" localSheetId="18">'[67]Tableau de bord '!$D$9</definedName>
    <definedName name="CAff" localSheetId="25">'[67]Tableau de bord '!$D$9</definedName>
    <definedName name="CAff" localSheetId="3">'[66]Tableau de bord '!$D$9</definedName>
    <definedName name="CAff" localSheetId="4">'[66]Tableau de bord '!$D$9</definedName>
    <definedName name="CAff" localSheetId="5">'[66]Tableau de bord '!$D$9</definedName>
    <definedName name="CAff" localSheetId="6">'[68]Tableau de bord '!$D$9</definedName>
    <definedName name="CAff" localSheetId="7">'[66]Tableau de bord '!$D$9</definedName>
    <definedName name="CAff" localSheetId="8">'[66]Tableau de bord '!$D$9</definedName>
    <definedName name="CAff" localSheetId="9">'[66]Tableau de bord '!$D$9</definedName>
    <definedName name="CAff" localSheetId="35">'[67]Tableau de bord '!$D$9</definedName>
    <definedName name="CAff">'[66]Tableau de bord '!$D$9</definedName>
    <definedName name="calapport" localSheetId="6">[56]Invest!$X$37</definedName>
    <definedName name="calapport">[57]Invest!$X$37</definedName>
    <definedName name="calcul_csg" localSheetId="6">[56]Comptable!$AO$32</definedName>
    <definedName name="calcul_csg">[57]Comptable!$AO$32</definedName>
    <definedName name="calcul_frais_Notaire_Bib" localSheetId="10">[11]BIB!$J$232</definedName>
    <definedName name="calcul_frais_Notaire_Bib" localSheetId="15">[12]BIB!$J$232</definedName>
    <definedName name="calcul_frais_Notaire_Bib" localSheetId="18">[13]BIB!$J$232</definedName>
    <definedName name="calcul_frais_Notaire_Bib" localSheetId="25">[13]BIB!$J$232</definedName>
    <definedName name="calcul_frais_Notaire_Bib" localSheetId="28">[14]BIB!$J$232</definedName>
    <definedName name="calcul_frais_Notaire_Bib" localSheetId="33">[14]BIB!$J$232</definedName>
    <definedName name="calcul_frais_Notaire_Bib" localSheetId="3">[11]BIB!$J$232</definedName>
    <definedName name="calcul_frais_Notaire_Bib" localSheetId="4">[11]BIB!$J$232</definedName>
    <definedName name="calcul_frais_Notaire_Bib" localSheetId="5">[11]BIB!$J$232</definedName>
    <definedName name="calcul_frais_Notaire_Bib" localSheetId="6">[15]BIB!$J$232</definedName>
    <definedName name="calcul_frais_Notaire_Bib" localSheetId="7">[11]BIB!$J$232</definedName>
    <definedName name="calcul_frais_Notaire_Bib" localSheetId="8">[11]BIB!$J$232</definedName>
    <definedName name="calcul_frais_Notaire_Bib" localSheetId="9">[11]BIB!$J$232</definedName>
    <definedName name="calcul_frais_Notaire_Bib" localSheetId="35">[13]BIB!$J$232</definedName>
    <definedName name="calcul_frais_Notaire_Bib">[16]BIB!$J$232</definedName>
    <definedName name="calcul_Pro_Ond" localSheetId="6">[56]Invest!$V$65</definedName>
    <definedName name="calcul_Pro_Ond">[57]Invest!$V$65</definedName>
    <definedName name="Calculer___site_pratique" localSheetId="18">' 26 '!$C$115</definedName>
    <definedName name="Carotte" localSheetId="35">'[50]Lexique LEGUMES '!$B$26</definedName>
    <definedName name="cc" localSheetId="33">'[22]Adresses Tél Fax'!$B$47</definedName>
    <definedName name="CC" localSheetId="35">'[74]002'!$B$220</definedName>
    <definedName name="CC" localSheetId="2">'Dico perso '!$B$66</definedName>
    <definedName name="cc">'[72]Adresses Tél Fax'!$B$47</definedName>
    <definedName name="ccc" localSheetId="28">[28]Lexique!$A$46</definedName>
    <definedName name="ccc" localSheetId="33">[28]Lexique!$A$46</definedName>
    <definedName name="ccc" localSheetId="6">[29]Lexique!$A$46</definedName>
    <definedName name="CCC" localSheetId="35">'[30]Trucs et Astuces '!$B$30</definedName>
    <definedName name="ccc">[31]Lexique!$A$46</definedName>
    <definedName name="Ce_glossaire_comporte____274_définitions">'[58]Mon dictionnaire'!$D$1:$E$4656</definedName>
    <definedName name="CELLULES" localSheetId="10">[31]Lexique!$B$46</definedName>
    <definedName name="CELLULES" localSheetId="18">[88]Lexique!$B$46</definedName>
    <definedName name="CELLULES" localSheetId="25">[88]Lexique!$B$46</definedName>
    <definedName name="CELLULES" localSheetId="28">[28]Lexique!$B$46</definedName>
    <definedName name="CELLULES" localSheetId="33">[28]Lexique!$B$46</definedName>
    <definedName name="CELLULES" localSheetId="3">[31]Lexique!$B$46</definedName>
    <definedName name="CELLULES" localSheetId="4">[31]Lexique!$B$46</definedName>
    <definedName name="CELLULES" localSheetId="5">[31]Lexique!$B$46</definedName>
    <definedName name="CELLULES" localSheetId="6">[29]Lexique!$B$46</definedName>
    <definedName name="CELLULES" localSheetId="7">[31]Lexique!$B$46</definedName>
    <definedName name="CELLULES" localSheetId="8">[31]Lexique!$B$46</definedName>
    <definedName name="CELLULES" localSheetId="9">[31]Lexique!$B$46</definedName>
    <definedName name="CELLULES" localSheetId="35">[88]Lexique!$B$46</definedName>
    <definedName name="CELLULES">[89]Lexique!$B$46</definedName>
    <definedName name="Cernay" localSheetId="28">'[36]PS  PS  PS '!$A$279</definedName>
    <definedName name="Cernay" localSheetId="33">'[36]PS  PS  PS '!$A$279</definedName>
    <definedName name="Cernay">'[37]PS  PS  PS '!$A$279</definedName>
    <definedName name="Ch_aff" localSheetId="6">[56]Trésorerie!$P$30</definedName>
    <definedName name="Ch_aff">[57]Trésorerie!$P$30</definedName>
    <definedName name="Changement_climatique" localSheetId="33">'[48]040'!$A$1582</definedName>
    <definedName name="Changement_climatique">'[49]040'!$A$1582</definedName>
    <definedName name="char" localSheetId="10">'[81]Prix Conso'!$B$47</definedName>
    <definedName name="char" localSheetId="15">'[51]Prix Conso'!$B$47</definedName>
    <definedName name="char" localSheetId="18">'[82]Prix Conso'!$B$47</definedName>
    <definedName name="char" localSheetId="25">'[82]Prix Conso'!$B$47</definedName>
    <definedName name="char" localSheetId="28">'[34]Prix Conso'!$B$47</definedName>
    <definedName name="char" localSheetId="33">'[34]Prix Conso'!$B$47</definedName>
    <definedName name="char" localSheetId="3">'[81]Prix Conso'!$B$47</definedName>
    <definedName name="char" localSheetId="4">'[81]Prix Conso'!$B$47</definedName>
    <definedName name="char" localSheetId="5">'[81]Prix Conso'!$B$47</definedName>
    <definedName name="char" localSheetId="6">'[83]Prix Conso'!$B$47</definedName>
    <definedName name="char" localSheetId="7">'[81]Prix Conso'!$B$47</definedName>
    <definedName name="char" localSheetId="8">'[81]Prix Conso'!$B$47</definedName>
    <definedName name="char" localSheetId="35">'[82]Prix Conso'!$B$47</definedName>
    <definedName name="char">'[84]Prix Conso'!$B$47</definedName>
    <definedName name="ChartData" localSheetId="11">OFFSET('[90]Graphique mobile'!$A1,0,1,1,5)</definedName>
    <definedName name="ChartData" localSheetId="15">OFFSET('[91]Graphique mobile'!$A1,0,1,1,5)</definedName>
    <definedName name="ChartData" localSheetId="25">OFFSET(#REF!,0,1,1,5)</definedName>
    <definedName name="ChartData" localSheetId="6">OFFSET('[92]Graphique mobile'!$A1,0,1,1,5)</definedName>
    <definedName name="ChartData" localSheetId="35">OFFSET(#REF!,0,1,1,5)</definedName>
    <definedName name="ChartData">OFFSET('[93]Graphique mobile'!$A1,0,1,1,5)</definedName>
    <definedName name="ChartTitle" localSheetId="10">OFFSET('[94]Graphique mobile'!$A1,0,0)</definedName>
    <definedName name="ChartTitle" localSheetId="11">OFFSET('[90]Graphique mobile'!$A1,0,0)</definedName>
    <definedName name="ChartTitle" localSheetId="15">OFFSET('[91]Graphique mobile'!$A1,0,0)</definedName>
    <definedName name="ChartTitle" localSheetId="18">OFFSET('[95]Graphique mobile'!$A1,0,0)</definedName>
    <definedName name="ChartTitle" localSheetId="25">OFFSET('[95]Graphique mobile'!$A1,0,0)</definedName>
    <definedName name="ChartTitle" localSheetId="28">OFFSET('[93]Graphique mobile'!$A1,0,0)</definedName>
    <definedName name="ChartTitle" localSheetId="33">OFFSET('[93]Graphique mobile'!$A1,0,0)</definedName>
    <definedName name="ChartTitle" localSheetId="3">OFFSET('[94]Graphique mobile'!$A1,0,0)</definedName>
    <definedName name="ChartTitle" localSheetId="4">OFFSET('[94]Graphique mobile'!$A1,0,0)</definedName>
    <definedName name="ChartTitle" localSheetId="5">OFFSET('[94]Graphique mobile'!$A1,0,0)</definedName>
    <definedName name="ChartTitle" localSheetId="6">OFFSET('[96]Graphique mobile'!$A1,0,0)</definedName>
    <definedName name="ChartTitle" localSheetId="7">OFFSET('[94]Graphique mobile'!$A1,0,0)</definedName>
    <definedName name="ChartTitle" localSheetId="8">OFFSET('[94]Graphique mobile'!$A1,0,0)</definedName>
    <definedName name="ChartTitle" localSheetId="9">OFFSET('[94]Graphique mobile'!$A1,0,0)</definedName>
    <definedName name="ChartTitle" localSheetId="35">OFFSET('[95]Graphique mobile'!$A1,0,0)</definedName>
    <definedName name="ChartTitle">OFFSET('[97]Graphique mobile'!$A1,0,0)</definedName>
    <definedName name="Chene" localSheetId="28">'[36] AMIS + FAMILLE '!$A$163</definedName>
    <definedName name="Chene" localSheetId="33">'[36] AMIS + FAMILLE '!$A$163</definedName>
    <definedName name="Chene">'[37] AMIS + FAMILLE '!$A$163</definedName>
    <definedName name="Cheni" localSheetId="28">'[36] LEIMBACH '!$A$53</definedName>
    <definedName name="Cheni" localSheetId="33">'[36] LEIMBACH '!$A$53</definedName>
    <definedName name="Cheni">'[37] LEIMBACH '!$A$53</definedName>
    <definedName name="chie" localSheetId="10">'[81]Prix Conso'!$B$52</definedName>
    <definedName name="chie" localSheetId="15">'[51]Prix Conso'!$B$52</definedName>
    <definedName name="chie" localSheetId="18">'[82]Prix Conso'!$B$52</definedName>
    <definedName name="chie" localSheetId="25">'[82]Prix Conso'!$B$52</definedName>
    <definedName name="chie" localSheetId="28">'[34]Prix Conso'!$B$52</definedName>
    <definedName name="chie" localSheetId="33">'[34]Prix Conso'!$B$52</definedName>
    <definedName name="chie" localSheetId="3">'[81]Prix Conso'!$B$52</definedName>
    <definedName name="chie" localSheetId="4">'[81]Prix Conso'!$B$52</definedName>
    <definedName name="chie" localSheetId="5">'[81]Prix Conso'!$B$52</definedName>
    <definedName name="chie" localSheetId="6">'[83]Prix Conso'!$B$52</definedName>
    <definedName name="chie" localSheetId="7">'[81]Prix Conso'!$B$52</definedName>
    <definedName name="chie" localSheetId="8">'[81]Prix Conso'!$B$52</definedName>
    <definedName name="chie" localSheetId="35">'[82]Prix Conso'!$B$52</definedName>
    <definedName name="chie">'[84]Prix Conso'!$B$52</definedName>
    <definedName name="CHIMENTI" localSheetId="28">'[36] AMIS + FAMILLE '!$A$509</definedName>
    <definedName name="CHIMENTI" localSheetId="33">'[36] AMIS + FAMILLE '!$A$509</definedName>
    <definedName name="CHIMENTI">'[37] AMIS + FAMILLE '!$A$509</definedName>
    <definedName name="choc" localSheetId="10">'[81]Prix Conso'!$B$61</definedName>
    <definedName name="choc" localSheetId="15">'[51]Prix Conso'!$B$61</definedName>
    <definedName name="choc" localSheetId="18">'[82]Prix Conso'!$B$61</definedName>
    <definedName name="choc" localSheetId="25">'[82]Prix Conso'!$B$61</definedName>
    <definedName name="choc" localSheetId="28">'[34]Prix Conso'!$B$61</definedName>
    <definedName name="choc" localSheetId="33">'[34]Prix Conso'!$B$61</definedName>
    <definedName name="choc" localSheetId="3">'[81]Prix Conso'!$B$61</definedName>
    <definedName name="choc" localSheetId="4">'[81]Prix Conso'!$B$61</definedName>
    <definedName name="choc" localSheetId="5">'[81]Prix Conso'!$B$61</definedName>
    <definedName name="choc" localSheetId="6">'[83]Prix Conso'!$B$61</definedName>
    <definedName name="choc" localSheetId="7">'[81]Prix Conso'!$B$61</definedName>
    <definedName name="choc" localSheetId="8">'[81]Prix Conso'!$B$61</definedName>
    <definedName name="choc" localSheetId="35">'[82]Prix Conso'!$B$61</definedName>
    <definedName name="choc">'[84]Prix Conso'!$B$61</definedName>
    <definedName name="choix_csg" localSheetId="6">[56]Comptable!$AZ$33</definedName>
    <definedName name="choix_csg">[57]Comptable!$AZ$33</definedName>
    <definedName name="choix_duree_amortissement" localSheetId="6">[56]Comptable!$S$2:$V$3</definedName>
    <definedName name="choix_duree_amortissement">[57]Comptable!$S$2:$V$3</definedName>
    <definedName name="Citoyennete" localSheetId="33">'[48]040'!$A$777</definedName>
    <definedName name="Citoyennete">'[49]040'!$A$777</definedName>
    <definedName name="Citoyens">[58]Liens!$B$1918</definedName>
    <definedName name="code_amort">'[98]Hypot av Amortissement '!$AN$35</definedName>
    <definedName name="Comite_soutien" localSheetId="28">'[36]PS  PS  PS '!$A$443</definedName>
    <definedName name="Comite_soutien" localSheetId="33">'[36]PS  PS  PS '!$A$443</definedName>
    <definedName name="Comite_soutien">'[37]PS  PS  PS '!$A$443</definedName>
    <definedName name="Comment_Economiser_______utilisation_de_Palettes_au_jardin_etc_…" localSheetId="18">' 26 '!$C$753</definedName>
    <definedName name="con" localSheetId="33">'[22]Adresses Tél Fax'!$B$445</definedName>
    <definedName name="con">'[72]Adresses Tél Fax'!$B$445</definedName>
    <definedName name="Concernant_les___GIFS">'32'!$B$54</definedName>
    <definedName name="Concernant_les_HPPT_et_HPPTS">'32'!$B$22</definedName>
    <definedName name="CONDITIONS_PAIEMENT" localSheetId="6">[56]Invest!$D$133</definedName>
    <definedName name="CONDITIONS_PAIEMENT">[57]Invest!$D$133</definedName>
    <definedName name="cons" localSheetId="15">'[72]Prix Conso'!$B$68</definedName>
    <definedName name="cons" localSheetId="18">'[33]Prix Conso'!$B$68</definedName>
    <definedName name="cons" localSheetId="25">'[33]Prix Conso'!$B$68</definedName>
    <definedName name="cons" localSheetId="28">'[34]Prix Conso'!$B$68</definedName>
    <definedName name="cons" localSheetId="33">'[34]Prix Conso'!$B$68</definedName>
    <definedName name="cons" localSheetId="35">'[33]Prix Conso'!$B$68</definedName>
    <definedName name="cons">'[35]Prix Conso'!$B$68</definedName>
    <definedName name="conso" localSheetId="33">'[48]037'!$C$16</definedName>
    <definedName name="conso">'[49]037'!$C$16</definedName>
    <definedName name="conso2" localSheetId="15">'[72]Prix au KM 02'!$C$28</definedName>
    <definedName name="conso2" localSheetId="18">'[33]Prix au KM 02'!$C$28</definedName>
    <definedName name="conso2" localSheetId="25">'[33]Prix au KM 02'!$C$28</definedName>
    <definedName name="conso2" localSheetId="28">'[34]Prix au KM 02'!$C$28</definedName>
    <definedName name="conso2" localSheetId="33">'[34]Prix au KM 02'!$C$28</definedName>
    <definedName name="conso2" localSheetId="35">'[33]Prix au KM 02'!$C$28</definedName>
    <definedName name="conso2">'[35]Prix au KM 02'!$C$28</definedName>
    <definedName name="consomme_action" localSheetId="33">'[48]040'!$A$608</definedName>
    <definedName name="consomme_action">'[49]040'!$A$608</definedName>
    <definedName name="consommer">[58]Liens!$C$2953</definedName>
    <definedName name="const" localSheetId="15">'[51]Prix Conso'!$B$168</definedName>
    <definedName name="const" localSheetId="18">'[33]Prix Conso'!$B$168</definedName>
    <definedName name="const" localSheetId="25">'[33]Prix Conso'!$B$168</definedName>
    <definedName name="const" localSheetId="28">'[34]Prix Conso'!$B$168</definedName>
    <definedName name="const" localSheetId="33">'[34]Prix Conso'!$B$168</definedName>
    <definedName name="const" localSheetId="35">'[33]Prix Conso'!$B$168</definedName>
    <definedName name="const">'[35]Prix Conso'!$B$168</definedName>
    <definedName name="construire_autrement" localSheetId="33">'[48]038'!$A$46</definedName>
    <definedName name="construire_autrement">'[49]038'!$A$46</definedName>
    <definedName name="Copie_impots" localSheetId="10">[99]Macro!$B$112</definedName>
    <definedName name="Copie_impots" localSheetId="15">[100]Macro!$B$112</definedName>
    <definedName name="Copie_impots" localSheetId="18">[101]Macro!$B$112</definedName>
    <definedName name="Copie_impots" localSheetId="25">[101]Macro!$B$112</definedName>
    <definedName name="Copie_impots" localSheetId="28">[99]Macro!$B$112</definedName>
    <definedName name="Copie_impots" localSheetId="33">[99]Macro!$B$112</definedName>
    <definedName name="Copie_impots" localSheetId="3">[99]Macro!$B$112</definedName>
    <definedName name="Copie_impots" localSheetId="4">[99]Macro!$B$112</definedName>
    <definedName name="Copie_impots" localSheetId="5">[99]Macro!$B$112</definedName>
    <definedName name="Copie_impots" localSheetId="6">[102]Macro!$B$112</definedName>
    <definedName name="Copie_impots" localSheetId="7">[99]Macro!$B$112</definedName>
    <definedName name="Copie_impots" localSheetId="8">[99]Macro!$B$112</definedName>
    <definedName name="Copie_impots" localSheetId="9">[99]Macro!$B$112</definedName>
    <definedName name="Copie_impots" localSheetId="35">[101]Macro!$B$112</definedName>
    <definedName name="Copie_impots">[103]Macro!$B$112</definedName>
    <definedName name="COUT_INTERETS" localSheetId="10">'[66]Emprunt 1'!$D$9</definedName>
    <definedName name="COUT_INTERETS" localSheetId="18">'[67]Emprunt 1'!$D$9</definedName>
    <definedName name="COUT_INTERETS" localSheetId="25">'[67]Emprunt 1'!$D$9</definedName>
    <definedName name="COUT_INTERETS" localSheetId="3">'[66]Emprunt 1'!$D$9</definedName>
    <definedName name="COUT_INTERETS" localSheetId="4">'[66]Emprunt 1'!$D$9</definedName>
    <definedName name="COUT_INTERETS" localSheetId="5">'[66]Emprunt 1'!$D$9</definedName>
    <definedName name="COUT_INTERETS" localSheetId="6">'[68]Emprunt 1'!$D$9</definedName>
    <definedName name="COUT_INTERETS" localSheetId="7">'[66]Emprunt 1'!$D$9</definedName>
    <definedName name="COUT_INTERETS" localSheetId="8">'[66]Emprunt 1'!$D$9</definedName>
    <definedName name="COUT_INTERETS" localSheetId="9">'[66]Emprunt 1'!$D$9</definedName>
    <definedName name="COUT_INTERETS" localSheetId="35">'[67]Emprunt 1'!$D$9</definedName>
    <definedName name="COUT_INTERETS">'[66]Emprunt 1'!$D$9</definedName>
    <definedName name="cout_interets1">'[98]Emprunt 2'!$D$9</definedName>
    <definedName name="cout_interets2">'[98]Emprunt 2'!$D$9</definedName>
    <definedName name="cout1" localSheetId="6">[56]Emp1!$F$10</definedName>
    <definedName name="cout1">[57]Emp1!$F$10</definedName>
    <definedName name="cout2" localSheetId="6">[56]Emp2!$F$10</definedName>
    <definedName name="cout2">[57]Emp2!$F$10</definedName>
    <definedName name="cout3" localSheetId="6">[56]Emp3!$F$10</definedName>
    <definedName name="cout3">[57]Emp3!$F$10</definedName>
    <definedName name="coutnet" localSheetId="6">[56]Graphique!$W$70</definedName>
    <definedName name="coutnet">[57]Graphique!$W$70</definedName>
    <definedName name="credit_impot">'[58]Gestion '!$A$158</definedName>
    <definedName name="Crédits" localSheetId="10">'[11]Analyse financière'!$Z$6</definedName>
    <definedName name="Crédits" localSheetId="15">'[12]Analyse financière'!$Z$6</definedName>
    <definedName name="Crédits" localSheetId="18">'[13]Analyse financière'!$Z$6</definedName>
    <definedName name="Crédits" localSheetId="25">'[13]Analyse financière'!$Z$6</definedName>
    <definedName name="Crédits" localSheetId="28">'[14]Analyse financière'!$Z$6</definedName>
    <definedName name="Crédits" localSheetId="33">'[14]Analyse financière'!$Z$6</definedName>
    <definedName name="Crédits" localSheetId="3">'[11]Analyse financière'!$Z$6</definedName>
    <definedName name="Crédits" localSheetId="4">'[11]Analyse financière'!$Z$6</definedName>
    <definedName name="Crédits" localSheetId="5">'[11]Analyse financière'!$Z$6</definedName>
    <definedName name="Crédits" localSheetId="6">'[15]Analyse financière'!$Z$6</definedName>
    <definedName name="Crédits" localSheetId="7">'[11]Analyse financière'!$Z$6</definedName>
    <definedName name="Crédits" localSheetId="8">'[11]Analyse financière'!$Z$6</definedName>
    <definedName name="Crédits" localSheetId="9">'[11]Analyse financière'!$Z$6</definedName>
    <definedName name="Crédits" localSheetId="35">'[13]Analyse financière'!$Z$6</definedName>
    <definedName name="Crédits">'[16]Analyse financière'!$Z$6</definedName>
    <definedName name="Cumul_des_2_prêts" localSheetId="6">'[56]Plan Amort'!$U$2</definedName>
    <definedName name="Cumul_des_2_prêts">'[57]Plan Amort'!$U$2</definedName>
    <definedName name="D" localSheetId="10">'[104]001'!$B$89</definedName>
    <definedName name="d" localSheetId="15">'[72]Adresses Tél Fax'!$B$72</definedName>
    <definedName name="d" localSheetId="25">'[22]Adresses Tél Fax'!$B$72</definedName>
    <definedName name="d" localSheetId="33">'[22]Adresses Tél Fax'!$B$72</definedName>
    <definedName name="D" localSheetId="3">'[104]001'!$B$89</definedName>
    <definedName name="D" localSheetId="4">'[104]001'!$B$89</definedName>
    <definedName name="D" localSheetId="5">'[104]001'!$B$89</definedName>
    <definedName name="D" localSheetId="6">'[105]001'!$B$89</definedName>
    <definedName name="D" localSheetId="7">'[104]001'!$B$89</definedName>
    <definedName name="D" localSheetId="8">'[104]001'!$B$89</definedName>
    <definedName name="D">'Dico perso '!$B$92</definedName>
    <definedName name="DanyDietmann" localSheetId="28">'[36] N I A H '!$A$478</definedName>
    <definedName name="DanyDietmann" localSheetId="33">'[36] N I A H '!$A$478</definedName>
    <definedName name="DanyDietmann">'[37] N I A H '!$A$478</definedName>
    <definedName name="date" localSheetId="10">'[106]Cave Jo (2)'!$B$1</definedName>
    <definedName name="date" localSheetId="15">'[107]Cave Jo (2)'!$B$1</definedName>
    <definedName name="date" localSheetId="18">'[108]Cave Jo (2)'!$B$1</definedName>
    <definedName name="date" localSheetId="25">'[108]Cave Jo (2)'!$B$1</definedName>
    <definedName name="date" localSheetId="28">'[106]Cave Jo (2)'!$B$1</definedName>
    <definedName name="date" localSheetId="33">'[106]Cave Jo (2)'!$B$1</definedName>
    <definedName name="date" localSheetId="3">'[106]Cave Jo (2)'!$B$1</definedName>
    <definedName name="date" localSheetId="4">'[106]Cave Jo (2)'!$B$1</definedName>
    <definedName name="date" localSheetId="5">'[106]Cave Jo (2)'!$B$1</definedName>
    <definedName name="date" localSheetId="6">'[109]Cave Jo (2)'!$B$1</definedName>
    <definedName name="date" localSheetId="7">'[106]Cave Jo (2)'!$B$1</definedName>
    <definedName name="date" localSheetId="8">'[106]Cave Jo (2)'!$B$1</definedName>
    <definedName name="date" localSheetId="9">'[106]Cave Jo (2)'!$B$1</definedName>
    <definedName name="date" localSheetId="35">'[108]Cave Jo (2)'!$B$1</definedName>
    <definedName name="date">'[110]Cave Jo (2)'!$B$1</definedName>
    <definedName name="Date_naissance" localSheetId="10">[111]Age!$J$2</definedName>
    <definedName name="Date_naissance" localSheetId="15">[20]Age!$J$2</definedName>
    <definedName name="Date_naissance" localSheetId="18">[112]Age!$J$2</definedName>
    <definedName name="Date_naissance" localSheetId="25">[112]Age!$J$2</definedName>
    <definedName name="Date_naissance" localSheetId="33">[22]Age!$J$2</definedName>
    <definedName name="Date_naissance" localSheetId="3">[111]Age!$J$2</definedName>
    <definedName name="Date_naissance" localSheetId="4">[111]Age!$J$2</definedName>
    <definedName name="Date_naissance" localSheetId="5">[111]Age!$J$2</definedName>
    <definedName name="Date_naissance" localSheetId="6">[113]Age!$J$2</definedName>
    <definedName name="Date_naissance" localSheetId="7">[111]Age!$J$2</definedName>
    <definedName name="Date_naissance" localSheetId="35">[112]Age!$J$2</definedName>
    <definedName name="Date_naissance">[114]Age!$J$2</definedName>
    <definedName name="datereport">' 33 '!$A$2</definedName>
    <definedName name="dates">[115]BIB!$F$4:$F$323</definedName>
    <definedName name="DBO" localSheetId="10">'[104]001'!$D$92</definedName>
    <definedName name="DBO" localSheetId="15">'[116]001'!$D$92</definedName>
    <definedName name="DBO" localSheetId="18">'[117]001'!$D$92</definedName>
    <definedName name="DBO" localSheetId="25">'[117]001'!$D$92</definedName>
    <definedName name="DBO" localSheetId="28">'[117]001'!$D$92</definedName>
    <definedName name="DBO" localSheetId="33">'[117]001'!$D$92</definedName>
    <definedName name="DBO" localSheetId="3">'[104]001'!$D$92</definedName>
    <definedName name="DBO" localSheetId="4">'[104]001'!$D$92</definedName>
    <definedName name="DBO" localSheetId="5">'[104]001'!$D$92</definedName>
    <definedName name="DBO" localSheetId="6">'[105]001'!$D$92</definedName>
    <definedName name="DBO" localSheetId="7">'[104]001'!$D$92</definedName>
    <definedName name="DBO" localSheetId="8">'[104]001'!$D$92</definedName>
    <definedName name="DBO" localSheetId="9">'[104]001'!$D$92</definedName>
    <definedName name="DBO">'Dico perso '!$D$95</definedName>
    <definedName name="DDD" localSheetId="35">'[30]Trucs et Astuces '!$B$161</definedName>
    <definedName name="debut" localSheetId="10">'[66]Emprunt 1'!$H$11</definedName>
    <definedName name="debut" localSheetId="18">'[67]Emprunt 1'!$H$11</definedName>
    <definedName name="debut" localSheetId="25">'[67]Emprunt 1'!$H$11</definedName>
    <definedName name="debut" localSheetId="3">'[66]Emprunt 1'!$H$11</definedName>
    <definedName name="debut" localSheetId="4">'[66]Emprunt 1'!$H$11</definedName>
    <definedName name="debut" localSheetId="5">'[66]Emprunt 1'!$H$11</definedName>
    <definedName name="debut" localSheetId="6">'[68]Emprunt 1'!$H$11</definedName>
    <definedName name="debut" localSheetId="7">'[66]Emprunt 1'!$H$11</definedName>
    <definedName name="debut" localSheetId="8">'[66]Emprunt 1'!$H$11</definedName>
    <definedName name="debut" localSheetId="9">'[66]Emprunt 1'!$H$11</definedName>
    <definedName name="debut" localSheetId="35">'[67]Emprunt 1'!$H$11</definedName>
    <definedName name="debut">'[66]Emprunt 1'!$H$11</definedName>
    <definedName name="Début">[114]Echéance!$C$4</definedName>
    <definedName name="debut_blagues">' 31 '!$C$7</definedName>
    <definedName name="debut_grille_noteslecture" localSheetId="33">'[48]080'!$B$6</definedName>
    <definedName name="debut_grille_noteslecture">'[118]080'!$B$6</definedName>
    <definedName name="debut_investissement" localSheetId="6">[56]Invest!$C$5</definedName>
    <definedName name="debut_investissement">[57]Invest!$C$5</definedName>
    <definedName name="Debut1" localSheetId="18">'[61]017'!$B$6</definedName>
    <definedName name="Debut1" localSheetId="25">'[61]017'!$B$6</definedName>
    <definedName name="Debut1" localSheetId="28">'[117]017'!$B$6</definedName>
    <definedName name="Debut1" localSheetId="33">'[117]017'!$B$6</definedName>
    <definedName name="Debut1" localSheetId="6">'[105]017'!$B$6</definedName>
    <definedName name="Debut1" localSheetId="8">'[63]017'!$B$6</definedName>
    <definedName name="Debut1" localSheetId="35">'[61]017'!$B$6</definedName>
    <definedName name="Debut1">'[104]017'!$B$6</definedName>
    <definedName name="début1">'[60]Planing Jo'!$F$10</definedName>
    <definedName name="débutdessites" localSheetId="18">' 26 '!$B$12</definedName>
    <definedName name="debutparrainage" localSheetId="6">[119]Sommaire!$C$7</definedName>
    <definedName name="debutparrainage">[120]Sommaire!$C$7</definedName>
    <definedName name="Déchets_Recyclage" localSheetId="33">'[48]040'!$A$226</definedName>
    <definedName name="Déchets_Recyclage">'[49]040'!$A$226</definedName>
    <definedName name="décote" localSheetId="10">[14]IMPOTS!$D$87</definedName>
    <definedName name="décote" localSheetId="15">[12]IMPOTS!$D$87</definedName>
    <definedName name="décote" localSheetId="18">[25]IMPOTS!$D$87</definedName>
    <definedName name="décote" localSheetId="25">[25]IMPOTS!$D$87</definedName>
    <definedName name="décote" localSheetId="28">[14]IMPOTS!$D$87</definedName>
    <definedName name="décote" localSheetId="33">[14]IMPOTS!$D$87</definedName>
    <definedName name="décote" localSheetId="3">[14]IMPOTS!$D$87</definedName>
    <definedName name="décote" localSheetId="4">[14]IMPOTS!$D$87</definedName>
    <definedName name="décote" localSheetId="5">[14]IMPOTS!$D$87</definedName>
    <definedName name="décote" localSheetId="6">[26]IMPOTS!$D$87</definedName>
    <definedName name="décote" localSheetId="7">[14]IMPOTS!$D$87</definedName>
    <definedName name="décote" localSheetId="8">[14]IMPOTS!$D$87</definedName>
    <definedName name="décote" localSheetId="9">[14]IMPOTS!$D$87</definedName>
    <definedName name="décote" localSheetId="35">[25]IMPOTS!$D$87</definedName>
    <definedName name="décote">[27]IMPOTS!$D$87</definedName>
    <definedName name="Decroissance_dev_durable" localSheetId="33">'[48]040'!$A$365</definedName>
    <definedName name="Decroissance_dev_durable">'[49]040'!$A$365</definedName>
    <definedName name="déduction_enfant" localSheetId="10">[14]IMPOTS!$E$96</definedName>
    <definedName name="déduction_enfant" localSheetId="15">[12]IMPOTS!$E$96</definedName>
    <definedName name="déduction_enfant" localSheetId="18">[25]IMPOTS!$E$96</definedName>
    <definedName name="déduction_enfant" localSheetId="25">[25]IMPOTS!$E$96</definedName>
    <definedName name="déduction_enfant" localSheetId="28">[14]IMPOTS!$E$96</definedName>
    <definedName name="déduction_enfant" localSheetId="33">[14]IMPOTS!$E$96</definedName>
    <definedName name="déduction_enfant" localSheetId="3">[14]IMPOTS!$E$96</definedName>
    <definedName name="déduction_enfant" localSheetId="4">[14]IMPOTS!$E$96</definedName>
    <definedName name="déduction_enfant" localSheetId="5">[14]IMPOTS!$E$96</definedName>
    <definedName name="déduction_enfant" localSheetId="6">[26]IMPOTS!$E$96</definedName>
    <definedName name="déduction_enfant" localSheetId="7">[14]IMPOTS!$E$96</definedName>
    <definedName name="déduction_enfant" localSheetId="8">[14]IMPOTS!$E$96</definedName>
    <definedName name="déduction_enfant" localSheetId="9">[14]IMPOTS!$E$96</definedName>
    <definedName name="déduction_enfant" localSheetId="35">[25]IMPOTS!$E$96</definedName>
    <definedName name="déduction_enfant">[27]IMPOTS!$E$96</definedName>
    <definedName name="déduction_minimale" localSheetId="10">[14]IMPOTS!$C$87</definedName>
    <definedName name="déduction_minimale" localSheetId="15">[12]IMPOTS!$C$87</definedName>
    <definedName name="déduction_minimale" localSheetId="18">[25]IMPOTS!$C$87</definedName>
    <definedName name="déduction_minimale" localSheetId="25">[25]IMPOTS!$C$87</definedName>
    <definedName name="déduction_minimale" localSheetId="28">[14]IMPOTS!$C$87</definedName>
    <definedName name="déduction_minimale" localSheetId="33">[14]IMPOTS!$C$87</definedName>
    <definedName name="déduction_minimale" localSheetId="3">[14]IMPOTS!$C$87</definedName>
    <definedName name="déduction_minimale" localSheetId="4">[14]IMPOTS!$C$87</definedName>
    <definedName name="déduction_minimale" localSheetId="5">[14]IMPOTS!$C$87</definedName>
    <definedName name="déduction_minimale" localSheetId="6">[26]IMPOTS!$C$87</definedName>
    <definedName name="déduction_minimale" localSheetId="7">[14]IMPOTS!$C$87</definedName>
    <definedName name="déduction_minimale" localSheetId="8">[14]IMPOTS!$C$87</definedName>
    <definedName name="déduction_minimale" localSheetId="9">[14]IMPOTS!$C$87</definedName>
    <definedName name="déduction_minimale" localSheetId="35">[25]IMPOTS!$C$87</definedName>
    <definedName name="déduction_minimale">[27]IMPOTS!$C$87</definedName>
    <definedName name="demarrage" localSheetId="33">'[48]081'!$A$7</definedName>
    <definedName name="demarrage">'[49]081'!$A$7</definedName>
    <definedName name="Déshydrater_les_Fruits_et_Légumes" localSheetId="18">' 26 '!$C$157</definedName>
    <definedName name="dess" localSheetId="15">'[51]Prix Conso'!$B$76</definedName>
    <definedName name="dess" localSheetId="18">'[33]Prix Conso'!$B$76</definedName>
    <definedName name="dess" localSheetId="25">'[33]Prix Conso'!$B$76</definedName>
    <definedName name="dess" localSheetId="28">'[34]Prix Conso'!$B$76</definedName>
    <definedName name="dess" localSheetId="33">'[34]Prix Conso'!$B$76</definedName>
    <definedName name="dess" localSheetId="35">'[33]Prix Conso'!$B$76</definedName>
    <definedName name="dess">'[35]Prix Conso'!$B$76</definedName>
    <definedName name="dev_durable">[58]Liens!$B$2851</definedName>
    <definedName name="Dico">Sommaire!$B$7</definedName>
    <definedName name="Dietsch_Franck" localSheetId="28">'[36] DIVERS '!$A$165</definedName>
    <definedName name="Dietsch_Franck" localSheetId="33">'[36] DIVERS '!$A$165</definedName>
    <definedName name="Dietsch_Franck">'[37] DIVERS '!$A$165</definedName>
    <definedName name="Diffort" localSheetId="28">'[36]PS  PS  PS '!$A$247</definedName>
    <definedName name="Diffort" localSheetId="33">'[36]PS  PS  PS '!$A$247</definedName>
    <definedName name="Diffort">'[37]PS  PS  PS '!$A$247</definedName>
    <definedName name="dim_capt">'[98]Hypot av Amortissement '!$F$15</definedName>
    <definedName name="dive" localSheetId="33">'[22]Prix Conso'!$B$160</definedName>
    <definedName name="dive">'[72]Prix Conso'!$B$160</definedName>
    <definedName name="Divers" localSheetId="33">'[48]040'!$A$1465</definedName>
    <definedName name="Divers">'[49]040'!$A$1465</definedName>
    <definedName name="divers_envoi" localSheetId="28">'[36] DIVERS '!$A$311</definedName>
    <definedName name="divers_envoi" localSheetId="33">'[36] DIVERS '!$A$311</definedName>
    <definedName name="divers_envoi">'[37] DIVERS '!$A$311</definedName>
    <definedName name="divers_suite" localSheetId="28">'[36] DIVERS '!$A$433</definedName>
    <definedName name="divers_suite" localSheetId="33">'[36] DIVERS '!$A$433</definedName>
    <definedName name="divers_suite">'[37] DIVERS '!$A$433</definedName>
    <definedName name="dossier" localSheetId="10">[14]ETUDE!$D$20</definedName>
    <definedName name="dossier" localSheetId="15">[12]ETUDE!$D$20</definedName>
    <definedName name="dossier" localSheetId="18">[25]ETUDE!$D$20</definedName>
    <definedName name="dossier" localSheetId="25">[25]ETUDE!$D$20</definedName>
    <definedName name="dossier" localSheetId="28">[14]ETUDE!$D$20</definedName>
    <definedName name="dossier" localSheetId="33">[14]ETUDE!$D$20</definedName>
    <definedName name="dossier" localSheetId="3">[14]ETUDE!$D$20</definedName>
    <definedName name="dossier" localSheetId="4">[14]ETUDE!$D$20</definedName>
    <definedName name="dossier" localSheetId="5">[14]ETUDE!$D$20</definedName>
    <definedName name="dossier" localSheetId="6">[26]ETUDE!$D$20</definedName>
    <definedName name="dossier" localSheetId="7">[14]ETUDE!$D$20</definedName>
    <definedName name="dossier" localSheetId="8">[14]ETUDE!$D$20</definedName>
    <definedName name="dossier" localSheetId="9">[14]ETUDE!$D$20</definedName>
    <definedName name="dossier" localSheetId="35">[25]ETUDE!$D$20</definedName>
    <definedName name="dossier">[27]ETUDE!$D$20</definedName>
    <definedName name="Droits_etre_humain" localSheetId="33">'[48]040'!$A$864</definedName>
    <definedName name="Droits_etre_humain">'[49]040'!$A$864</definedName>
    <definedName name="du_10an" localSheetId="18">'[25]Plan a'!$H$145</definedName>
    <definedName name="du_10an" localSheetId="25">'[25]Plan a'!$H$145</definedName>
    <definedName name="du_10an" localSheetId="28">'[14]Plan a'!$H$145</definedName>
    <definedName name="du_10an" localSheetId="33">'[14]Plan a'!$H$145</definedName>
    <definedName name="du_10an" localSheetId="3">'[14]Plan a'!$H$145</definedName>
    <definedName name="du_10an" localSheetId="35">'[25]Plan a'!$H$145</definedName>
    <definedName name="du_10an">Sommaire!$D$19</definedName>
    <definedName name="du_11an" localSheetId="18">'[25]Plan a'!$H$158</definedName>
    <definedName name="du_11an" localSheetId="25">'[25]Plan a'!$H$158</definedName>
    <definedName name="du_11an" localSheetId="28">'[14]Plan a'!$H$158</definedName>
    <definedName name="du_11an" localSheetId="33">'[14]Plan a'!$H$158</definedName>
    <definedName name="du_11an" localSheetId="3">'[14]Plan a'!$H$158</definedName>
    <definedName name="du_11an" localSheetId="35">'[25]Plan a'!$H$158</definedName>
    <definedName name="du_11an">'[27]Plan a'!$H$158</definedName>
    <definedName name="du_12an" localSheetId="18">'[25]Plan a'!$H$171</definedName>
    <definedName name="du_12an" localSheetId="25">'[25]Plan a'!$H$171</definedName>
    <definedName name="du_12an" localSheetId="28">'[14]Plan a'!$H$171</definedName>
    <definedName name="du_12an" localSheetId="33">'[14]Plan a'!$H$171</definedName>
    <definedName name="du_12an" localSheetId="3">'[14]Plan a'!$H$171</definedName>
    <definedName name="du_12an" localSheetId="35">'[25]Plan a'!$H$171</definedName>
    <definedName name="du_12an">'[27]Plan a'!$H$171</definedName>
    <definedName name="du_13an" localSheetId="18">'[25]Plan a'!$H$184</definedName>
    <definedName name="du_13an" localSheetId="25">'[25]Plan a'!$H$184</definedName>
    <definedName name="du_13an" localSheetId="28">'[14]Plan a'!$H$184</definedName>
    <definedName name="du_13an" localSheetId="33">'[14]Plan a'!$H$184</definedName>
    <definedName name="du_13an" localSheetId="3">'[14]Plan a'!$H$184</definedName>
    <definedName name="du_13an" localSheetId="35">'[25]Plan a'!$H$184</definedName>
    <definedName name="du_13an">'[27]Plan a'!$H$184</definedName>
    <definedName name="du_14an" localSheetId="18">'[25]Plan a'!$H$197</definedName>
    <definedName name="du_14an" localSheetId="25">'[25]Plan a'!$H$197</definedName>
    <definedName name="du_14an" localSheetId="28">'[14]Plan a'!$H$197</definedName>
    <definedName name="du_14an" localSheetId="33">'[14]Plan a'!$H$197</definedName>
    <definedName name="du_14an" localSheetId="3">'[14]Plan a'!$H$197</definedName>
    <definedName name="du_14an" localSheetId="35">'[25]Plan a'!$H$197</definedName>
    <definedName name="du_14an">'[27]Plan a'!$H$197</definedName>
    <definedName name="du_15an" localSheetId="18">'[25]Plan a'!$H$210</definedName>
    <definedName name="du_15an" localSheetId="25">'[25]Plan a'!$H$210</definedName>
    <definedName name="du_15an" localSheetId="28">'[14]Plan a'!$H$210</definedName>
    <definedName name="du_15an" localSheetId="33">'[14]Plan a'!$H$210</definedName>
    <definedName name="du_15an" localSheetId="3">'[14]Plan a'!$H$210</definedName>
    <definedName name="du_15an" localSheetId="35">'[25]Plan a'!$H$210</definedName>
    <definedName name="du_15an">'[27]Plan a'!$H$210</definedName>
    <definedName name="du_16an" localSheetId="18">'[25]Plan a'!$H$223</definedName>
    <definedName name="du_16an" localSheetId="25">'[25]Plan a'!$H$223</definedName>
    <definedName name="du_16an" localSheetId="28">'[14]Plan a'!$H$223</definedName>
    <definedName name="du_16an" localSheetId="33">'[14]Plan a'!$H$223</definedName>
    <definedName name="du_16an" localSheetId="3">'[14]Plan a'!$H$223</definedName>
    <definedName name="du_16an" localSheetId="35">'[25]Plan a'!$H$223</definedName>
    <definedName name="du_16an">'[27]Plan a'!$H$223</definedName>
    <definedName name="du_17an" localSheetId="18">'[25]Plan a'!$H$236</definedName>
    <definedName name="du_17an" localSheetId="25">'[25]Plan a'!$H$236</definedName>
    <definedName name="du_17an" localSheetId="28">'[14]Plan a'!$H$236</definedName>
    <definedName name="du_17an" localSheetId="33">'[14]Plan a'!$H$236</definedName>
    <definedName name="du_17an" localSheetId="3">'[14]Plan a'!$H$236</definedName>
    <definedName name="du_17an" localSheetId="35">'[25]Plan a'!$H$236</definedName>
    <definedName name="du_17an">'[27]Plan a'!$H$236</definedName>
    <definedName name="du_18an" localSheetId="18">'[25]Plan a'!$H$249</definedName>
    <definedName name="du_18an" localSheetId="25">'[25]Plan a'!$H$249</definedName>
    <definedName name="du_18an" localSheetId="28">'[14]Plan a'!$H$249</definedName>
    <definedName name="du_18an" localSheetId="33">'[14]Plan a'!$H$249</definedName>
    <definedName name="du_18an" localSheetId="3">'[14]Plan a'!$H$249</definedName>
    <definedName name="du_18an" localSheetId="35">'[25]Plan a'!$H$249</definedName>
    <definedName name="du_18an">'[27]Plan a'!$H$249</definedName>
    <definedName name="du_19an" localSheetId="18">'[25]Plan a'!$H$262</definedName>
    <definedName name="du_19an" localSheetId="25">'[25]Plan a'!$H$262</definedName>
    <definedName name="du_19an" localSheetId="28">'[14]Plan a'!$H$262</definedName>
    <definedName name="du_19an" localSheetId="33">'[14]Plan a'!$H$262</definedName>
    <definedName name="du_19an" localSheetId="3">'[14]Plan a'!$H$262</definedName>
    <definedName name="du_19an" localSheetId="35">'[25]Plan a'!$H$262</definedName>
    <definedName name="du_19an">'[27]Plan a'!$H$262</definedName>
    <definedName name="du_1an" localSheetId="18">'[25]Plan a'!$H$28</definedName>
    <definedName name="du_1an" localSheetId="25">'[25]Plan a'!$H$28</definedName>
    <definedName name="du_1an" localSheetId="28">'[14]Plan a'!$H$28</definedName>
    <definedName name="du_1an" localSheetId="33">'[14]Plan a'!$H$28</definedName>
    <definedName name="du_1an" localSheetId="3">'[14]Plan a'!$H$28</definedName>
    <definedName name="du_1an" localSheetId="35">'[25]Plan a'!$H$28</definedName>
    <definedName name="du_1an">'[27]Plan a'!$H$28</definedName>
    <definedName name="du_20an" localSheetId="18">'[25]Plan a'!$H$275</definedName>
    <definedName name="du_20an" localSheetId="25">'[25]Plan a'!$H$275</definedName>
    <definedName name="du_20an" localSheetId="28">'[14]Plan a'!$H$275</definedName>
    <definedName name="du_20an" localSheetId="33">'[14]Plan a'!$H$275</definedName>
    <definedName name="du_20an" localSheetId="3">'[14]Plan a'!$H$275</definedName>
    <definedName name="du_20an" localSheetId="35">'[25]Plan a'!$H$275</definedName>
    <definedName name="du_20an">'[27]Plan a'!$H$275</definedName>
    <definedName name="du_2an" localSheetId="18">'[25]Plan a'!$H$41</definedName>
    <definedName name="du_2an" localSheetId="25">'[25]Plan a'!$H$41</definedName>
    <definedName name="du_2an" localSheetId="28">'[14]Plan a'!$H$41</definedName>
    <definedName name="du_2an" localSheetId="33">'[14]Plan a'!$H$41</definedName>
    <definedName name="du_2an" localSheetId="3">'[14]Plan a'!$H$41</definedName>
    <definedName name="du_2an" localSheetId="35">'[25]Plan a'!$H$41</definedName>
    <definedName name="du_2an">'[27]Plan a'!$H$41</definedName>
    <definedName name="du_3an" localSheetId="18">'[25]Plan a'!$H$54</definedName>
    <definedName name="du_3an" localSheetId="25">'[25]Plan a'!$H$54</definedName>
    <definedName name="du_3an" localSheetId="28">'[14]Plan a'!$H$54</definedName>
    <definedName name="du_3an" localSheetId="33">'[14]Plan a'!$H$54</definedName>
    <definedName name="du_3an" localSheetId="3">'[14]Plan a'!$H$54</definedName>
    <definedName name="du_3an" localSheetId="35">'[25]Plan a'!$H$54</definedName>
    <definedName name="du_3an">'[27]Plan a'!$H$54</definedName>
    <definedName name="du_4an" localSheetId="18">'[25]Plan a'!$H$67</definedName>
    <definedName name="du_4an" localSheetId="25">'[25]Plan a'!$H$67</definedName>
    <definedName name="du_4an" localSheetId="28">'[14]Plan a'!$H$67</definedName>
    <definedName name="du_4an" localSheetId="33">'[14]Plan a'!$H$67</definedName>
    <definedName name="du_4an" localSheetId="3">'[14]Plan a'!$H$67</definedName>
    <definedName name="du_4an" localSheetId="35">'[25]Plan a'!$H$67</definedName>
    <definedName name="du_4an">'[27]Plan a'!$H$67</definedName>
    <definedName name="du_5an" localSheetId="18">'[25]Plan a'!$H$80</definedName>
    <definedName name="du_5an" localSheetId="25">'[25]Plan a'!$H$80</definedName>
    <definedName name="du_5an" localSheetId="28">'[14]Plan a'!$H$80</definedName>
    <definedName name="du_5an" localSheetId="33">'[14]Plan a'!$H$80</definedName>
    <definedName name="du_5an" localSheetId="3">'[14]Plan a'!$H$80</definedName>
    <definedName name="du_5an" localSheetId="35">'[25]Plan a'!$H$80</definedName>
    <definedName name="du_5an">'[27]Plan a'!$H$80</definedName>
    <definedName name="du_6an" localSheetId="18">'[25]Plan a'!$H$93</definedName>
    <definedName name="du_6an" localSheetId="25">'[25]Plan a'!$H$93</definedName>
    <definedName name="du_6an" localSheetId="28">'[14]Plan a'!$H$93</definedName>
    <definedName name="du_6an" localSheetId="33">'[14]Plan a'!$H$93</definedName>
    <definedName name="du_6an" localSheetId="3">'[14]Plan a'!$H$93</definedName>
    <definedName name="du_6an" localSheetId="35">'[25]Plan a'!$H$93</definedName>
    <definedName name="du_6an">'[27]Plan a'!$H$93</definedName>
    <definedName name="du_7an" localSheetId="18">'[25]Plan a'!$H$106</definedName>
    <definedName name="du_7an" localSheetId="25">'[25]Plan a'!$H$106</definedName>
    <definedName name="du_7an" localSheetId="28">'[14]Plan a'!$H$106</definedName>
    <definedName name="du_7an" localSheetId="33">'[14]Plan a'!$H$106</definedName>
    <definedName name="du_7an" localSheetId="3">'[14]Plan a'!$H$106</definedName>
    <definedName name="du_7an" localSheetId="35">'[25]Plan a'!$H$106</definedName>
    <definedName name="du_7an">'[27]Plan a'!$H$106</definedName>
    <definedName name="du_8an" localSheetId="18">'[25]Plan a'!$H$119</definedName>
    <definedName name="du_8an" localSheetId="25">'[25]Plan a'!$H$119</definedName>
    <definedName name="du_8an" localSheetId="28">'[14]Plan a'!$H$119</definedName>
    <definedName name="du_8an" localSheetId="33">'[14]Plan a'!$H$119</definedName>
    <definedName name="du_8an" localSheetId="3">'[14]Plan a'!$H$119</definedName>
    <definedName name="du_8an" localSheetId="35">'[25]Plan a'!$H$119</definedName>
    <definedName name="du_8an">'[27]Plan a'!$H$119</definedName>
    <definedName name="du_9an" localSheetId="18">'[25]Plan a'!$H$132</definedName>
    <definedName name="du_9an" localSheetId="25">'[25]Plan a'!$H$132</definedName>
    <definedName name="du_9an" localSheetId="28">'[14]Plan a'!$H$132</definedName>
    <definedName name="du_9an" localSheetId="33">'[14]Plan a'!$H$132</definedName>
    <definedName name="du_9an" localSheetId="3">'[14]Plan a'!$H$132</definedName>
    <definedName name="du_9an" localSheetId="35">'[25]Plan a'!$H$132</definedName>
    <definedName name="du_9an">'[27]Plan a'!$H$132</definedName>
    <definedName name="DUREE" localSheetId="15">'[121]Plan Amortisst 1'!$D$6</definedName>
    <definedName name="DUREE" localSheetId="18">'[122]023'!$Q$6</definedName>
    <definedName name="DUREE" localSheetId="25">'[122]023'!$Q$6</definedName>
    <definedName name="DUREE" localSheetId="28">'[123]023'!$Q$6</definedName>
    <definedName name="DUREE" localSheetId="33">'[123]023'!$Q$6</definedName>
    <definedName name="DUREE" localSheetId="3">'[123]023'!$Q$6</definedName>
    <definedName name="DUREE" localSheetId="9">'[123]023'!$Q$6</definedName>
    <definedName name="DUREE" localSheetId="35">'[122]023'!$Q$6</definedName>
    <definedName name="DUREE">'[124]023'!$Q$6</definedName>
    <definedName name="durée" localSheetId="11">'[44]Winterthur '!$L$5</definedName>
    <definedName name="durée" localSheetId="15">'[45]Winterthur '!$L$5</definedName>
    <definedName name="durée" localSheetId="18">'[85]Winterthur '!$L$5</definedName>
    <definedName name="durée" localSheetId="25">'[85]Winterthur '!$L$5</definedName>
    <definedName name="durée" localSheetId="28">'[46]Winterthur '!$L$5</definedName>
    <definedName name="durée" localSheetId="33">'[46]Winterthur '!$L$5</definedName>
    <definedName name="durée" localSheetId="3">'[46]Winterthur '!$L$5</definedName>
    <definedName name="durée" localSheetId="4">'[46]Winterthur '!$L$5</definedName>
    <definedName name="durée" localSheetId="8">'[86]Winterthur '!$L$5</definedName>
    <definedName name="durée" localSheetId="9">'[46]Winterthur '!$L$5</definedName>
    <definedName name="durée" localSheetId="35">'[85]Winterthur '!$L$5</definedName>
    <definedName name="durée">'[87]Winterthur '!$L$5</definedName>
    <definedName name="duree_amort_onduleurs" localSheetId="6">[56]Invest!$E$71</definedName>
    <definedName name="duree_amort_onduleurs">[57]Invest!$E$71</definedName>
    <definedName name="duree_extension_garantie_onduleurs" localSheetId="6">[56]Invest!$E$16</definedName>
    <definedName name="duree_extension_garantie_onduleurs">[57]Invest!$E$16</definedName>
    <definedName name="duree_reprise_subvention" localSheetId="6">[56]Comptable!$Z$2</definedName>
    <definedName name="duree_reprise_subvention">[57]Comptable!$Z$2</definedName>
    <definedName name="duree1" localSheetId="6">[56]Emp1!$F$6</definedName>
    <definedName name="duree1">[57]Emp1!$F$6</definedName>
    <definedName name="duree2" localSheetId="6">[56]Emp2!$F$6</definedName>
    <definedName name="duree2">[57]Emp2!$F$6</definedName>
    <definedName name="duree3" localSheetId="6">[56]Emp3!$F$6</definedName>
    <definedName name="duree3">[57]Emp3!$F$6</definedName>
    <definedName name="dureeA" localSheetId="33">'[48]084'!$P$9</definedName>
    <definedName name="dureeA">'[49]084'!$P$9</definedName>
    <definedName name="E" localSheetId="33">'[48]002'!$B$709</definedName>
    <definedName name="E" localSheetId="35">'[74]002'!$B$709</definedName>
    <definedName name="E">'Dico perso '!$B$124</definedName>
    <definedName name="Echéance">DATE(YEAR(NOW()),MONTH(NOW())+2,DAY(NOW()))</definedName>
    <definedName name="Economie_denergie" localSheetId="33">'[48]040'!$A$576</definedName>
    <definedName name="Economie_denergie">'[49]040'!$A$576</definedName>
    <definedName name="Economie_solidaire" localSheetId="33">'[48]040'!$A$923</definedName>
    <definedName name="Economie_solidaire">'[49]040'!$A$923</definedName>
    <definedName name="Education" localSheetId="33">'[48]040'!$A$1440</definedName>
    <definedName name="Education">'[49]040'!$A$1440</definedName>
    <definedName name="Education_à_l_Environnement" localSheetId="18">' 26 '!$C$167</definedName>
    <definedName name="ee">"Evacuation de l'ensemble des déchets verts"</definedName>
    <definedName name="EEE" localSheetId="35">'[30]Trucs et Astuces '!$B$176</definedName>
    <definedName name="effort" localSheetId="10">[14]ETUDE!$F$6</definedName>
    <definedName name="effort" localSheetId="15">[12]ETUDE!$F$6</definedName>
    <definedName name="effort" localSheetId="18">[25]ETUDE!$F$6</definedName>
    <definedName name="effort" localSheetId="25">[25]ETUDE!$F$6</definedName>
    <definedName name="effort" localSheetId="28">[14]ETUDE!$F$6</definedName>
    <definedName name="effort" localSheetId="33">[14]ETUDE!$F$6</definedName>
    <definedName name="effort" localSheetId="3">[14]ETUDE!$F$6</definedName>
    <definedName name="effort" localSheetId="4">[14]ETUDE!$F$6</definedName>
    <definedName name="effort" localSheetId="5">[14]ETUDE!$F$6</definedName>
    <definedName name="effort" localSheetId="6">[26]ETUDE!$F$6</definedName>
    <definedName name="effort" localSheetId="7">[14]ETUDE!$F$6</definedName>
    <definedName name="effort" localSheetId="8">[14]ETUDE!$F$6</definedName>
    <definedName name="effort" localSheetId="9">[14]ETUDE!$F$6</definedName>
    <definedName name="effort" localSheetId="35">[25]ETUDE!$F$6</definedName>
    <definedName name="effort">[27]ETUDE!$F$6</definedName>
    <definedName name="Egout" localSheetId="10">'[38]Implantation '!$G$29</definedName>
    <definedName name="Egout" localSheetId="18">'[39]Implantation '!$G$29</definedName>
    <definedName name="Egout" localSheetId="25">'[39]Implantation '!$G$29</definedName>
    <definedName name="Egout" localSheetId="3">'[38]Implantation '!$G$29</definedName>
    <definedName name="Egout" localSheetId="4">'[38]Implantation '!$G$29</definedName>
    <definedName name="Egout" localSheetId="5">'[38]Implantation '!$G$29</definedName>
    <definedName name="Egout" localSheetId="6">'[40]Implantation '!$G$29</definedName>
    <definedName name="Egout" localSheetId="7">'[38]Implantation '!$G$29</definedName>
    <definedName name="Egout" localSheetId="8">'[38]Implantation '!$G$29</definedName>
    <definedName name="Egout" localSheetId="9">'[38]Implantation '!$G$29</definedName>
    <definedName name="Egout" localSheetId="35">'[39]Implantation '!$G$29</definedName>
    <definedName name="Egout">'[41]Implantation '!$G$29</definedName>
    <definedName name="Eicher" localSheetId="28">'[36] AMIS + FAMILLE '!$A$193</definedName>
    <definedName name="Eicher" localSheetId="33">'[36] AMIS + FAMILLE '!$A$193</definedName>
    <definedName name="Eicher">'[37] AMIS + FAMILLE '!$A$193</definedName>
    <definedName name="Electricite" localSheetId="10">[54]ANALYSE!$O$21</definedName>
    <definedName name="Electricite" localSheetId="15">[52]ANALYSE!$O$21</definedName>
    <definedName name="Electricite" localSheetId="18">[53]ANALYSE!$O$21</definedName>
    <definedName name="Electricite" localSheetId="25">[53]ANALYSE!$O$21</definedName>
    <definedName name="Electricite" localSheetId="28">[54]ANALYSE!$O$21</definedName>
    <definedName name="Electricite" localSheetId="33">[54]ANALYSE!$O$21</definedName>
    <definedName name="Electricite" localSheetId="3">[54]ANALYSE!$O$21</definedName>
    <definedName name="Electricite" localSheetId="4">[54]ANALYSE!$O$21</definedName>
    <definedName name="Electricite" localSheetId="5">[54]ANALYSE!$O$21</definedName>
    <definedName name="Electricite" localSheetId="6">[73]ANALYSE!$O$21</definedName>
    <definedName name="Electricite" localSheetId="7">[54]ANALYSE!$O$21</definedName>
    <definedName name="Electricite" localSheetId="8">[54]ANALYSE!$O$21</definedName>
    <definedName name="Electricite" localSheetId="9">[54]ANALYSE!$O$21</definedName>
    <definedName name="Electricite" localSheetId="35">[53]ANALYSE!$O$21</definedName>
    <definedName name="Electricite">[55]ANALYSE!$O$21</definedName>
    <definedName name="eLIANE_anheim" localSheetId="28">'[36] AMIS + FAMILLE '!$A$500</definedName>
    <definedName name="eLIANE_anheim" localSheetId="33">'[36] AMIS + FAMILLE '!$A$500</definedName>
    <definedName name="eLIANE_anheim">'[37] AMIS + FAMILLE '!$A$500</definedName>
    <definedName name="EmployeeName" localSheetId="10">'[125]Emploi du temps'!$D$3</definedName>
    <definedName name="EmployeeName" localSheetId="18">'[126]Emploi du temps'!$D$3</definedName>
    <definedName name="EmployeeName" localSheetId="25">'[126]Emploi du temps'!$D$3</definedName>
    <definedName name="EmployeeName" localSheetId="28">'[125]Emploi du temps'!$D$3</definedName>
    <definedName name="EmployeeName" localSheetId="33">'[125]Emploi du temps'!$D$3</definedName>
    <definedName name="EmployeeName" localSheetId="3">'[125]Emploi du temps'!$D$3</definedName>
    <definedName name="EmployeeName" localSheetId="4">'[125]Emploi du temps'!$D$3</definedName>
    <definedName name="EmployeeName" localSheetId="5">'[125]Emploi du temps'!$D$3</definedName>
    <definedName name="EmployeeName" localSheetId="6">'[127]Emploi du temps'!$D$3</definedName>
    <definedName name="EmployeeName" localSheetId="7">'[125]Emploi du temps'!$D$3</definedName>
    <definedName name="EmployeeName" localSheetId="8">'[125]Emploi du temps'!$D$3</definedName>
    <definedName name="EmployeeName" localSheetId="9">'[125]Emploi du temps'!$D$3</definedName>
    <definedName name="EmployeeName" localSheetId="35">'[126]Emploi du temps'!$D$3</definedName>
    <definedName name="EmployeeName">'[128]Emploi du temps'!$D$3</definedName>
    <definedName name="EMPRUNT" localSheetId="33">'[48]084'!$D$7</definedName>
    <definedName name="EMPRUNT">'[49]084'!$D$7</definedName>
    <definedName name="Emprunt_1" localSheetId="6">[56]Invest!$D$36</definedName>
    <definedName name="Emprunt_1">[57]Invest!$D$36</definedName>
    <definedName name="Emprunt_2" localSheetId="6">[56]Invest!$D$38</definedName>
    <definedName name="Emprunt_2">[57]Invest!$D$38</definedName>
    <definedName name="Emprunt_3" localSheetId="6">[56]Invest!$D$40</definedName>
    <definedName name="Emprunt_3">[57]Invest!$D$40</definedName>
    <definedName name="Emprunt1" localSheetId="10">'[66]Emprunt 1'!$D$4</definedName>
    <definedName name="Emprunt1" localSheetId="18">'[67]Emprunt 1'!$D$4</definedName>
    <definedName name="Emprunt1" localSheetId="25">'[67]Emprunt 1'!$D$4</definedName>
    <definedName name="Emprunt1" localSheetId="3">'[66]Emprunt 1'!$D$4</definedName>
    <definedName name="Emprunt1" localSheetId="4">'[66]Emprunt 1'!$D$4</definedName>
    <definedName name="Emprunt1" localSheetId="5">'[66]Emprunt 1'!$D$4</definedName>
    <definedName name="Emprunt1" localSheetId="6">'[68]Emprunt 1'!$D$4</definedName>
    <definedName name="Emprunt1" localSheetId="7">'[66]Emprunt 1'!$D$4</definedName>
    <definedName name="Emprunt1" localSheetId="8">'[66]Emprunt 1'!$D$4</definedName>
    <definedName name="Emprunt1" localSheetId="9">'[66]Emprunt 1'!$D$4</definedName>
    <definedName name="Emprunt1" localSheetId="35">'[67]Emprunt 1'!$D$4</definedName>
    <definedName name="EMPRUNT1">'[66]Emprunt 1'!$D$4</definedName>
    <definedName name="emprunt2" localSheetId="33">'[48]084'!$F$7</definedName>
    <definedName name="emprunt2">'[49]084'!$F$7</definedName>
    <definedName name="Emprunts" localSheetId="10">[54]ANALYSE!$G$21</definedName>
    <definedName name="Emprunts" localSheetId="18">[53]ANALYSE!$G$21</definedName>
    <definedName name="Emprunts" localSheetId="25">[53]ANALYSE!$G$21</definedName>
    <definedName name="Emprunts" localSheetId="28">[54]ANALYSE!$G$21</definedName>
    <definedName name="Emprunts" localSheetId="33">[54]ANALYSE!$G$21</definedName>
    <definedName name="Emprunts" localSheetId="3">[54]ANALYSE!$G$21</definedName>
    <definedName name="Emprunts" localSheetId="4">[54]ANALYSE!$G$21</definedName>
    <definedName name="Emprunts" localSheetId="5">[54]ANALYSE!$G$21</definedName>
    <definedName name="Emprunts" localSheetId="6">[73]ANALYSE!$G$21</definedName>
    <definedName name="Emprunts" localSheetId="7">[54]ANALYSE!$G$21</definedName>
    <definedName name="Emprunts" localSheetId="8">[54]ANALYSE!$G$21</definedName>
    <definedName name="Emprunts" localSheetId="9">[54]ANALYSE!$G$21</definedName>
    <definedName name="Emprunts" localSheetId="35">[53]ANALYSE!$G$21</definedName>
    <definedName name="Emprunts">[55]ANALYSE!$G$21</definedName>
    <definedName name="Empt" localSheetId="10">'[129]choix financier'!$U$2</definedName>
    <definedName name="Empt" localSheetId="18">'[130]choix financier'!$U$2</definedName>
    <definedName name="Empt" localSheetId="25">'[130]choix financier'!$U$2</definedName>
    <definedName name="Empt" localSheetId="28">'[129]choix financier'!$U$2</definedName>
    <definedName name="Empt" localSheetId="33">'[129]choix financier'!$U$2</definedName>
    <definedName name="Empt" localSheetId="3">'[129]choix financier'!$U$2</definedName>
    <definedName name="Empt" localSheetId="4">'[129]choix financier'!$U$2</definedName>
    <definedName name="Empt" localSheetId="5">'[129]choix financier'!$U$2</definedName>
    <definedName name="Empt" localSheetId="6">'[131]choix financier'!$U$2</definedName>
    <definedName name="Empt" localSheetId="7">'[129]choix financier'!$U$2</definedName>
    <definedName name="Empt" localSheetId="8">'[129]choix financier'!$U$2</definedName>
    <definedName name="Empt" localSheetId="9">'[129]choix financier'!$U$2</definedName>
    <definedName name="Empt" localSheetId="35">'[130]choix financier'!$U$2</definedName>
    <definedName name="Empt">'[132]choix financier'!$U$2</definedName>
    <definedName name="Energies" localSheetId="33">'[48]040'!$A$446</definedName>
    <definedName name="Energies">'[49]040'!$A$446</definedName>
    <definedName name="enfant_1" localSheetId="10">'[14]Etat civil'!$C$9</definedName>
    <definedName name="enfant_1" localSheetId="15">'[12]Etat civil'!$C$9</definedName>
    <definedName name="enfant_1" localSheetId="18">'[25]Etat civil'!$C$9</definedName>
    <definedName name="enfant_1" localSheetId="25">'[25]Etat civil'!$C$9</definedName>
    <definedName name="enfant_1" localSheetId="28">'[14]Etat civil'!$C$9</definedName>
    <definedName name="enfant_1" localSheetId="33">'[14]Etat civil'!$C$9</definedName>
    <definedName name="enfant_1" localSheetId="3">'[14]Etat civil'!$C$9</definedName>
    <definedName name="enfant_1" localSheetId="4">'[14]Etat civil'!$C$9</definedName>
    <definedName name="enfant_1" localSheetId="5">'[14]Etat civil'!$C$9</definedName>
    <definedName name="enfant_1" localSheetId="6">'[26]Etat civil'!$C$9</definedName>
    <definedName name="enfant_1" localSheetId="7">'[14]Etat civil'!$C$9</definedName>
    <definedName name="enfant_1" localSheetId="8">'[14]Etat civil'!$C$9</definedName>
    <definedName name="enfant_1" localSheetId="9">'[14]Etat civil'!$C$9</definedName>
    <definedName name="enfant_1" localSheetId="35">'[25]Etat civil'!$C$9</definedName>
    <definedName name="enfant_1">'[27]Etat civil'!$C$9</definedName>
    <definedName name="enfant_2" localSheetId="10">'[14]Etat civil'!$C$11</definedName>
    <definedName name="enfant_2" localSheetId="15">'[12]Etat civil'!$C$11</definedName>
    <definedName name="enfant_2" localSheetId="18">'[25]Etat civil'!$C$11</definedName>
    <definedName name="enfant_2" localSheetId="25">'[25]Etat civil'!$C$11</definedName>
    <definedName name="enfant_2" localSheetId="28">'[14]Etat civil'!$C$11</definedName>
    <definedName name="enfant_2" localSheetId="33">'[14]Etat civil'!$C$11</definedName>
    <definedName name="enfant_2" localSheetId="3">'[14]Etat civil'!$C$11</definedName>
    <definedName name="enfant_2" localSheetId="4">'[14]Etat civil'!$C$11</definedName>
    <definedName name="enfant_2" localSheetId="5">'[14]Etat civil'!$C$11</definedName>
    <definedName name="enfant_2" localSheetId="6">'[26]Etat civil'!$C$11</definedName>
    <definedName name="enfant_2" localSheetId="7">'[14]Etat civil'!$C$11</definedName>
    <definedName name="enfant_2" localSheetId="8">'[14]Etat civil'!$C$11</definedName>
    <definedName name="enfant_2" localSheetId="9">'[14]Etat civil'!$C$11</definedName>
    <definedName name="enfant_2" localSheetId="35">'[25]Etat civil'!$C$11</definedName>
    <definedName name="enfant_2">'[27]Etat civil'!$C$11</definedName>
    <definedName name="enfant_3" localSheetId="10">'[14]Etat civil'!$C$13</definedName>
    <definedName name="enfant_3" localSheetId="15">'[12]Etat civil'!$C$13</definedName>
    <definedName name="enfant_3" localSheetId="18">'[25]Etat civil'!$C$13</definedName>
    <definedName name="enfant_3" localSheetId="25">'[25]Etat civil'!$C$13</definedName>
    <definedName name="enfant_3" localSheetId="28">'[14]Etat civil'!$C$13</definedName>
    <definedName name="enfant_3" localSheetId="33">'[14]Etat civil'!$C$13</definedName>
    <definedName name="enfant_3" localSheetId="3">'[14]Etat civil'!$C$13</definedName>
    <definedName name="enfant_3" localSheetId="4">'[14]Etat civil'!$C$13</definedName>
    <definedName name="enfant_3" localSheetId="5">'[14]Etat civil'!$C$13</definedName>
    <definedName name="enfant_3" localSheetId="6">'[26]Etat civil'!$C$13</definedName>
    <definedName name="enfant_3" localSheetId="7">'[14]Etat civil'!$C$13</definedName>
    <definedName name="enfant_3" localSheetId="8">'[14]Etat civil'!$C$13</definedName>
    <definedName name="enfant_3" localSheetId="9">'[14]Etat civil'!$C$13</definedName>
    <definedName name="enfant_3" localSheetId="35">'[25]Etat civil'!$C$13</definedName>
    <definedName name="enfant_3">'[27]Etat civil'!$C$13</definedName>
    <definedName name="ensemble" localSheetId="15">'[116]008'!$B$1:$X$31</definedName>
    <definedName name="ensemble" localSheetId="18">'[61]008'!$B$1:$X$31</definedName>
    <definedName name="ensemble" localSheetId="25">'[61]008'!$B$1:$X$31</definedName>
    <definedName name="ensemble" localSheetId="28">'[117]008'!$B$1:$X$31</definedName>
    <definedName name="ensemble" localSheetId="33">'[117]008'!$B$1:$X$31</definedName>
    <definedName name="ensemble" localSheetId="6">'[105]008'!$B$1:$X$31</definedName>
    <definedName name="ensemble" localSheetId="8">'[63]008'!$B$1:$X$31</definedName>
    <definedName name="ensemble" localSheetId="35">'[61]008'!$B$1:$X$31</definedName>
    <definedName name="ensemble">'[104]008'!$B$1:$X$31</definedName>
    <definedName name="Environnement" localSheetId="33">'[48]040'!$A$35</definedName>
    <definedName name="Environnement">'[49]040'!$A$35</definedName>
    <definedName name="Epinard" localSheetId="35">'[50]Lexique LEGUMES '!$B$231</definedName>
    <definedName name="Espa_lateral" localSheetId="10">'[38]Implantation '!$O$8</definedName>
    <definedName name="Espa_lateral" localSheetId="18">'[39]Implantation '!$O$8</definedName>
    <definedName name="Espa_lateral" localSheetId="25">'[39]Implantation '!$O$8</definedName>
    <definedName name="Espa_lateral" localSheetId="3">'[38]Implantation '!$O$8</definedName>
    <definedName name="Espa_lateral" localSheetId="4">'[38]Implantation '!$O$8</definedName>
    <definedName name="Espa_lateral" localSheetId="5">'[38]Implantation '!$O$8</definedName>
    <definedName name="Espa_lateral" localSheetId="6">'[40]Implantation '!$O$8</definedName>
    <definedName name="Espa_lateral" localSheetId="7">'[38]Implantation '!$O$8</definedName>
    <definedName name="Espa_lateral" localSheetId="8">'[38]Implantation '!$O$8</definedName>
    <definedName name="Espa_lateral" localSheetId="9">'[38]Implantation '!$O$8</definedName>
    <definedName name="Espa_lateral" localSheetId="35">'[39]Implantation '!$O$8</definedName>
    <definedName name="Espa_lateral">'[41]Implantation '!$O$8</definedName>
    <definedName name="Espa_vertical" localSheetId="10">'[38]Implantation '!$N$8</definedName>
    <definedName name="Espa_vertical" localSheetId="18">'[39]Implantation '!$N$8</definedName>
    <definedName name="Espa_vertical" localSheetId="25">'[39]Implantation '!$N$8</definedName>
    <definedName name="Espa_vertical" localSheetId="3">'[38]Implantation '!$N$8</definedName>
    <definedName name="Espa_vertical" localSheetId="4">'[38]Implantation '!$N$8</definedName>
    <definedName name="Espa_vertical" localSheetId="5">'[38]Implantation '!$N$8</definedName>
    <definedName name="Espa_vertical" localSheetId="6">'[40]Implantation '!$N$8</definedName>
    <definedName name="Espa_vertical" localSheetId="7">'[38]Implantation '!$N$8</definedName>
    <definedName name="Espa_vertical" localSheetId="8">'[38]Implantation '!$N$8</definedName>
    <definedName name="Espa_vertical" localSheetId="9">'[38]Implantation '!$N$8</definedName>
    <definedName name="Espa_vertical" localSheetId="35">'[39]Implantation '!$N$8</definedName>
    <definedName name="Espa_vertical">'[41]Implantation '!$N$8</definedName>
    <definedName name="europe">[58]Liens!$B$1285</definedName>
    <definedName name="euros">'[71]Tarif Prix'!$N$4</definedName>
    <definedName name="exoTP" localSheetId="6">[56]Invest!$D$69</definedName>
    <definedName name="exoTP">[57]Invest!$D$69</definedName>
    <definedName name="extension_garantie_onduleurs" localSheetId="6">[56]Invest!$D$16</definedName>
    <definedName name="extension_garantie_onduleurs">[57]Invest!$D$16</definedName>
    <definedName name="eztoc711319_0_0_1" localSheetId="24">'32'!$B$295</definedName>
    <definedName name="eztoc711319_0_0_2" localSheetId="24">'32'!$B$307</definedName>
    <definedName name="eztoc711319_0_0_3" localSheetId="24">'32'!$B$323</definedName>
    <definedName name="eztoc711319_0_0_4" localSheetId="24">'32'!$B$337</definedName>
    <definedName name="f" localSheetId="33">'[22]Adresses Tél Fax'!$B$113</definedName>
    <definedName name="F" localSheetId="35">'[74]002'!$B$865</definedName>
    <definedName name="F" localSheetId="2">'Dico perso '!$B$157</definedName>
    <definedName name="f">'[72]Adresses Tél Fax'!$B$113</definedName>
    <definedName name="Fabricant_Alsacien_de_Serres_de_Jardin" localSheetId="18">' 26 '!$C$186</definedName>
    <definedName name="Fenouil" localSheetId="35">'[50]Lexique LEGUMES '!$B$237</definedName>
    <definedName name="FFF" localSheetId="35">'[30]Trucs et Astuces '!$B$204</definedName>
    <definedName name="Fhc">'[133]Comparatif DEBARD'!$E$17</definedName>
    <definedName name="Fhp">'[133]Comparatif DEBARD'!$E$16</definedName>
    <definedName name="Fimbry" localSheetId="10">'[36] AMIS + FAMILLE '!$A$233</definedName>
    <definedName name="Fimbry" localSheetId="15">'[37] AMIS + FAMILLE '!$A$233</definedName>
    <definedName name="Fimbry" localSheetId="18">'[76] AMIS + FAMILLE '!$A$233</definedName>
    <definedName name="Fimbry" localSheetId="25">'[76] AMIS + FAMILLE '!$A$233</definedName>
    <definedName name="Fimbry" localSheetId="28">'[36] AMIS + FAMILLE '!$A$233</definedName>
    <definedName name="Fimbry" localSheetId="33">'[36] AMIS + FAMILLE '!$A$233</definedName>
    <definedName name="Fimbry" localSheetId="3">'[36] AMIS + FAMILLE '!$A$233</definedName>
    <definedName name="Fimbry" localSheetId="4">'[36] AMIS + FAMILLE '!$A$233</definedName>
    <definedName name="Fimbry" localSheetId="5">'[36] AMIS + FAMILLE '!$A$233</definedName>
    <definedName name="Fimbry" localSheetId="6">'[134] AMIS + FAMILLE '!$A$233</definedName>
    <definedName name="Fimbry" localSheetId="7">'[36] AMIS + FAMILLE '!$A$233</definedName>
    <definedName name="Fimbry" localSheetId="8">'[36] AMIS + FAMILLE '!$A$233</definedName>
    <definedName name="Fimbry" localSheetId="9">'[36] AMIS + FAMILLE '!$A$233</definedName>
    <definedName name="Fimbry" localSheetId="35">'[76] AMIS + FAMILLE '!$A$233</definedName>
    <definedName name="Fimbry">'[77] AMIS + FAMILLE '!$A$233</definedName>
    <definedName name="FIN" localSheetId="18">'[135]002'!$B$1637</definedName>
    <definedName name="FIN" localSheetId="25">'[135]002'!$B$1637</definedName>
    <definedName name="FIN" localSheetId="28">'[66]Emprunt 1'!$B$408</definedName>
    <definedName name="FIN" localSheetId="33">'[66]Emprunt 1'!$B$408</definedName>
    <definedName name="FIN">'[20]Prix Conso'!$B$205</definedName>
    <definedName name="Fin_de" localSheetId="6">'[56]Plan Amort'!$B$17</definedName>
    <definedName name="Fin_de">'[57]Plan Amort'!$B$17</definedName>
    <definedName name="fin_dico" localSheetId="10">'[104]001'!$B$664</definedName>
    <definedName name="fin_dico" localSheetId="15">'[116]001'!$B$664</definedName>
    <definedName name="fin_dico" localSheetId="18">'[117]001'!$B$664</definedName>
    <definedName name="fin_dico" localSheetId="25">'[117]001'!$B$664</definedName>
    <definedName name="fin_dico" localSheetId="28">'[117]001'!$B$664</definedName>
    <definedName name="fin_dico" localSheetId="33">'[117]001'!$B$664</definedName>
    <definedName name="fin_dico" localSheetId="3">'[104]001'!$B$664</definedName>
    <definedName name="fin_dico" localSheetId="4">'[104]001'!$B$664</definedName>
    <definedName name="fin_dico" localSheetId="5">'[104]001'!$B$664</definedName>
    <definedName name="fin_dico" localSheetId="6">'[105]001'!$B$664</definedName>
    <definedName name="fin_dico" localSheetId="7">'[104]001'!$B$664</definedName>
    <definedName name="fin_dico" localSheetId="8">'[104]001'!$B$664</definedName>
    <definedName name="fin_dico" localSheetId="9">'[104]001'!$B$664</definedName>
    <definedName name="fin_dico">'Dico perso '!$B$665</definedName>
    <definedName name="fin_sites" localSheetId="18">' 26 '!$B$962</definedName>
    <definedName name="FINFIN">[58]Liens!$D$3663</definedName>
    <definedName name="fiscalite">'[58]Gestion '!$A$129</definedName>
    <definedName name="flux" localSheetId="6">[56]Trésorerie!$AR$28</definedName>
    <definedName name="flux">[57]Trésorerie!$AR$28</definedName>
    <definedName name="flux_tresorerie" localSheetId="6">[56]Trésorerie!$AR$29</definedName>
    <definedName name="flux_tresorerie">[57]Trésorerie!$AR$29</definedName>
    <definedName name="forfait_heures" localSheetId="6">[56]Invest!$I$46</definedName>
    <definedName name="forfait_heures">[57]Invest!$I$46</definedName>
    <definedName name="Formation">[58]Liens!$B$476</definedName>
    <definedName name="Forums">[58]Liens!$C$2241</definedName>
    <definedName name="fr">"faire relevé"</definedName>
    <definedName name="frais_demarrage" localSheetId="6">[56]Invest!$D$52</definedName>
    <definedName name="frais_demarrage">[57]Invest!$D$52</definedName>
    <definedName name="frais_etude" localSheetId="6">[56]Invest!$D$28</definedName>
    <definedName name="frais_etude">[57]Invest!$D$28</definedName>
    <definedName name="frais_expl" localSheetId="10">'[66]Tableau de bord '!$I$39</definedName>
    <definedName name="frais_expl" localSheetId="18">'[67]Tableau de bord '!$I$39</definedName>
    <definedName name="frais_expl" localSheetId="25">'[67]Tableau de bord '!$I$39</definedName>
    <definedName name="frais_expl" localSheetId="3">'[66]Tableau de bord '!$I$39</definedName>
    <definedName name="frais_expl" localSheetId="4">'[66]Tableau de bord '!$I$39</definedName>
    <definedName name="frais_expl" localSheetId="5">'[66]Tableau de bord '!$I$39</definedName>
    <definedName name="frais_expl" localSheetId="6">'[68]Tableau de bord '!$I$39</definedName>
    <definedName name="frais_expl" localSheetId="7">'[66]Tableau de bord '!$I$39</definedName>
    <definedName name="frais_expl" localSheetId="8">'[66]Tableau de bord '!$I$39</definedName>
    <definedName name="frais_expl" localSheetId="9">'[66]Tableau de bord '!$I$39</definedName>
    <definedName name="frais_expl" localSheetId="35">'[67]Tableau de bord '!$I$39</definedName>
    <definedName name="frais_expl">'[66]Tableau de bord '!$I$39</definedName>
    <definedName name="frais_fixes" localSheetId="6">[56]Invest!$D$65</definedName>
    <definedName name="frais_fixes">[57]Invest!$D$65</definedName>
    <definedName name="frais_Notaire_ancien" localSheetId="10">[14]ETUDE!$N$20</definedName>
    <definedName name="frais_Notaire_ancien" localSheetId="15">[12]ETUDE!$N$20</definedName>
    <definedName name="frais_Notaire_ancien" localSheetId="18">[25]ETUDE!$N$20</definedName>
    <definedName name="frais_Notaire_ancien" localSheetId="25">[25]ETUDE!$N$20</definedName>
    <definedName name="frais_Notaire_ancien" localSheetId="28">[14]ETUDE!$N$20</definedName>
    <definedName name="frais_Notaire_ancien" localSheetId="33">[14]ETUDE!$N$20</definedName>
    <definedName name="frais_Notaire_ancien" localSheetId="3">[14]ETUDE!$N$20</definedName>
    <definedName name="frais_Notaire_ancien" localSheetId="4">[14]ETUDE!$N$20</definedName>
    <definedName name="frais_Notaire_ancien" localSheetId="5">[14]ETUDE!$N$20</definedName>
    <definedName name="frais_Notaire_ancien" localSheetId="6">[26]ETUDE!$N$20</definedName>
    <definedName name="frais_Notaire_ancien" localSheetId="7">[14]ETUDE!$N$20</definedName>
    <definedName name="frais_Notaire_ancien" localSheetId="8">[14]ETUDE!$N$20</definedName>
    <definedName name="frais_Notaire_ancien" localSheetId="9">[14]ETUDE!$N$20</definedName>
    <definedName name="frais_Notaire_ancien" localSheetId="35">[25]ETUDE!$N$20</definedName>
    <definedName name="frais_Notaire_ancien">[27]ETUDE!$N$20</definedName>
    <definedName name="Francs" localSheetId="11">'[136]Comparatif 9 prêts'!$D$4</definedName>
    <definedName name="Francs" localSheetId="15">'[137]Comparatif 9 prêts'!$D$4</definedName>
    <definedName name="Francs" localSheetId="18">'[138]Comparatif 9 prêts'!$D$4</definedName>
    <definedName name="Francs" localSheetId="25">'[138]Comparatif 9 prêts'!$D$4</definedName>
    <definedName name="Francs" localSheetId="28">'[139]Comparatif 9 prêts'!$D$4</definedName>
    <definedName name="Francs" localSheetId="33">'[139]Comparatif 9 prêts'!$D$4</definedName>
    <definedName name="Francs" localSheetId="3">'[139]Comparatif 9 prêts'!$D$4</definedName>
    <definedName name="Francs" localSheetId="8">'[140]Comparatif 9 prêts'!$D$4</definedName>
    <definedName name="Francs" localSheetId="9">'[140]Comparatif 9 prêts'!$D$4</definedName>
    <definedName name="Francs" localSheetId="35">'[138]Comparatif 9 prêts'!$D$4</definedName>
    <definedName name="Francs">'[141]Comparatif 9 prêts'!$D$4</definedName>
    <definedName name="from" localSheetId="15">'[51]Prix Conso'!$B$84</definedName>
    <definedName name="from" localSheetId="18">'[33]Prix Conso'!$B$84</definedName>
    <definedName name="from" localSheetId="25">'[33]Prix Conso'!$B$84</definedName>
    <definedName name="from" localSheetId="28">'[34]Prix Conso'!$B$84</definedName>
    <definedName name="from" localSheetId="33">'[34]Prix Conso'!$B$84</definedName>
    <definedName name="from" localSheetId="35">'[33]Prix Conso'!$B$84</definedName>
    <definedName name="from">'[35]Prix Conso'!$B$84</definedName>
    <definedName name="frui" localSheetId="15">'[51]Prix Conso'!$B$102</definedName>
    <definedName name="frui" localSheetId="18">'[33]Prix Conso'!$B$102</definedName>
    <definedName name="frui" localSheetId="25">'[33]Prix Conso'!$B$102</definedName>
    <definedName name="frui" localSheetId="28">'[34]Prix Conso'!$B$102</definedName>
    <definedName name="frui" localSheetId="33">'[34]Prix Conso'!$B$102</definedName>
    <definedName name="frui" localSheetId="35">'[33]Prix Conso'!$B$102</definedName>
    <definedName name="frui">'[35]Prix Conso'!$B$102</definedName>
    <definedName name="fxltcdavant" localSheetId="12">' 15 '!$B$6</definedName>
    <definedName name="fxltcdchampc" localSheetId="12">' 15 '!$B$905</definedName>
    <definedName name="fxltcdchampc" localSheetId="13">' 16 '!$B$924</definedName>
    <definedName name="fxltcdcreation" localSheetId="12">' 15 '!$B$35</definedName>
    <definedName name="fxltcdcreation" localSheetId="13">' 16 '!$B$37</definedName>
    <definedName name="fxltcddispo" localSheetId="12">' 15 '!$B$957</definedName>
    <definedName name="fxltcddispo" localSheetId="13">' 16 '!$B$976</definedName>
    <definedName name="fxltcdfiltrer" localSheetId="12">' 15 '!$B$293</definedName>
    <definedName name="fxltcdfiltrer" localSheetId="13">' 16 '!$B$312</definedName>
    <definedName name="fxltcdgrouper" localSheetId="12">' 15 '!$B$807</definedName>
    <definedName name="fxltcdgrouper" localSheetId="13">' 16 '!$B$826</definedName>
    <definedName name="fxltcdoptions" localSheetId="12">' 15 '!$B$372</definedName>
    <definedName name="fxltcdoptions" localSheetId="13">' 16 '!$B$391</definedName>
    <definedName name="fxltcdplacer" localSheetId="12">' 15 '!$B$162</definedName>
    <definedName name="fxltcdplacer" localSheetId="13">' 16 '!$B$181</definedName>
    <definedName name="fxltcdref" localSheetId="12">' 15 '!$B$1097</definedName>
    <definedName name="fxltcdref" localSheetId="13">' 16 '!$B$1116</definedName>
    <definedName name="fxltcdvoir" localSheetId="12">' 15 '!$B$277</definedName>
    <definedName name="fxltcdvoir" localSheetId="13">' 16 '!$B$296</definedName>
    <definedName name="G" localSheetId="33">'[22]Adresses Tél Fax'!$B$126</definedName>
    <definedName name="G" localSheetId="35">'[74]002'!$B$913</definedName>
    <definedName name="G" localSheetId="2">'Dico perso '!$B$183</definedName>
    <definedName name="G">'[72]Adresses Tél Fax'!$B$126</definedName>
    <definedName name="gain">'[142]Coûts annexes'!$M$11</definedName>
    <definedName name="garage" localSheetId="10">[14]ETUDE!$F$13</definedName>
    <definedName name="garage" localSheetId="15">[12]ETUDE!$F$13</definedName>
    <definedName name="garage" localSheetId="18">[25]ETUDE!$F$13</definedName>
    <definedName name="garage" localSheetId="25">[25]ETUDE!$F$13</definedName>
    <definedName name="garage" localSheetId="28">[14]ETUDE!$F$13</definedName>
    <definedName name="garage" localSheetId="33">[14]ETUDE!$F$13</definedName>
    <definedName name="garage" localSheetId="3">[14]ETUDE!$F$13</definedName>
    <definedName name="garage" localSheetId="4">[14]ETUDE!$F$13</definedName>
    <definedName name="garage" localSheetId="5">[14]ETUDE!$F$13</definedName>
    <definedName name="garage" localSheetId="6">[26]ETUDE!$F$13</definedName>
    <definedName name="garage" localSheetId="7">[14]ETUDE!$F$13</definedName>
    <definedName name="garage" localSheetId="8">[14]ETUDE!$F$13</definedName>
    <definedName name="garage" localSheetId="9">[14]ETUDE!$F$13</definedName>
    <definedName name="garage" localSheetId="35">[25]ETUDE!$F$13</definedName>
    <definedName name="garage">[27]ETUDE!$F$13</definedName>
    <definedName name="Gardin" localSheetId="28">'[36] AMIS + FAMILLE '!$A$98</definedName>
    <definedName name="Gardin" localSheetId="33">'[36] AMIS + FAMILLE '!$A$98</definedName>
    <definedName name="Gardin">'[37] AMIS + FAMILLE '!$A$98</definedName>
    <definedName name="GERBEAUD____site_commercial_mais_intéressant" localSheetId="18">' 26 '!$C$212</definedName>
    <definedName name="GGG" localSheetId="35">'[30]Trucs et Astuces '!$B$246</definedName>
    <definedName name="Guides" localSheetId="33">'[48]040'!$A$667</definedName>
    <definedName name="Guides">'[49]040'!$A$667</definedName>
    <definedName name="H" localSheetId="33">'[22]Adresses Tél Fax'!$B$151</definedName>
    <definedName name="H" localSheetId="35">'[74]002'!$B$952</definedName>
    <definedName name="H" localSheetId="2">'Dico perso '!$B$213</definedName>
    <definedName name="H">'[72]Adresses Tél Fax'!$B$151</definedName>
    <definedName name="h_élec">[142]Graphique!$F$12</definedName>
    <definedName name="h_fuel">[142]Graphique!$E$12</definedName>
    <definedName name="h_gz_nat">[142]Graphique!$G$12</definedName>
    <definedName name="h_prop">[142]Graphique!$H$12</definedName>
    <definedName name="Habitat" localSheetId="33">'[48]040'!$A$694</definedName>
    <definedName name="Habitat">'[49]040'!$A$694</definedName>
    <definedName name="Haricot" localSheetId="35">'[50]Lexique LEGUMES '!$B$244</definedName>
    <definedName name="Hasselbach" localSheetId="10">'[36]PS  PS  PS '!$A$473</definedName>
    <definedName name="Hasselbach" localSheetId="15">'[37]PS  PS  PS '!$A$473</definedName>
    <definedName name="Hasselbach" localSheetId="18">'[76]PS  PS  PS '!$A$473</definedName>
    <definedName name="Hasselbach" localSheetId="25">'[76]PS  PS  PS '!$A$473</definedName>
    <definedName name="Hasselbach" localSheetId="28">'[36]PS  PS  PS '!$A$473</definedName>
    <definedName name="Hasselbach" localSheetId="33">'[36]PS  PS  PS '!$A$473</definedName>
    <definedName name="Hasselbach" localSheetId="3">'[36]PS  PS  PS '!$A$473</definedName>
    <definedName name="Hasselbach" localSheetId="4">'[36]PS  PS  PS '!$A$473</definedName>
    <definedName name="Hasselbach" localSheetId="5">'[36]PS  PS  PS '!$A$473</definedName>
    <definedName name="Hasselbach" localSheetId="6">'[134]PS  PS  PS '!$A$473</definedName>
    <definedName name="Hasselbach" localSheetId="7">'[36]PS  PS  PS '!$A$473</definedName>
    <definedName name="Hasselbach" localSheetId="8">'[36]PS  PS  PS '!$A$473</definedName>
    <definedName name="Hasselbach" localSheetId="9">'[36]PS  PS  PS '!$A$473</definedName>
    <definedName name="Hasselbach" localSheetId="35">'[76]PS  PS  PS '!$A$473</definedName>
    <definedName name="Hasselbach">'[77]PS  PS  PS '!$A$473</definedName>
    <definedName name="Heisserer" localSheetId="10">'[36]PS  PS  PS '!$A$373</definedName>
    <definedName name="Heisserer" localSheetId="15">'[37]PS  PS  PS '!$A$373</definedName>
    <definedName name="Heisserer" localSheetId="18">'[76]PS  PS  PS '!$A$373</definedName>
    <definedName name="Heisserer" localSheetId="25">'[76]PS  PS  PS '!$A$373</definedName>
    <definedName name="Heisserer" localSheetId="28">'[36]PS  PS  PS '!$A$373</definedName>
    <definedName name="Heisserer" localSheetId="33">'[36]PS  PS  PS '!$A$373</definedName>
    <definedName name="Heisserer" localSheetId="3">'[36]PS  PS  PS '!$A$373</definedName>
    <definedName name="Heisserer" localSheetId="4">'[36]PS  PS  PS '!$A$373</definedName>
    <definedName name="Heisserer" localSheetId="5">'[36]PS  PS  PS '!$A$373</definedName>
    <definedName name="Heisserer" localSheetId="6">'[134]PS  PS  PS '!$A$373</definedName>
    <definedName name="Heisserer" localSheetId="7">'[36]PS  PS  PS '!$A$373</definedName>
    <definedName name="Heisserer" localSheetId="8">'[36]PS  PS  PS '!$A$373</definedName>
    <definedName name="Heisserer" localSheetId="9">'[36]PS  PS  PS '!$A$373</definedName>
    <definedName name="Heisserer" localSheetId="35">'[76]PS  PS  PS '!$A$373</definedName>
    <definedName name="Heisserer">'[77]PS  PS  PS '!$A$373</definedName>
    <definedName name="HHH" localSheetId="35">'[30]Trucs et Astuces '!$B$260</definedName>
    <definedName name="HOAX">'32'!$B$159</definedName>
    <definedName name="Hoffarth" localSheetId="10">'[36]PS  PS  PS '!$A$362</definedName>
    <definedName name="Hoffarth" localSheetId="15">'[37]PS  PS  PS '!$A$362</definedName>
    <definedName name="Hoffarth" localSheetId="18">'[76]PS  PS  PS '!$A$362</definedName>
    <definedName name="Hoffarth" localSheetId="25">'[76]PS  PS  PS '!$A$362</definedName>
    <definedName name="Hoffarth" localSheetId="28">'[36]PS  PS  PS '!$A$362</definedName>
    <definedName name="Hoffarth" localSheetId="33">'[36]PS  PS  PS '!$A$362</definedName>
    <definedName name="Hoffarth" localSheetId="3">'[36]PS  PS  PS '!$A$362</definedName>
    <definedName name="Hoffarth" localSheetId="4">'[36]PS  PS  PS '!$A$362</definedName>
    <definedName name="Hoffarth" localSheetId="5">'[36]PS  PS  PS '!$A$362</definedName>
    <definedName name="Hoffarth" localSheetId="6">'[134]PS  PS  PS '!$A$362</definedName>
    <definedName name="Hoffarth" localSheetId="7">'[36]PS  PS  PS '!$A$362</definedName>
    <definedName name="Hoffarth" localSheetId="8">'[36]PS  PS  PS '!$A$362</definedName>
    <definedName name="Hoffarth" localSheetId="9">'[36]PS  PS  PS '!$A$362</definedName>
    <definedName name="Hoffarth" localSheetId="35">'[76]PS  PS  PS '!$A$362</definedName>
    <definedName name="Hoffarth">'[77]PS  PS  PS '!$A$362</definedName>
    <definedName name="Home_Jardin" localSheetId="18">' 26 '!$C$252</definedName>
    <definedName name="Horn" localSheetId="28">'[36] AMIS + FAMILLE '!$A$475</definedName>
    <definedName name="Horn" localSheetId="33">'[36] AMIS + FAMILLE '!$A$475</definedName>
    <definedName name="Horn">'[37] AMIS + FAMILLE '!$A$475</definedName>
    <definedName name="huil" localSheetId="15">'[51]Prix Conso'!$B$106</definedName>
    <definedName name="huil" localSheetId="18">'[33]Prix Conso'!$B$106</definedName>
    <definedName name="huil" localSheetId="25">'[33]Prix Conso'!$B$106</definedName>
    <definedName name="huil" localSheetId="28">'[34]Prix Conso'!$B$106</definedName>
    <definedName name="huil" localSheetId="33">'[34]Prix Conso'!$B$106</definedName>
    <definedName name="huil" localSheetId="35">'[33]Prix Conso'!$B$106</definedName>
    <definedName name="huil">'[35]Prix Conso'!$B$106</definedName>
    <definedName name="hygi" localSheetId="15">'[51]Prix Conso'!$B$115</definedName>
    <definedName name="hygi" localSheetId="18">'[33]Prix Conso'!$B$115</definedName>
    <definedName name="hygi" localSheetId="25">'[33]Prix Conso'!$B$115</definedName>
    <definedName name="hygi" localSheetId="28">'[34]Prix Conso'!$B$115</definedName>
    <definedName name="hygi" localSheetId="33">'[34]Prix Conso'!$B$115</definedName>
    <definedName name="hygi" localSheetId="35">'[33]Prix Conso'!$B$115</definedName>
    <definedName name="hygi">'[35]Prix Conso'!$B$115</definedName>
    <definedName name="I" localSheetId="33">'[48]002'!$B$986</definedName>
    <definedName name="I">'[74]002'!$B$986</definedName>
    <definedName name="II" localSheetId="10">'[104]001'!$B$238</definedName>
    <definedName name="II" localSheetId="15">'[116]001'!$B$238</definedName>
    <definedName name="II" localSheetId="3">'[104]001'!$B$238</definedName>
    <definedName name="II" localSheetId="4">'[104]001'!$B$238</definedName>
    <definedName name="II" localSheetId="5">'[104]001'!$B$238</definedName>
    <definedName name="II" localSheetId="6">'[105]001'!$B$238</definedName>
    <definedName name="II" localSheetId="7">'[104]001'!$B$238</definedName>
    <definedName name="II" localSheetId="8">'[104]001'!$B$238</definedName>
    <definedName name="II" localSheetId="9">'[104]001'!$B$238</definedName>
    <definedName name="II">'Dico perso '!$B$241</definedName>
    <definedName name="iii" localSheetId="28">[28]Lexique!$A$396</definedName>
    <definedName name="iii" localSheetId="33">[28]Lexique!$A$396</definedName>
    <definedName name="iii" localSheetId="6">[29]Lexique!$A$396</definedName>
    <definedName name="III" localSheetId="35">'[30]Trucs et Astuces '!$B$301</definedName>
    <definedName name="iii">[31]Lexique!$A$396</definedName>
    <definedName name="Illzach" localSheetId="28">'[36]PS  PS  PS '!$A$292</definedName>
    <definedName name="Illzach" localSheetId="33">'[36]PS  PS  PS '!$A$292</definedName>
    <definedName name="Illzach">'[37]PS  PS  PS '!$A$292</definedName>
    <definedName name="Impots" localSheetId="10">[54]ANALYSE!$U$21</definedName>
    <definedName name="Impots" localSheetId="15">[52]ANALYSE!$U$21</definedName>
    <definedName name="Impots" localSheetId="18">[53]ANALYSE!$U$21</definedName>
    <definedName name="Impots" localSheetId="25">[53]ANALYSE!$U$21</definedName>
    <definedName name="Impots" localSheetId="28">[54]ANALYSE!$U$21</definedName>
    <definedName name="Impots" localSheetId="33">[54]ANALYSE!$U$21</definedName>
    <definedName name="Impots" localSheetId="3">[54]ANALYSE!$U$21</definedName>
    <definedName name="Impots" localSheetId="4">[54]ANALYSE!$U$21</definedName>
    <definedName name="Impots" localSheetId="5">[54]ANALYSE!$U$21</definedName>
    <definedName name="Impots" localSheetId="6">[73]ANALYSE!$U$21</definedName>
    <definedName name="Impots" localSheetId="7">[54]ANALYSE!$U$21</definedName>
    <definedName name="Impots" localSheetId="8">[54]ANALYSE!$U$21</definedName>
    <definedName name="Impots" localSheetId="9">[54]ANALYSE!$U$21</definedName>
    <definedName name="Impots" localSheetId="35">[53]ANALYSE!$U$21</definedName>
    <definedName name="Impots">[55]ANALYSE!$U$21</definedName>
    <definedName name="INCLINAISON_DES_CAPTEURS">'[58]Mon dictionnaire'!$D$2271</definedName>
    <definedName name="index_vente_EDF" localSheetId="6">[56]Invest!$V$80</definedName>
    <definedName name="index_vente_EDF">[57]Invest!$V$80</definedName>
    <definedName name="index_vente_energie" localSheetId="10">'[66]Tableau de bord '!$D$11</definedName>
    <definedName name="index_vente_energie" localSheetId="18">'[67]Tableau de bord '!$D$11</definedName>
    <definedName name="index_vente_energie" localSheetId="25">'[67]Tableau de bord '!$D$11</definedName>
    <definedName name="index_vente_energie" localSheetId="3">'[66]Tableau de bord '!$D$11</definedName>
    <definedName name="index_vente_energie" localSheetId="4">'[66]Tableau de bord '!$D$11</definedName>
    <definedName name="index_vente_energie" localSheetId="5">'[66]Tableau de bord '!$D$11</definedName>
    <definedName name="index_vente_energie" localSheetId="6">'[68]Tableau de bord '!$D$11</definedName>
    <definedName name="index_vente_energie" localSheetId="7">'[66]Tableau de bord '!$D$11</definedName>
    <definedName name="index_vente_energie" localSheetId="8">'[66]Tableau de bord '!$D$11</definedName>
    <definedName name="index_vente_energie" localSheetId="9">'[66]Tableau de bord '!$D$11</definedName>
    <definedName name="index_vente_energie" localSheetId="35">'[67]Tableau de bord '!$D$11</definedName>
    <definedName name="index_vente_energie">'[66]Tableau de bord '!$D$11</definedName>
    <definedName name="infla" localSheetId="10">'[66]Tableau de bord '!$D$10</definedName>
    <definedName name="infla" localSheetId="18">'[67]Tableau de bord '!$D$10</definedName>
    <definedName name="infla" localSheetId="25">'[67]Tableau de bord '!$D$10</definedName>
    <definedName name="infla" localSheetId="3">'[66]Tableau de bord '!$D$10</definedName>
    <definedName name="infla" localSheetId="4">'[66]Tableau de bord '!$D$10</definedName>
    <definedName name="infla" localSheetId="5">'[66]Tableau de bord '!$D$10</definedName>
    <definedName name="infla" localSheetId="6">'[68]Tableau de bord '!$D$10</definedName>
    <definedName name="infla" localSheetId="7">'[66]Tableau de bord '!$D$10</definedName>
    <definedName name="infla" localSheetId="8">'[66]Tableau de bord '!$D$10</definedName>
    <definedName name="infla" localSheetId="9">'[66]Tableau de bord '!$D$10</definedName>
    <definedName name="infla" localSheetId="35">'[67]Tableau de bord '!$D$10</definedName>
    <definedName name="infla">'[66]Tableau de bord '!$D$10</definedName>
    <definedName name="inflat_assurance" localSheetId="6">[56]Invest!$V$58</definedName>
    <definedName name="inflat_assurance">[57]Invest!$V$58</definedName>
    <definedName name="inflation" localSheetId="10">[14]ETUDE!$H$2</definedName>
    <definedName name="inflation" localSheetId="15">[12]ETUDE!$H$2</definedName>
    <definedName name="inflation" localSheetId="18">[25]ETUDE!$H$2</definedName>
    <definedName name="inflation" localSheetId="25">[25]ETUDE!$H$2</definedName>
    <definedName name="inflation" localSheetId="28">[14]ETUDE!$H$2</definedName>
    <definedName name="inflation" localSheetId="33">[14]ETUDE!$H$2</definedName>
    <definedName name="inflation" localSheetId="3">[14]ETUDE!$H$2</definedName>
    <definedName name="inflation" localSheetId="4">[14]ETUDE!$H$2</definedName>
    <definedName name="inflation" localSheetId="5">[14]ETUDE!$H$2</definedName>
    <definedName name="inflation" localSheetId="6">[26]ETUDE!$H$2</definedName>
    <definedName name="inflation" localSheetId="7">[14]ETUDE!$H$2</definedName>
    <definedName name="inflation" localSheetId="8">[14]ETUDE!$H$2</definedName>
    <definedName name="inflation" localSheetId="9">[14]ETUDE!$H$2</definedName>
    <definedName name="inflation" localSheetId="35">[25]ETUDE!$H$2</definedName>
    <definedName name="inflation">[27]ETUDE!$H$2</definedName>
    <definedName name="info" localSheetId="15">'[51]Prix Conso'!$B$171</definedName>
    <definedName name="info" localSheetId="18">'[33]Prix Conso'!$B$171</definedName>
    <definedName name="info" localSheetId="25">'[33]Prix Conso'!$B$171</definedName>
    <definedName name="info" localSheetId="28">'[34]Prix Conso'!$B$171</definedName>
    <definedName name="info" localSheetId="33">'[34]Prix Conso'!$B$171</definedName>
    <definedName name="info" localSheetId="35">'[33]Prix Conso'!$B$171</definedName>
    <definedName name="info">'[35]Prix Conso'!$B$171</definedName>
    <definedName name="Infos_Nutrition" localSheetId="18">' 26 '!$C$260</definedName>
    <definedName name="INSEE_Const" localSheetId="10">'[11]INSEE Construction'!$L$17</definedName>
    <definedName name="INSEE_Const" localSheetId="18">'[13]INSEE Construction'!$L$17</definedName>
    <definedName name="INSEE_Const" localSheetId="25">'[13]INSEE Construction'!$L$17</definedName>
    <definedName name="INSEE_Const" localSheetId="28">'[11]INSEE Construction'!$L$17</definedName>
    <definedName name="INSEE_Const" localSheetId="33">'[11]INSEE Construction'!$L$17</definedName>
    <definedName name="INSEE_Const" localSheetId="3">'[11]INSEE Construction'!$L$17</definedName>
    <definedName name="INSEE_Const" localSheetId="4">'[11]INSEE Construction'!$L$17</definedName>
    <definedName name="INSEE_Const" localSheetId="5">'[11]INSEE Construction'!$L$17</definedName>
    <definedName name="INSEE_Const" localSheetId="6">'[15]INSEE Construction'!$L$17</definedName>
    <definedName name="INSEE_Const" localSheetId="7">'[11]INSEE Construction'!$L$17</definedName>
    <definedName name="INSEE_Const" localSheetId="8">'[11]INSEE Construction'!$L$17</definedName>
    <definedName name="INSEE_Const" localSheetId="9">'[11]INSEE Construction'!$L$17</definedName>
    <definedName name="INSEE_Const" localSheetId="35">'[13]INSEE Construction'!$L$17</definedName>
    <definedName name="INSEE_Const">'[16]INSEE Construction'!$L$17</definedName>
    <definedName name="Institutionnels">[58]Liens!$B$386</definedName>
    <definedName name="int_pla" localSheetId="10">'[11]Teg Emprunt'!$G$35</definedName>
    <definedName name="int_pla" localSheetId="18">'[13]Teg Emprunt'!$G$35</definedName>
    <definedName name="int_pla" localSheetId="25">'[13]Teg Emprunt'!$G$35</definedName>
    <definedName name="int_pla" localSheetId="28">'[11]Teg Emprunt'!$G$35</definedName>
    <definedName name="int_pla" localSheetId="33">'[11]Teg Emprunt'!$G$35</definedName>
    <definedName name="int_pla" localSheetId="3">'[11]Teg Emprunt'!$G$35</definedName>
    <definedName name="int_pla" localSheetId="4">'[11]Teg Emprunt'!$G$35</definedName>
    <definedName name="int_pla" localSheetId="5">'[11]Teg Emprunt'!$G$35</definedName>
    <definedName name="int_pla" localSheetId="6">'[15]Teg Emprunt'!$G$35</definedName>
    <definedName name="int_pla" localSheetId="7">'[11]Teg Emprunt'!$G$35</definedName>
    <definedName name="int_pla" localSheetId="8">'[11]Teg Emprunt'!$G$35</definedName>
    <definedName name="int_pla" localSheetId="9">'[11]Teg Emprunt'!$G$35</definedName>
    <definedName name="int_pla" localSheetId="35">'[13]Teg Emprunt'!$G$35</definedName>
    <definedName name="int_pla">'[16]Teg Emprunt'!$G$35</definedName>
    <definedName name="Intégration">[58]Liens!$C$295</definedName>
    <definedName name="intérêts">[143]calculette!$AG$44</definedName>
    <definedName name="invest" localSheetId="6">[56]Invest!$D$29</definedName>
    <definedName name="invest">[57]Invest!$D$29</definedName>
    <definedName name="invest_1_amorti" localSheetId="6">[56]Invest!$B$29</definedName>
    <definedName name="invest_1_amorti">[57]Invest!$B$29</definedName>
    <definedName name="iNVEST_citoyen">[58]Liens!$B$3013</definedName>
    <definedName name="IS" localSheetId="6">[56]Comptable!$AL$27</definedName>
    <definedName name="IS">[57]Comptable!$AL$27</definedName>
    <definedName name="J" localSheetId="10">'[104]001'!$B$257</definedName>
    <definedName name="J" localSheetId="25">'[22]Adresses Tél Fax'!$B$173</definedName>
    <definedName name="J" localSheetId="33">'[48]002'!$B$1061</definedName>
    <definedName name="J" localSheetId="3">'[104]001'!$B$257</definedName>
    <definedName name="J" localSheetId="4">'[104]001'!$B$257</definedName>
    <definedName name="J" localSheetId="5">'[104]001'!$B$257</definedName>
    <definedName name="J" localSheetId="6">'[105]001'!$B$257</definedName>
    <definedName name="J" localSheetId="7">'[104]001'!$B$257</definedName>
    <definedName name="J" localSheetId="8">'[104]001'!$B$257</definedName>
    <definedName name="J">'Dico perso '!$B$260</definedName>
    <definedName name="J_aime_Jardiner" localSheetId="18">' 26 '!$C$287</definedName>
    <definedName name="jard" localSheetId="15">'[51]Prix Conso'!$B$174</definedName>
    <definedName name="jard" localSheetId="18">'[33]Prix Conso'!$B$174</definedName>
    <definedName name="jard" localSheetId="25">'[33]Prix Conso'!$B$174</definedName>
    <definedName name="jard" localSheetId="28">'[34]Prix Conso'!$B$174</definedName>
    <definedName name="jard" localSheetId="33">'[34]Prix Conso'!$B$174</definedName>
    <definedName name="jard" localSheetId="35">'[33]Prix Conso'!$B$174</definedName>
    <definedName name="jard">'[35]Prix Conso'!$B$174</definedName>
    <definedName name="Jardillier" localSheetId="28">'[36] DIVERS '!$A$217</definedName>
    <definedName name="Jardillier" localSheetId="33">'[36] DIVERS '!$A$217</definedName>
    <definedName name="Jardillier">'[37] DIVERS '!$A$217</definedName>
    <definedName name="Jardin_vivant" localSheetId="18">' 26 '!$B$451:$B$457</definedName>
    <definedName name="Jardiner_sur_Sol_vivant" localSheetId="18">' 26 '!$B$419</definedName>
    <definedName name="Jean_Schneider" localSheetId="28">'[36] AMIS + FAMILLE '!$A$469</definedName>
    <definedName name="Jean_Schneider" localSheetId="33">'[36] AMIS + FAMILLE '!$A$469</definedName>
    <definedName name="Jean_Schneider">'[37] AMIS + FAMILLE '!$A$469</definedName>
    <definedName name="jj">'[58]Mon dictionnaire'!$B$2476</definedName>
    <definedName name="JJJ" localSheetId="35">'[30]Trucs et Astuces '!$B$308</definedName>
    <definedName name="Joelle" localSheetId="28">'[36] AMIS + FAMILLE '!$A$141</definedName>
    <definedName name="Joelle" localSheetId="33">'[36] AMIS + FAMILLE '!$A$141</definedName>
    <definedName name="Joelle">'[37] AMIS + FAMILLE '!$A$141</definedName>
    <definedName name="Jours">[114]Echéance!$C$9</definedName>
    <definedName name="Juridique">[58]Liens!$B$3010</definedName>
    <definedName name="Juridique_investissement_citoyen">[58]Liens!$B$3010</definedName>
    <definedName name="K" localSheetId="10">'[104]001'!$B$277</definedName>
    <definedName name="K" localSheetId="15">'[72]Adresses Tél Fax'!$B$175</definedName>
    <definedName name="K" localSheetId="25">'[22]Adresses Tél Fax'!$B$175</definedName>
    <definedName name="K" localSheetId="33">'[22]Adresses Tél Fax'!$B$175</definedName>
    <definedName name="K" localSheetId="3">'[104]001'!$B$277</definedName>
    <definedName name="K" localSheetId="4">'[104]001'!$B$277</definedName>
    <definedName name="K" localSheetId="5">'[104]001'!$B$277</definedName>
    <definedName name="K" localSheetId="6">'[105]001'!$B$277</definedName>
    <definedName name="K" localSheetId="7">'[104]001'!$B$277</definedName>
    <definedName name="K" localSheetId="8">'[104]001'!$B$277</definedName>
    <definedName name="K">'Dico perso '!$B$280</definedName>
    <definedName name="KCB_Samen" localSheetId="18">' 26 '!$C$427</definedName>
    <definedName name="kingersheim" localSheetId="28">'[36]PS  PS  PS '!$A$588</definedName>
    <definedName name="kingersheim" localSheetId="33">'[36]PS  PS  PS '!$A$588</definedName>
    <definedName name="kingersheim">'[37]PS  PS  PS '!$A$588</definedName>
    <definedName name="KKK" localSheetId="35">'[30]Trucs et Astuces '!$B$313</definedName>
    <definedName name="Kubler_Gilbert" localSheetId="28">'[36] AMIS + FAMILLE '!$A$274</definedName>
    <definedName name="Kubler_Gilbert" localSheetId="33">'[36] AMIS + FAMILLE '!$A$274</definedName>
    <definedName name="Kubler_Gilbert">'[37] AMIS + FAMILLE '!$A$274</definedName>
    <definedName name="kwc" localSheetId="10">'[66]Tableau de bord '!$D$4</definedName>
    <definedName name="kwc" localSheetId="18">'[67]Tableau de bord '!$D$4</definedName>
    <definedName name="kwc" localSheetId="25">'[67]Tableau de bord '!$D$4</definedName>
    <definedName name="kwc" localSheetId="3">'[66]Tableau de bord '!$D$4</definedName>
    <definedName name="kwc" localSheetId="4">'[66]Tableau de bord '!$D$4</definedName>
    <definedName name="kwc" localSheetId="5">'[66]Tableau de bord '!$D$4</definedName>
    <definedName name="kwc" localSheetId="6">'[68]Tableau de bord '!$D$4</definedName>
    <definedName name="kwc" localSheetId="7">'[66]Tableau de bord '!$D$4</definedName>
    <definedName name="kwc" localSheetId="8">'[66]Tableau de bord '!$D$4</definedName>
    <definedName name="kwc" localSheetId="9">'[66]Tableau de bord '!$D$4</definedName>
    <definedName name="kwc" localSheetId="35">'[67]Tableau de bord '!$D$4</definedName>
    <definedName name="kwc">'[66]Tableau de bord '!$D$4</definedName>
    <definedName name="L__ARNAQUE__au__118__218">'32'!$B$69</definedName>
    <definedName name="La_boite_à_graines" localSheetId="18">' 26 '!$C$436</definedName>
    <definedName name="Largeur" localSheetId="10">'[38]Implantation '!$D$30</definedName>
    <definedName name="Largeur" localSheetId="18">'[39]Implantation '!$D$30</definedName>
    <definedName name="Largeur" localSheetId="25">'[39]Implantation '!$D$30</definedName>
    <definedName name="Largeur" localSheetId="3">'[38]Implantation '!$D$30</definedName>
    <definedName name="Largeur" localSheetId="4">'[38]Implantation '!$D$30</definedName>
    <definedName name="Largeur" localSheetId="5">'[38]Implantation '!$D$30</definedName>
    <definedName name="Largeur" localSheetId="6">'[40]Implantation '!$D$30</definedName>
    <definedName name="Largeur" localSheetId="7">'[38]Implantation '!$D$30</definedName>
    <definedName name="Largeur" localSheetId="8">'[38]Implantation '!$D$30</definedName>
    <definedName name="Largeur" localSheetId="9">'[38]Implantation '!$D$30</definedName>
    <definedName name="Largeur" localSheetId="35">'[39]Implantation '!$D$30</definedName>
    <definedName name="Largeur">'[41]Implantation '!$D$30</definedName>
    <definedName name="Lauw" localSheetId="28">'[36]PS  PS  PS '!$A$269</definedName>
    <definedName name="Lauw" localSheetId="33">'[36]PS  PS  PS '!$A$269</definedName>
    <definedName name="Lauw">'[37]PS  PS  PS '!$A$269</definedName>
    <definedName name="Le_cinquième_accord_toltèque">'30'!$D$22</definedName>
    <definedName name="Leborgne" localSheetId="28">'[36]PS  PS  PS '!$A$10</definedName>
    <definedName name="Leborgne" localSheetId="33">'[36]PS  PS  PS '!$A$10</definedName>
    <definedName name="Leborgne">'[37]PS  PS  PS '!$A$10</definedName>
    <definedName name="Lechanu" localSheetId="28">'[36] DIVERS '!$A$149</definedName>
    <definedName name="Lechanu" localSheetId="33">'[36] DIVERS '!$A$149</definedName>
    <definedName name="Lechanu">'[37] DIVERS '!$A$149</definedName>
    <definedName name="legu" localSheetId="15">'[51]Prix Conso'!$B$121</definedName>
    <definedName name="legu" localSheetId="18">'[33]Prix Conso'!$B$121</definedName>
    <definedName name="legu" localSheetId="25">'[33]Prix Conso'!$B$121</definedName>
    <definedName name="legu" localSheetId="28">'[34]Prix Conso'!$B$121</definedName>
    <definedName name="legu" localSheetId="33">'[34]Prix Conso'!$B$121</definedName>
    <definedName name="legu" localSheetId="35">'[33]Prix Conso'!$B$121</definedName>
    <definedName name="legu">'[35]Prix Conso'!$B$121</definedName>
    <definedName name="Les_Bâtisseurs__THANN" localSheetId="28">'[36] DIVERS '!$B$473</definedName>
    <definedName name="Les_Bâtisseurs__THANN" localSheetId="33">'[36] DIVERS '!$B$473</definedName>
    <definedName name="Les_Bâtisseurs__THANN">'[37] DIVERS '!$B$473</definedName>
    <definedName name="Les_Verts" localSheetId="28">'[36] N I A H '!$A$315</definedName>
    <definedName name="Les_Verts" localSheetId="33">'[36] N I A H '!$A$315</definedName>
    <definedName name="Les_Verts">'[37] N I A H '!$A$315</definedName>
    <definedName name="lexique" localSheetId="35">[58]Liens!$B$614</definedName>
    <definedName name="lexique">[144]Liens!$B$614</definedName>
    <definedName name="liste" localSheetId="10">[145]Total!$T$3:$U$27</definedName>
    <definedName name="liste" localSheetId="15">[146]Total!$T$3:$U$27</definedName>
    <definedName name="liste" localSheetId="18">[147]Total!$T$3:$U$27</definedName>
    <definedName name="liste" localSheetId="25">[147]Total!$T$3:$U$27</definedName>
    <definedName name="liste" localSheetId="28">[145]Total!$T$3:$U$27</definedName>
    <definedName name="liste" localSheetId="33">[145]Total!$T$3:$U$27</definedName>
    <definedName name="liste" localSheetId="3">[145]Total!$T$3:$U$27</definedName>
    <definedName name="liste" localSheetId="4">[145]Total!$T$3:$U$27</definedName>
    <definedName name="liste" localSheetId="5">[145]Total!$T$3:$U$27</definedName>
    <definedName name="liste" localSheetId="6">[148]Total!$T$3:$U$27</definedName>
    <definedName name="liste" localSheetId="7">[145]Total!$T$3:$U$27</definedName>
    <definedName name="liste" localSheetId="8">[145]Total!$T$3:$U$27</definedName>
    <definedName name="liste" localSheetId="9">[145]Total!$T$3:$U$27</definedName>
    <definedName name="liste" localSheetId="35">[147]Total!$T$3:$U$27</definedName>
    <definedName name="liste">[149]Total!$T$3:$U$27</definedName>
    <definedName name="Liste_perso_jo" localSheetId="28">'[36] LEIMBACH '!$A$8</definedName>
    <definedName name="Liste_perso_jo" localSheetId="33">'[36] LEIMBACH '!$A$8</definedName>
    <definedName name="Liste_perso_jo">'[37] LEIMBACH '!$A$8</definedName>
    <definedName name="Litzler" localSheetId="28">'[36] LEIMBACH '!$A$105</definedName>
    <definedName name="Litzler" localSheetId="33">'[36] LEIMBACH '!$A$105</definedName>
    <definedName name="Litzler">'[37] LEIMBACH '!$A$105</definedName>
    <definedName name="LL" localSheetId="10">'[104]001'!$B$292</definedName>
    <definedName name="ll" localSheetId="15">'[72]Adresses Tél Fax'!$B$184</definedName>
    <definedName name="ll" localSheetId="25">'[22]Adresses Tél Fax'!$B$184</definedName>
    <definedName name="ll" localSheetId="33">'[22]Adresses Tél Fax'!$B$184</definedName>
    <definedName name="LL" localSheetId="3">'[104]001'!$B$292</definedName>
    <definedName name="LL" localSheetId="4">'[104]001'!$B$292</definedName>
    <definedName name="LL" localSheetId="5">'[104]001'!$B$292</definedName>
    <definedName name="LL" localSheetId="6">'[105]001'!$B$292</definedName>
    <definedName name="LL" localSheetId="7">'[104]001'!$B$292</definedName>
    <definedName name="LL" localSheetId="8">'[104]001'!$B$292</definedName>
    <definedName name="LL">'Dico perso '!$B$295</definedName>
    <definedName name="LLL" localSheetId="35">'[30]Trucs et Astuces '!$B$315</definedName>
    <definedName name="Loc" localSheetId="33">'[22]Adresses Tél Fax'!$B$460</definedName>
    <definedName name="Loc">'[72]Adresses Tél Fax'!$B$460</definedName>
    <definedName name="location_compteur" localSheetId="6">[56]Invest!$G$93</definedName>
    <definedName name="location_compteur">[57]Invest!$G$93</definedName>
    <definedName name="location_toiture" localSheetId="6">[56]Invest!$D$55</definedName>
    <definedName name="location_toiture">[57]Invest!$D$55</definedName>
    <definedName name="lois" localSheetId="15">'[51]Prix Conso'!$B$180</definedName>
    <definedName name="lois" localSheetId="18">'[33]Prix Conso'!$B$180</definedName>
    <definedName name="lois" localSheetId="25">'[33]Prix Conso'!$B$180</definedName>
    <definedName name="lois" localSheetId="28">'[34]Prix Conso'!$B$180</definedName>
    <definedName name="lois" localSheetId="33">'[34]Prix Conso'!$B$180</definedName>
    <definedName name="lois" localSheetId="35">'[33]Prix Conso'!$B$180</definedName>
    <definedName name="lois">'[35]Prix Conso'!$B$180</definedName>
    <definedName name="Loyer" localSheetId="10">[54]ANALYSE!$I$21</definedName>
    <definedName name="Loyer" localSheetId="15">[52]ANALYSE!$I$21</definedName>
    <definedName name="Loyer" localSheetId="18">[53]ANALYSE!$I$21</definedName>
    <definedName name="Loyer" localSheetId="25">[53]ANALYSE!$I$21</definedName>
    <definedName name="Loyer" localSheetId="28">[54]ANALYSE!$I$21</definedName>
    <definedName name="Loyer" localSheetId="33">[54]ANALYSE!$I$21</definedName>
    <definedName name="Loyer" localSheetId="3">[54]ANALYSE!$I$21</definedName>
    <definedName name="Loyer" localSheetId="4">[54]ANALYSE!$I$21</definedName>
    <definedName name="Loyer" localSheetId="5">[54]ANALYSE!$I$21</definedName>
    <definedName name="Loyer" localSheetId="6">[73]ANALYSE!$I$21</definedName>
    <definedName name="Loyer" localSheetId="7">[54]ANALYSE!$I$21</definedName>
    <definedName name="Loyer" localSheetId="8">[54]ANALYSE!$I$21</definedName>
    <definedName name="Loyer" localSheetId="9">[54]ANALYSE!$I$21</definedName>
    <definedName name="Loyer" localSheetId="35">[53]ANALYSE!$I$21</definedName>
    <definedName name="Loyer">[55]ANALYSE!$I$21</definedName>
    <definedName name="loyer_max" localSheetId="10">[11]ETUDE!$U$102</definedName>
    <definedName name="loyer_max" localSheetId="18">[13]ETUDE!$U$102</definedName>
    <definedName name="loyer_max" localSheetId="25">[13]ETUDE!$U$102</definedName>
    <definedName name="loyer_max" localSheetId="28">[11]ETUDE!$U$102</definedName>
    <definedName name="loyer_max" localSheetId="33">[11]ETUDE!$U$102</definedName>
    <definedName name="loyer_max" localSheetId="3">[11]ETUDE!$U$102</definedName>
    <definedName name="loyer_max" localSheetId="4">[11]ETUDE!$U$102</definedName>
    <definedName name="loyer_max" localSheetId="5">[11]ETUDE!$U$102</definedName>
    <definedName name="loyer_max" localSheetId="6">[15]ETUDE!$U$102</definedName>
    <definedName name="loyer_max" localSheetId="7">[11]ETUDE!$U$102</definedName>
    <definedName name="loyer_max" localSheetId="8">[11]ETUDE!$U$102</definedName>
    <definedName name="loyer_max" localSheetId="9">[11]ETUDE!$U$102</definedName>
    <definedName name="loyer_max" localSheetId="35">[13]ETUDE!$U$102</definedName>
    <definedName name="loyer_max">[16]ETUDE!$U$102</definedName>
    <definedName name="M" localSheetId="10">'[104]001'!$B$311</definedName>
    <definedName name="M" localSheetId="15">'[72]Adresses Tél Fax'!$B$203</definedName>
    <definedName name="M" localSheetId="25">'[22]Adresses Tél Fax'!$B$203</definedName>
    <definedName name="M" localSheetId="33">'[22]Adresses Tél Fax'!$B$203</definedName>
    <definedName name="M" localSheetId="3">'[104]001'!$B$311</definedName>
    <definedName name="M" localSheetId="4">'[104]001'!$B$311</definedName>
    <definedName name="M" localSheetId="5">'[104]001'!$B$311</definedName>
    <definedName name="M" localSheetId="6">'[105]001'!$B$311</definedName>
    <definedName name="M" localSheetId="7">'[104]001'!$B$311</definedName>
    <definedName name="M" localSheetId="8">'[104]001'!$B$311</definedName>
    <definedName name="M">'Dico perso '!$B$314</definedName>
    <definedName name="Magellan" localSheetId="18">' 26 '!$C$487</definedName>
    <definedName name="Maintenant" localSheetId="15">[72]Age!$J$3</definedName>
    <definedName name="Maintenant" localSheetId="33">[22]Age!$J$3</definedName>
    <definedName name="Maintenant">[114]Age!$J$3</definedName>
    <definedName name="Manif_NIAH" localSheetId="28">'[36] N I A H '!$A$239</definedName>
    <definedName name="Manif_NIAH" localSheetId="33">'[36] N I A H '!$A$239</definedName>
    <definedName name="Manif_NIAH">'[37] N I A H '!$A$239</definedName>
    <definedName name="MARTINEZ___PAULUS__Caroline" localSheetId="28">'[36] LEIMBACH '!$B$132</definedName>
    <definedName name="MARTINEZ___PAULUS__Caroline" localSheetId="33">'[36] LEIMBACH '!$B$132</definedName>
    <definedName name="MARTINEZ___PAULUS__Caroline">'[37] LEIMBACH '!$B$132</definedName>
    <definedName name="maxDM" localSheetId="10">[14]Indices!$AH$66</definedName>
    <definedName name="maxDM" localSheetId="15">[12]Indices!$AH$66</definedName>
    <definedName name="maxDM" localSheetId="18">[25]Indices!$AH$66</definedName>
    <definedName name="maxDM" localSheetId="25">[25]Indices!$AH$66</definedName>
    <definedName name="maxDM" localSheetId="28">[14]Indices!$AH$66</definedName>
    <definedName name="maxDM" localSheetId="33">[14]Indices!$AH$66</definedName>
    <definedName name="maxDM" localSheetId="3">[14]Indices!$AH$66</definedName>
    <definedName name="maxDM" localSheetId="4">[14]Indices!$AH$66</definedName>
    <definedName name="maxDM" localSheetId="5">[14]Indices!$AH$66</definedName>
    <definedName name="maxDM" localSheetId="6">[26]Indices!$AH$66</definedName>
    <definedName name="maxDM" localSheetId="7">[14]Indices!$AH$66</definedName>
    <definedName name="maxDM" localSheetId="8">[14]Indices!$AH$66</definedName>
    <definedName name="maxDM" localSheetId="9">[14]Indices!$AH$66</definedName>
    <definedName name="maxDM" localSheetId="35">[25]Indices!$AH$66</definedName>
    <definedName name="maxDM">[27]Indices!$AH$66</definedName>
    <definedName name="maxFS" localSheetId="10">[14]Indices!$AH$69</definedName>
    <definedName name="maxFS" localSheetId="15">[12]Indices!$AH$69</definedName>
    <definedName name="maxFS" localSheetId="18">[25]Indices!$AH$69</definedName>
    <definedName name="maxFS" localSheetId="25">[25]Indices!$AH$69</definedName>
    <definedName name="maxFS" localSheetId="28">[14]Indices!$AH$69</definedName>
    <definedName name="maxFS" localSheetId="33">[14]Indices!$AH$69</definedName>
    <definedName name="maxFS" localSheetId="3">[14]Indices!$AH$69</definedName>
    <definedName name="maxFS" localSheetId="4">[14]Indices!$AH$69</definedName>
    <definedName name="maxFS" localSheetId="5">[14]Indices!$AH$69</definedName>
    <definedName name="maxFS" localSheetId="6">[26]Indices!$AH$69</definedName>
    <definedName name="maxFS" localSheetId="7">[14]Indices!$AH$69</definedName>
    <definedName name="maxFS" localSheetId="8">[14]Indices!$AH$69</definedName>
    <definedName name="maxFS" localSheetId="9">[14]Indices!$AH$69</definedName>
    <definedName name="maxFS" localSheetId="35">[25]Indices!$AH$69</definedName>
    <definedName name="maxFS">[27]Indices!$AH$69</definedName>
    <definedName name="Me_suis_je_fait_avoir_?__Exemple">'32'!$B$178</definedName>
    <definedName name="mens_ou_semes">'[98]Hypot av Amortissement '!$AF$18</definedName>
    <definedName name="mensua_PF" localSheetId="10">'[14]Détail Prêts'!$P$9</definedName>
    <definedName name="mensua_PF" localSheetId="15">'[12]Détail Prêts'!$P$9</definedName>
    <definedName name="mensua_PF" localSheetId="18">'[25]Détail Prêts'!$P$9</definedName>
    <definedName name="mensua_PF" localSheetId="25">'[25]Détail Prêts'!$P$9</definedName>
    <definedName name="mensua_PF" localSheetId="28">'[14]Détail Prêts'!$P$9</definedName>
    <definedName name="mensua_PF" localSheetId="33">'[14]Détail Prêts'!$P$9</definedName>
    <definedName name="mensua_PF" localSheetId="3">'[14]Détail Prêts'!$P$9</definedName>
    <definedName name="mensua_PF" localSheetId="4">'[14]Détail Prêts'!$P$9</definedName>
    <definedName name="mensua_PF" localSheetId="5">'[14]Détail Prêts'!$P$9</definedName>
    <definedName name="mensua_PF" localSheetId="6">'[26]Détail Prêts'!$P$9</definedName>
    <definedName name="mensua_PF" localSheetId="7">'[14]Détail Prêts'!$P$9</definedName>
    <definedName name="mensua_PF" localSheetId="8">'[14]Détail Prêts'!$P$9</definedName>
    <definedName name="mensua_PF" localSheetId="9">'[14]Détail Prêts'!$P$9</definedName>
    <definedName name="mensua_PF" localSheetId="35">'[25]Détail Prêts'!$P$9</definedName>
    <definedName name="mensua_PF">'[27]Détail Prêts'!$P$9</definedName>
    <definedName name="MENSUAL" localSheetId="15">[57]Emp1!$F$8</definedName>
    <definedName name="MENSUAL" localSheetId="18">'[122]023'!$Q$8</definedName>
    <definedName name="MENSUAL" localSheetId="25">'[122]023'!$Q$8</definedName>
    <definedName name="MENSUAL" localSheetId="28">'[123]023'!$Q$8</definedName>
    <definedName name="MENSUAL" localSheetId="33">'[123]023'!$Q$8</definedName>
    <definedName name="MENSUAL" localSheetId="4">'[123]023'!$Q$8</definedName>
    <definedName name="MENSUAL" localSheetId="9">'[123]023'!$Q$8</definedName>
    <definedName name="MENSUAL" localSheetId="35">'[122]023'!$Q$8</definedName>
    <definedName name="MENSUAL">'[124]023'!$Q$8</definedName>
    <definedName name="mensual1">'[98]Emprunt 1'!$D$7</definedName>
    <definedName name="MENSUAL2">'[98]Emprunt 2'!$D$7</definedName>
    <definedName name="mensualite1" localSheetId="6">[56]Emp1!$F$8</definedName>
    <definedName name="mensualite1">[57]Emp1!$F$8</definedName>
    <definedName name="mensualite2" localSheetId="6">[56]Emp2!$F$8</definedName>
    <definedName name="mensualite2">[57]Emp2!$F$8</definedName>
    <definedName name="mensualite3" localSheetId="6">[56]Emp3!$F$8</definedName>
    <definedName name="mensualite3">[57]Emp3!$F$8</definedName>
    <definedName name="message_de_lauteur" localSheetId="18">' 26 '!$D$969:$D$971</definedName>
    <definedName name="Météo">[58]Liens!$B$2503</definedName>
    <definedName name="Mettre_à_zéro" localSheetId="10">[99]Macro!$B$5</definedName>
    <definedName name="Mettre_à_zéro" localSheetId="15">[100]Macro!$B$5</definedName>
    <definedName name="Mettre_à_zéro" localSheetId="18">[101]Macro!$B$5</definedName>
    <definedName name="Mettre_à_zéro" localSheetId="25">[101]Macro!$B$5</definedName>
    <definedName name="Mettre_à_zéro" localSheetId="28">[99]Macro!$B$5</definedName>
    <definedName name="Mettre_à_zéro" localSheetId="33">[99]Macro!$B$5</definedName>
    <definedName name="Mettre_à_zéro" localSheetId="3">[99]Macro!$B$5</definedName>
    <definedName name="Mettre_à_zéro" localSheetId="4">[99]Macro!$B$5</definedName>
    <definedName name="Mettre_à_zéro" localSheetId="5">[99]Macro!$B$5</definedName>
    <definedName name="Mettre_à_zéro" localSheetId="6">[102]Macro!$B$5</definedName>
    <definedName name="Mettre_à_zéro" localSheetId="7">[99]Macro!$B$5</definedName>
    <definedName name="Mettre_à_zéro" localSheetId="8">[99]Macro!$B$5</definedName>
    <definedName name="Mettre_à_zéro" localSheetId="9">[99]Macro!$B$5</definedName>
    <definedName name="Mettre_à_zéro" localSheetId="35">[101]Macro!$B$5</definedName>
    <definedName name="Mettre_à_zéro">[103]Macro!$B$5</definedName>
    <definedName name="MM" localSheetId="11">[150]pilote!$E$2</definedName>
    <definedName name="MM" localSheetId="18">[151]pilote!$E$2</definedName>
    <definedName name="MM" localSheetId="25">[151]pilote!$E$2</definedName>
    <definedName name="MM" localSheetId="28">[152]pilote!$E$2</definedName>
    <definedName name="MM" localSheetId="33">[152]pilote!$E$2</definedName>
    <definedName name="MM" localSheetId="3">[152]pilote!$E$2</definedName>
    <definedName name="MM" localSheetId="35">[151]pilote!$E$2</definedName>
    <definedName name="MM">[153]pilote!$E$2</definedName>
    <definedName name="Mme">"Madame la Présidente"</definedName>
    <definedName name="MMM" localSheetId="35">'[30]Trucs et Astuces '!$B$347</definedName>
    <definedName name="mode_rbt" localSheetId="6">[56]Invest!$Y$4</definedName>
    <definedName name="mode_rbt">[57]Invest!$Y$4</definedName>
    <definedName name="mois" localSheetId="10">'[140]Plan Assurance dégressive'!$D$6</definedName>
    <definedName name="mois" localSheetId="15">'[154]Plan Assurance dégressive'!$D$6</definedName>
    <definedName name="mois" localSheetId="18">'[155]Plan Assurance dégressive'!$D$6</definedName>
    <definedName name="mois" localSheetId="25">'[155]Plan Assurance dégressive'!$D$6</definedName>
    <definedName name="mois" localSheetId="28">'[140]Plan Assurance dégressive'!$D$6</definedName>
    <definedName name="mois" localSheetId="33">'[140]Plan Assurance dégressive'!$D$6</definedName>
    <definedName name="mois" localSheetId="3">'[140]Plan Assurance dégressive'!$D$6</definedName>
    <definedName name="mois" localSheetId="4">'[140]Plan Assurance dégressive'!$D$6</definedName>
    <definedName name="mois" localSheetId="5">'[140]Plan Assurance dégressive'!$D$6</definedName>
    <definedName name="mois" localSheetId="6">'[156]Plan Assurance dégressive'!$D$6</definedName>
    <definedName name="mois" localSheetId="7">'[140]Plan Assurance dégressive'!$D$6</definedName>
    <definedName name="mois" localSheetId="8">'[140]Plan Assurance dégressive'!$D$6</definedName>
    <definedName name="mois" localSheetId="9">'[140]Plan Assurance dégressive'!$D$6</definedName>
    <definedName name="mois" localSheetId="35">'[155]Plan Assurance dégressive'!$D$6</definedName>
    <definedName name="mois">'[136]Plan Assurance dégressive'!$D$6</definedName>
    <definedName name="moyenne_DJU">[142]DJU!$Y$19</definedName>
    <definedName name="N" localSheetId="10">'[104]001'!$B$346</definedName>
    <definedName name="N" localSheetId="15">'[72]Adresses Tél Fax'!$B$223</definedName>
    <definedName name="N" localSheetId="25">'[22]Adresses Tél Fax'!$B$223</definedName>
    <definedName name="N" localSheetId="33">'[22]Adresses Tél Fax'!$B$223</definedName>
    <definedName name="N" localSheetId="3">'[104]001'!$B$346</definedName>
    <definedName name="N" localSheetId="4">'[104]001'!$B$346</definedName>
    <definedName name="N" localSheetId="5">'[104]001'!$B$346</definedName>
    <definedName name="N" localSheetId="6">'[105]001'!$B$346</definedName>
    <definedName name="N" localSheetId="7">'[104]001'!$B$346</definedName>
    <definedName name="N" localSheetId="8">'[104]001'!$B$346</definedName>
    <definedName name="N">'Dico perso '!$B$349</definedName>
    <definedName name="Nature_d_ici_et_ailleurs" localSheetId="18">' 26 '!$C$530</definedName>
    <definedName name="nbre_mois" localSheetId="10">'[129]choix financier'!$U$5</definedName>
    <definedName name="nbre_mois" localSheetId="18">'[130]choix financier'!$U$5</definedName>
    <definedName name="nbre_mois" localSheetId="25">'[130]choix financier'!$U$5</definedName>
    <definedName name="nbre_mois" localSheetId="28">'[129]choix financier'!$U$5</definedName>
    <definedName name="nbre_mois" localSheetId="33">'[129]choix financier'!$U$5</definedName>
    <definedName name="nbre_mois" localSheetId="3">'[129]choix financier'!$U$5</definedName>
    <definedName name="nbre_mois" localSheetId="4">'[129]choix financier'!$U$5</definedName>
    <definedName name="nbre_mois" localSheetId="5">'[129]choix financier'!$U$5</definedName>
    <definedName name="nbre_mois" localSheetId="6">'[131]choix financier'!$U$5</definedName>
    <definedName name="nbre_mois" localSheetId="7">'[129]choix financier'!$U$5</definedName>
    <definedName name="nbre_mois" localSheetId="8">'[129]choix financier'!$U$5</definedName>
    <definedName name="nbre_mois" localSheetId="9">'[129]choix financier'!$U$5</definedName>
    <definedName name="nbre_mois" localSheetId="35">'[130]choix financier'!$U$5</definedName>
    <definedName name="nbre_mois">'[132]choix financier'!$U$5</definedName>
    <definedName name="nett" localSheetId="15">'[51]Prix Conso'!$B$124</definedName>
    <definedName name="nett" localSheetId="18">'[33]Prix Conso'!$B$124</definedName>
    <definedName name="nett" localSheetId="25">'[33]Prix Conso'!$B$124</definedName>
    <definedName name="nett" localSheetId="28">'[34]Prix Conso'!$B$124</definedName>
    <definedName name="nett" localSheetId="33">'[34]Prix Conso'!$B$124</definedName>
    <definedName name="nett" localSheetId="35">'[33]Prix Conso'!$B$124</definedName>
    <definedName name="nett">'[35]Prix Conso'!$B$124</definedName>
    <definedName name="nnn" localSheetId="28">[28]Lexique!$A$426</definedName>
    <definedName name="nnn" localSheetId="33">[28]Lexique!$A$426</definedName>
    <definedName name="nnn" localSheetId="6">[29]Lexique!$A$426</definedName>
    <definedName name="NNN" localSheetId="35">'[30]Trucs et Astuces '!$B$375</definedName>
    <definedName name="nnn">[31]Lexique!$A$426</definedName>
    <definedName name="NOM" localSheetId="11">[150]pilote!$F$2</definedName>
    <definedName name="NOM" localSheetId="15">[157]pilote!$F$2</definedName>
    <definedName name="NOM" localSheetId="18">[151]pilote!$F$2</definedName>
    <definedName name="NOM" localSheetId="25">[151]pilote!$F$2</definedName>
    <definedName name="NOM" localSheetId="28">[152]pilote!$F$2</definedName>
    <definedName name="NOM" localSheetId="33">[152]pilote!$F$2</definedName>
    <definedName name="NOM" localSheetId="3">[152]pilote!$F$2</definedName>
    <definedName name="NOM" localSheetId="35">[151]pilote!$F$2</definedName>
    <definedName name="NOM">[153]pilote!$F$2</definedName>
    <definedName name="nom_Mme" localSheetId="10">'[14]Etat civil'!$C$7</definedName>
    <definedName name="nom_Mme" localSheetId="15">'[12]Etat civil'!$C$7</definedName>
    <definedName name="nom_Mme" localSheetId="18">'[25]Etat civil'!$C$7</definedName>
    <definedName name="nom_Mme" localSheetId="25">'[25]Etat civil'!$C$7</definedName>
    <definedName name="nom_Mme" localSheetId="28">'[14]Etat civil'!$C$7</definedName>
    <definedName name="nom_Mme" localSheetId="33">'[14]Etat civil'!$C$7</definedName>
    <definedName name="nom_Mme" localSheetId="3">'[14]Etat civil'!$C$7</definedName>
    <definedName name="nom_Mme" localSheetId="4">'[14]Etat civil'!$C$7</definedName>
    <definedName name="nom_Mme" localSheetId="5">'[14]Etat civil'!$C$7</definedName>
    <definedName name="nom_Mme" localSheetId="6">'[26]Etat civil'!$C$7</definedName>
    <definedName name="nom_Mme" localSheetId="7">'[14]Etat civil'!$C$7</definedName>
    <definedName name="nom_Mme" localSheetId="8">'[14]Etat civil'!$C$7</definedName>
    <definedName name="nom_Mme" localSheetId="9">'[14]Etat civil'!$C$7</definedName>
    <definedName name="nom_Mme" localSheetId="35">'[25]Etat civil'!$C$7</definedName>
    <definedName name="nom_Mme">'[27]Etat civil'!$C$7</definedName>
    <definedName name="nom_Mr" localSheetId="10">'[14]Etat civil'!$C$5</definedName>
    <definedName name="nom_Mr" localSheetId="15">'[12]Etat civil'!$C$5</definedName>
    <definedName name="nom_Mr" localSheetId="18">'[25]Etat civil'!$C$5</definedName>
    <definedName name="nom_Mr" localSheetId="25">'[25]Etat civil'!$C$5</definedName>
    <definedName name="nom_Mr" localSheetId="28">'[14]Etat civil'!$C$5</definedName>
    <definedName name="nom_Mr" localSheetId="33">'[14]Etat civil'!$C$5</definedName>
    <definedName name="nom_Mr" localSheetId="3">'[14]Etat civil'!$C$5</definedName>
    <definedName name="nom_Mr" localSheetId="4">'[14]Etat civil'!$C$5</definedName>
    <definedName name="nom_Mr" localSheetId="5">'[14]Etat civil'!$C$5</definedName>
    <definedName name="nom_Mr" localSheetId="6">'[26]Etat civil'!$C$5</definedName>
    <definedName name="nom_Mr" localSheetId="7">'[14]Etat civil'!$C$5</definedName>
    <definedName name="nom_Mr" localSheetId="8">'[14]Etat civil'!$C$5</definedName>
    <definedName name="nom_Mr" localSheetId="9">'[14]Etat civil'!$C$5</definedName>
    <definedName name="nom_Mr" localSheetId="35">'[25]Etat civil'!$C$5</definedName>
    <definedName name="nom_Mr">'[27]Etat civil'!$C$5</definedName>
    <definedName name="non_encaissement" localSheetId="10">[14]IMPOTS!$C$96</definedName>
    <definedName name="non_encaissement" localSheetId="15">[12]IMPOTS!$C$96</definedName>
    <definedName name="non_encaissement" localSheetId="18">[25]IMPOTS!$C$96</definedName>
    <definedName name="non_encaissement" localSheetId="25">[25]IMPOTS!$C$96</definedName>
    <definedName name="non_encaissement" localSheetId="28">[14]IMPOTS!$C$96</definedName>
    <definedName name="non_encaissement" localSheetId="33">[14]IMPOTS!$C$96</definedName>
    <definedName name="non_encaissement" localSheetId="3">[14]IMPOTS!$C$96</definedName>
    <definedName name="non_encaissement" localSheetId="4">[14]IMPOTS!$C$96</definedName>
    <definedName name="non_encaissement" localSheetId="5">[14]IMPOTS!$C$96</definedName>
    <definedName name="non_encaissement" localSheetId="6">[26]IMPOTS!$C$96</definedName>
    <definedName name="non_encaissement" localSheetId="7">[14]IMPOTS!$C$96</definedName>
    <definedName name="non_encaissement" localSheetId="8">[14]IMPOTS!$C$96</definedName>
    <definedName name="non_encaissement" localSheetId="9">[14]IMPOTS!$C$96</definedName>
    <definedName name="non_encaissement" localSheetId="35">[25]IMPOTS!$C$96</definedName>
    <definedName name="non_encaissement">[27]IMPOTS!$C$96</definedName>
    <definedName name="Notaire" localSheetId="10">[14]ETUDE!$J$20</definedName>
    <definedName name="Notaire" localSheetId="15">[12]ETUDE!$J$20</definedName>
    <definedName name="Notaire" localSheetId="18">[25]ETUDE!$J$20</definedName>
    <definedName name="Notaire" localSheetId="25">[25]ETUDE!$J$20</definedName>
    <definedName name="Notaire" localSheetId="28">[14]ETUDE!$J$20</definedName>
    <definedName name="Notaire" localSheetId="33">[14]ETUDE!$J$20</definedName>
    <definedName name="Notaire" localSheetId="3">[14]ETUDE!$J$20</definedName>
    <definedName name="Notaire" localSheetId="4">[14]ETUDE!$J$20</definedName>
    <definedName name="Notaire" localSheetId="5">[14]ETUDE!$J$20</definedName>
    <definedName name="Notaire" localSheetId="6">[26]ETUDE!$J$20</definedName>
    <definedName name="Notaire" localSheetId="7">[14]ETUDE!$J$20</definedName>
    <definedName name="Notaire" localSheetId="8">[14]ETUDE!$J$20</definedName>
    <definedName name="Notaire" localSheetId="9">[14]ETUDE!$J$20</definedName>
    <definedName name="Notaire" localSheetId="35">[25]ETUDE!$J$20</definedName>
    <definedName name="Notaire">[27]ETUDE!$J$20</definedName>
    <definedName name="Notes_sites" localSheetId="18">' 26 '!$D$969:$D$971</definedName>
    <definedName name="nouvel_achat" localSheetId="10">'[14]Analyse financière'!$T$6</definedName>
    <definedName name="nouvel_achat" localSheetId="15">'[12]Analyse financière'!$T$6</definedName>
    <definedName name="nouvel_achat" localSheetId="18">'[25]Analyse financière'!$T$6</definedName>
    <definedName name="nouvel_achat" localSheetId="25">'[25]Analyse financière'!$T$6</definedName>
    <definedName name="nouvel_achat" localSheetId="28">'[14]Analyse financière'!$T$6</definedName>
    <definedName name="nouvel_achat" localSheetId="33">'[14]Analyse financière'!$T$6</definedName>
    <definedName name="nouvel_achat" localSheetId="3">'[14]Analyse financière'!$T$6</definedName>
    <definedName name="nouvel_achat" localSheetId="4">'[14]Analyse financière'!$T$6</definedName>
    <definedName name="nouvel_achat" localSheetId="5">'[14]Analyse financière'!$T$6</definedName>
    <definedName name="nouvel_achat" localSheetId="6">'[26]Analyse financière'!$T$6</definedName>
    <definedName name="nouvel_achat" localSheetId="7">'[14]Analyse financière'!$T$6</definedName>
    <definedName name="nouvel_achat" localSheetId="8">'[14]Analyse financière'!$T$6</definedName>
    <definedName name="nouvel_achat" localSheetId="9">'[14]Analyse financière'!$T$6</definedName>
    <definedName name="nouvel_achat" localSheetId="35">'[25]Analyse financière'!$T$6</definedName>
    <definedName name="nouvel_achat">'[27]Analyse financière'!$T$6</definedName>
    <definedName name="Nucleaire" localSheetId="33">'[48]040'!$A$1310</definedName>
    <definedName name="Nucleaire">'[49]040'!$A$1310</definedName>
    <definedName name="num_client">[158]pilote!$D$4</definedName>
    <definedName name="O" localSheetId="33">'[48]002'!$B$1169</definedName>
    <definedName name="O" localSheetId="2">'Dico perso '!$B$371</definedName>
    <definedName name="O">'[74]002'!$B$1169</definedName>
    <definedName name="Observatoire_participatif_des_Vers_de_Terre" localSheetId="18">' 26 '!$C$543</definedName>
    <definedName name="Oignon" localSheetId="35">'[50]Lexique LEGUMES '!$B$257</definedName>
    <definedName name="on_peut_NOMMER_un_RACCOURCI_de_CELLULE_par_ex______e___pour_l_EURO___en_y_mettant_la_valeur_de_6.55957_en_allant_dans_INSERTION___NOM___compléter_la_cellule_puis_AJOUTER" localSheetId="10">[159]!A</definedName>
    <definedName name="on_peut_NOMMER_un_RACCOURCI_de_CELLULE_par_ex______e___pour_l_EURO___en_y_mettant_la_valeur_de_6.55957_en_allant_dans_INSERTION___NOM___compléter_la_cellule_puis_AJOUTER" localSheetId="11">[160]!A</definedName>
    <definedName name="on_peut_NOMMER_un_RACCOURCI_de_CELLULE_par_ex______e___pour_l_EURO___en_y_mettant_la_valeur_de_6.55957_en_allant_dans_INSERTION___NOM___compléter_la_cellule_puis_AJOUTER" localSheetId="12">[161]!A</definedName>
    <definedName name="on_peut_NOMMER_un_RACCOURCI_de_CELLULE_par_ex______e___pour_l_EURO___en_y_mettant_la_valeur_de_6.55957_en_allant_dans_INSERTION___NOM___compléter_la_cellule_puis_AJOUTER" localSheetId="13">[161]!A</definedName>
    <definedName name="on_peut_NOMMER_un_RACCOURCI_de_CELLULE_par_ex______e___pour_l_EURO___en_y_mettant_la_valeur_de_6.55957_en_allant_dans_INSERTION___NOM___compléter_la_cellule_puis_AJOUTER" localSheetId="15">[161]!A</definedName>
    <definedName name="on_peut_NOMMER_un_RACCOURCI_de_CELLULE_par_ex______e___pour_l_EURO___en_y_mettant_la_valeur_de_6.55957_en_allant_dans_INSERTION___NOM___compléter_la_cellule_puis_AJOUTER" localSheetId="18">[162]!A</definedName>
    <definedName name="on_peut_NOMMER_un_RACCOURCI_de_CELLULE_par_ex______e___pour_l_EURO___en_y_mettant_la_valeur_de_6.55957_en_allant_dans_INSERTION___NOM___compléter_la_cellule_puis_AJOUTER" localSheetId="25">[162]!A</definedName>
    <definedName name="on_peut_NOMMER_un_RACCOURCI_de_CELLULE_par_ex______e___pour_l_EURO___en_y_mettant_la_valeur_de_6.55957_en_allant_dans_INSERTION___NOM___compléter_la_cellule_puis_AJOUTER" localSheetId="3">[159]!A</definedName>
    <definedName name="on_peut_NOMMER_un_RACCOURCI_de_CELLULE_par_ex______e___pour_l_EURO___en_y_mettant_la_valeur_de_6.55957_en_allant_dans_INSERTION___NOM___compléter_la_cellule_puis_AJOUTER" localSheetId="4">[161]!A</definedName>
    <definedName name="on_peut_NOMMER_un_RACCOURCI_de_CELLULE_par_ex______e___pour_l_EURO___en_y_mettant_la_valeur_de_6.55957_en_allant_dans_INSERTION___NOM___compléter_la_cellule_puis_AJOUTER" localSheetId="5">[161]!A</definedName>
    <definedName name="on_peut_NOMMER_un_RACCOURCI_de_CELLULE_par_ex______e___pour_l_EURO___en_y_mettant_la_valeur_de_6.55957_en_allant_dans_INSERTION___NOM___compléter_la_cellule_puis_AJOUTER" localSheetId="6">[163]!A</definedName>
    <definedName name="on_peut_NOMMER_un_RACCOURCI_de_CELLULE_par_ex______e___pour_l_EURO___en_y_mettant_la_valeur_de_6.55957_en_allant_dans_INSERTION___NOM___compléter_la_cellule_puis_AJOUTER" localSheetId="7">[159]!A</definedName>
    <definedName name="on_peut_NOMMER_un_RACCOURCI_de_CELLULE_par_ex______e___pour_l_EURO___en_y_mettant_la_valeur_de_6.55957_en_allant_dans_INSERTION___NOM___compléter_la_cellule_puis_AJOUTER" localSheetId="8">[159]!A</definedName>
    <definedName name="on_peut_NOMMER_un_RACCOURCI_de_CELLULE_par_ex______e___pour_l_EURO___en_y_mettant_la_valeur_de_6.55957_en_allant_dans_INSERTION___NOM___compléter_la_cellule_puis_AJOUTER" localSheetId="9">[159]!A</definedName>
    <definedName name="on_peut_NOMMER_un_RACCOURCI_de_CELLULE_par_ex______e___pour_l_EURO___en_y_mettant_la_valeur_de_6.55957_en_allant_dans_INSERTION___NOM___compléter_la_cellule_puis_AJOUTER" localSheetId="35">[161]!A</definedName>
    <definedName name="on_peut_NOMMER_un_RACCOURCI_de_CELLULE_par_ex______e___pour_l_EURO___en_y_mettant_la_valeur_de_6.55957_en_allant_dans_INSERTION___NOM___compléter_la_cellule_puis_AJOUTER">[161]!A</definedName>
    <definedName name="onduleurs" localSheetId="6">[56]Invest!$D$14</definedName>
    <definedName name="onduleurs">[57]Invest!$D$14</definedName>
    <definedName name="onduleurs2" localSheetId="6">[56]Invest!$V$15</definedName>
    <definedName name="onduleurs2">[57]Invest!$V$15</definedName>
    <definedName name="ooo" localSheetId="28">[28]Lexique!$A$431</definedName>
    <definedName name="ooo" localSheetId="33">[28]Lexique!$A$431</definedName>
    <definedName name="ooo" localSheetId="6">[29]Lexique!$A$431</definedName>
    <definedName name="OOO" localSheetId="35">'[30]Trucs et Astuces '!$B$377</definedName>
    <definedName name="ooo">[31]Lexique!$A$431</definedName>
    <definedName name="OverTime">35</definedName>
    <definedName name="p" localSheetId="33">'[22]Adresses Tél Fax'!$B$237</definedName>
    <definedName name="P" localSheetId="35">'[74]002'!$B$1221</definedName>
    <definedName name="P" localSheetId="2">'Dico perso '!$B$396</definedName>
    <definedName name="P">'[72]Adresses Tél Fax'!$B$237</definedName>
    <definedName name="P_E_L______48_mois" localSheetId="10">[11]BIB!$D$199</definedName>
    <definedName name="P_E_L______48_mois" localSheetId="15">[12]BIB!$D$199</definedName>
    <definedName name="P_E_L______48_mois" localSheetId="18">[13]BIB!$D$199</definedName>
    <definedName name="P_E_L______48_mois" localSheetId="25">[13]BIB!$D$199</definedName>
    <definedName name="P_E_L______48_mois" localSheetId="28">[14]BIB!$D$199</definedName>
    <definedName name="P_E_L______48_mois" localSheetId="33">[14]BIB!$D$199</definedName>
    <definedName name="P_E_L______48_mois" localSheetId="3">[11]BIB!$D$199</definedName>
    <definedName name="P_E_L______48_mois" localSheetId="4">[11]BIB!$D$199</definedName>
    <definedName name="P_E_L______48_mois" localSheetId="5">[11]BIB!$D$199</definedName>
    <definedName name="P_E_L______48_mois" localSheetId="6">[15]BIB!$D$199</definedName>
    <definedName name="P_E_L______48_mois" localSheetId="7">[11]BIB!$D$199</definedName>
    <definedName name="P_E_L______48_mois" localSheetId="8">[11]BIB!$D$199</definedName>
    <definedName name="P_E_L______48_mois" localSheetId="9">[11]BIB!$D$199</definedName>
    <definedName name="P_E_L______48_mois" localSheetId="35">[13]BIB!$D$199</definedName>
    <definedName name="P_E_L______48_mois">[16]BIB!$D$199</definedName>
    <definedName name="pain" localSheetId="10">'[81]Prix Conso'!$B$127</definedName>
    <definedName name="pain" localSheetId="15">'[72]Prix Conso'!$B$127</definedName>
    <definedName name="pain" localSheetId="18">'[82]Prix Conso'!$B$127</definedName>
    <definedName name="pain" localSheetId="25">'[82]Prix Conso'!$B$127</definedName>
    <definedName name="pain" localSheetId="28">'[34]Prix Conso'!$B$127</definedName>
    <definedName name="pain" localSheetId="33">'[34]Prix Conso'!$B$127</definedName>
    <definedName name="pain" localSheetId="3">'[81]Prix Conso'!$B$127</definedName>
    <definedName name="pain" localSheetId="4">'[81]Prix Conso'!$B$127</definedName>
    <definedName name="pain" localSheetId="5">'[81]Prix Conso'!$B$127</definedName>
    <definedName name="pain" localSheetId="6">'[83]Prix Conso'!$B$127</definedName>
    <definedName name="pain" localSheetId="7">'[81]Prix Conso'!$B$127</definedName>
    <definedName name="pain" localSheetId="8">'[81]Prix Conso'!$B$127</definedName>
    <definedName name="pain" localSheetId="35">'[82]Prix Conso'!$B$127</definedName>
    <definedName name="pain">'[84]Prix Conso'!$B$127</definedName>
    <definedName name="Papillons" localSheetId="33">'[22]Adresses Tél Fax'!$C$25</definedName>
    <definedName name="Papillons">'[72]Adresses Tél Fax'!$C$25</definedName>
    <definedName name="Parada" localSheetId="28">'[36] DIVERS '!$A$96</definedName>
    <definedName name="Parada" localSheetId="33">'[36] DIVERS '!$A$96</definedName>
    <definedName name="Parada">'[37] DIVERS '!$A$96</definedName>
    <definedName name="paralpha" localSheetId="5">'03'!$C$2</definedName>
    <definedName name="part" localSheetId="11">'[44]Winterthur '!$P$5</definedName>
    <definedName name="part" localSheetId="15">'[45]Winterthur '!$P$5</definedName>
    <definedName name="part" localSheetId="18">'[85]Winterthur '!$P$5</definedName>
    <definedName name="part" localSheetId="25">'[85]Winterthur '!$P$5</definedName>
    <definedName name="part" localSheetId="28">'[46]Winterthur '!$P$5</definedName>
    <definedName name="part" localSheetId="33">'[46]Winterthur '!$P$5</definedName>
    <definedName name="part" localSheetId="3">'[46]Winterthur '!$P$5</definedName>
    <definedName name="part" localSheetId="8">'[86]Winterthur '!$P$5</definedName>
    <definedName name="part" localSheetId="9">'[46]Winterthur '!$P$5</definedName>
    <definedName name="part" localSheetId="35">'[85]Winterthur '!$P$5</definedName>
    <definedName name="part">'[87]Winterthur '!$P$5</definedName>
    <definedName name="Passion_tomate" localSheetId="18">' 26 '!$C$573</definedName>
    <definedName name="pate" localSheetId="10">'[81]Prix Conso'!$B$130</definedName>
    <definedName name="pate" localSheetId="15">'[72]Prix Conso'!$B$130</definedName>
    <definedName name="pate" localSheetId="18">'[82]Prix Conso'!$B$130</definedName>
    <definedName name="pate" localSheetId="25">'[82]Prix Conso'!$B$130</definedName>
    <definedName name="pate" localSheetId="28">'[34]Prix Conso'!$B$130</definedName>
    <definedName name="pate" localSheetId="33">'[34]Prix Conso'!$B$130</definedName>
    <definedName name="pate" localSheetId="3">'[81]Prix Conso'!$B$130</definedName>
    <definedName name="pate" localSheetId="4">'[81]Prix Conso'!$B$130</definedName>
    <definedName name="pate" localSheetId="5">'[81]Prix Conso'!$B$130</definedName>
    <definedName name="pate" localSheetId="6">'[83]Prix Conso'!$B$130</definedName>
    <definedName name="pate" localSheetId="7">'[81]Prix Conso'!$B$130</definedName>
    <definedName name="pate" localSheetId="8">'[81]Prix Conso'!$B$130</definedName>
    <definedName name="pate" localSheetId="35">'[82]Prix Conso'!$B$130</definedName>
    <definedName name="pate">'[84]Prix Conso'!$B$130</definedName>
    <definedName name="Permaculture___Réseau_de_PERMACULTURE_d_Alsace" localSheetId="18">' 26 '!$C$582</definedName>
    <definedName name="Persil" localSheetId="35">'[50]Lexique LEGUMES '!$B$327</definedName>
    <definedName name="perte_an" localSheetId="6">[56]Invest!$V$8</definedName>
    <definedName name="perte_an">[57]Invest!$V$8</definedName>
    <definedName name="peti" localSheetId="15">'[51]Prix Conso'!$B$134</definedName>
    <definedName name="peti" localSheetId="18">'[33]Prix Conso'!$B$134</definedName>
    <definedName name="peti" localSheetId="25">'[33]Prix Conso'!$B$134</definedName>
    <definedName name="peti" localSheetId="28">'[34]Prix Conso'!$B$134</definedName>
    <definedName name="peti" localSheetId="33">'[34]Prix Conso'!$B$134</definedName>
    <definedName name="peti" localSheetId="35">'[33]Prix Conso'!$B$134</definedName>
    <definedName name="peti">'[35]Prix Conso'!$B$134</definedName>
    <definedName name="Peyreton" localSheetId="28">'[36] AMIS + FAMILLE '!$A$445</definedName>
    <definedName name="Peyreton" localSheetId="33">'[36] AMIS + FAMILLE '!$A$445</definedName>
    <definedName name="Peyreton">'[37] AMIS + FAMILLE '!$A$445</definedName>
    <definedName name="Photovoltaïque_CITOYEN">[58]Liens!$C$3050</definedName>
    <definedName name="Placement_bancaire__75_€" localSheetId="6">[56]Comptable!$AT$4</definedName>
    <definedName name="Placement_bancaire__75_€">[57]Comptable!$AT$4</definedName>
    <definedName name="plafond_BP" localSheetId="6">[56]Invest!$D$78</definedName>
    <definedName name="plafond_BP">[57]Invest!$D$78</definedName>
    <definedName name="plafond_IS" localSheetId="6">[56]Comptable!$AG$3</definedName>
    <definedName name="plafond_IS">[57]Comptable!$AG$3</definedName>
    <definedName name="plage_int" localSheetId="6">'[163]19 '!$Q$37:$Q$51</definedName>
    <definedName name="plage_int">'[159]19 '!$Q$37:$Q$51</definedName>
    <definedName name="plan_climat">[58]Liens!$B$2933</definedName>
    <definedName name="por" localSheetId="15">'[164]Adresses Tél Fax'!$B$494</definedName>
    <definedName name="por" localSheetId="18">'[165]Adresses Tél Fax'!$B$494</definedName>
    <definedName name="por" localSheetId="25">'[165]Adresses Tél Fax'!$B$494</definedName>
    <definedName name="por" localSheetId="28">'[166]Adresses Tél Fax'!$B$494</definedName>
    <definedName name="por" localSheetId="33">'[166]Adresses Tél Fax'!$B$494</definedName>
    <definedName name="por" localSheetId="3">'[166]Adresses Tél Fax'!$B$494</definedName>
    <definedName name="por" localSheetId="8">'[167]Adresses Tél Fax'!$B$494</definedName>
    <definedName name="por" localSheetId="35">'[165]Adresses Tél Fax'!$B$494</definedName>
    <definedName name="por">'[168]Adresses Tél Fax'!$B$494</definedName>
    <definedName name="Pouillet" localSheetId="28">'[36] AMIS + FAMILLE '!$A$316</definedName>
    <definedName name="Pouillet" localSheetId="33">'[36] AMIS + FAMILLE '!$A$316</definedName>
    <definedName name="Pouillet">'[37] AMIS + FAMILLE '!$A$316</definedName>
    <definedName name="PPP" localSheetId="35">'[30]Trucs et Astuces '!$B$411</definedName>
    <definedName name="prefinancement" localSheetId="6">[56]Invest!$C$112</definedName>
    <definedName name="prefinancement">[57]Invest!$C$112</definedName>
    <definedName name="PRET" localSheetId="11">'[44]Winterthur '!$F$5</definedName>
    <definedName name="PRET" localSheetId="15">'[45]Winterthur '!$F$5</definedName>
    <definedName name="PRET" localSheetId="18">'[85]Winterthur '!$F$5</definedName>
    <definedName name="PRET" localSheetId="25">'[85]Winterthur '!$F$5</definedName>
    <definedName name="PRET" localSheetId="28">'[46]Winterthur '!$F$5</definedName>
    <definedName name="PRET" localSheetId="33">'[46]Winterthur '!$F$5</definedName>
    <definedName name="PRET" localSheetId="3">'[46]Winterthur '!$F$5</definedName>
    <definedName name="PRET" localSheetId="8">'[86]Winterthur '!$F$5</definedName>
    <definedName name="PRET" localSheetId="9">'[46]Winterthur '!$F$5</definedName>
    <definedName name="PRET" localSheetId="35">'[85]Winterthur '!$F$5</definedName>
    <definedName name="PRET">'[87]Winterthur '!$F$5</definedName>
    <definedName name="prix_futur" localSheetId="6">[56]Invest!$I$79</definedName>
    <definedName name="prix_futur">[57]Invest!$I$79</definedName>
    <definedName name="prix_Kwh_fuel">'[142]4 Energies'!$E$13</definedName>
    <definedName name="prix_Kwh_tarif">'[142]4 Energies'!$H$13</definedName>
    <definedName name="Prix_Revient" localSheetId="10">'[70]Projet Client'!$E$6</definedName>
    <definedName name="Prix_Revient" localSheetId="18">'[169]Projet Client'!$E$6</definedName>
    <definedName name="Prix_Revient" localSheetId="25">'[169]Projet Client'!$E$6</definedName>
    <definedName name="Prix_Revient" localSheetId="28">'[70]Projet Client'!$E$6</definedName>
    <definedName name="Prix_Revient" localSheetId="33">'[70]Projet Client'!$E$6</definedName>
    <definedName name="Prix_Revient" localSheetId="3">'[70]Projet Client'!$E$6</definedName>
    <definedName name="Prix_Revient" localSheetId="4">'[70]Projet Client'!$E$6</definedName>
    <definedName name="Prix_Revient" localSheetId="5">'[70]Projet Client'!$E$6</definedName>
    <definedName name="Prix_Revient" localSheetId="6">'[69]Projet Client'!$E$6</definedName>
    <definedName name="Prix_Revient" localSheetId="7">'[70]Projet Client'!$E$6</definedName>
    <definedName name="Prix_Revient" localSheetId="8">'[70]Projet Client'!$E$6</definedName>
    <definedName name="Prix_Revient" localSheetId="9">'[70]Projet Client'!$E$6</definedName>
    <definedName name="Prix_Revient" localSheetId="35">'[169]Projet Client'!$E$6</definedName>
    <definedName name="Prix_Revient">'[170]Projet Client'!$E$6</definedName>
    <definedName name="prixlitre" localSheetId="33">'[48]037'!$D$18</definedName>
    <definedName name="prixlitre">'[49]037'!$D$18</definedName>
    <definedName name="Prixlitre2" localSheetId="15">'[51]Prix au KM 02'!$E$26</definedName>
    <definedName name="Prixlitre2" localSheetId="18">'[33]Prix au KM 02'!$E$26</definedName>
    <definedName name="Prixlitre2" localSheetId="25">'[33]Prix au KM 02'!$E$26</definedName>
    <definedName name="Prixlitre2" localSheetId="28">'[34]Prix au KM 02'!$E$26</definedName>
    <definedName name="Prixlitre2" localSheetId="33">'[34]Prix au KM 02'!$E$26</definedName>
    <definedName name="Prixlitre2" localSheetId="35">'[33]Prix au KM 02'!$E$26</definedName>
    <definedName name="Prixlitre2">'[35]Prix au KM 02'!$E$26</definedName>
    <definedName name="production">'[98]Hypot av Amortissement '!$F$8</definedName>
    <definedName name="production_initiale" localSheetId="6">[56]Invest!$D$44</definedName>
    <definedName name="production_initiale">[57]Invest!$D$44</definedName>
    <definedName name="provis_onduleurs" localSheetId="6">[56]Invest!$V$64</definedName>
    <definedName name="provis_onduleurs">[57]Invest!$V$64</definedName>
    <definedName name="ps_thann" localSheetId="28">'[36]PS  PS  PS '!$A$196</definedName>
    <definedName name="ps_thann" localSheetId="33">'[36]PS  PS  PS '!$A$196</definedName>
    <definedName name="ps_thann">'[37]PS  PS  PS '!$A$196</definedName>
    <definedName name="psbailen" localSheetId="28">'[36] N I A H '!$A$601</definedName>
    <definedName name="psbailen" localSheetId="33">'[36] N I A H '!$A$601</definedName>
    <definedName name="psbailen">'[37] N I A H '!$A$601</definedName>
    <definedName name="puissance" localSheetId="6">[56]Invest!$E$10</definedName>
    <definedName name="puissance">[57]Invest!$E$10</definedName>
    <definedName name="puissanceforcée" localSheetId="6">[56]Invest!$G$10</definedName>
    <definedName name="puissanceforcée">[57]Invest!$G$10</definedName>
    <definedName name="Px_Kwh_gaz">'[142]4 Energies'!$K$13</definedName>
    <definedName name="px_lit_fuel_tarif">'[142]4 Energies'!$E$14</definedName>
    <definedName name="Px_litre_fuel">'[142]Calcul besoin Kwh'!$F$23</definedName>
    <definedName name="Q" localSheetId="33">'[22]Adresses Tél Fax'!$B$250</definedName>
    <definedName name="Q" localSheetId="35">'[74]002'!$B$1402</definedName>
    <definedName name="Q" localSheetId="2">'Dico perso '!$B$437</definedName>
    <definedName name="Q">'[72]Adresses Tél Fax'!$B$250</definedName>
    <definedName name="QQQ" localSheetId="35">'[30]Trucs et Astuces '!$B$536</definedName>
    <definedName name="Quelques_Sites_INTERNET" localSheetId="15">'[116]016'!$B$3</definedName>
    <definedName name="Quelques_Sites_INTERNET" localSheetId="18">'[61]016'!$B$3</definedName>
    <definedName name="Quelques_Sites_INTERNET" localSheetId="25">'[61]016'!$B$3</definedName>
    <definedName name="Quelques_Sites_INTERNET" localSheetId="28">'[116]016'!$B$3</definedName>
    <definedName name="Quelques_Sites_INTERNET" localSheetId="33">'[116]016'!$B$3</definedName>
    <definedName name="Quelques_Sites_INTERNET" localSheetId="6">'[105]016'!$B$3</definedName>
    <definedName name="Quelques_Sites_INTERNET" localSheetId="8">'[63]016'!$B$3</definedName>
    <definedName name="Quelques_Sites_INTERNET" localSheetId="35">'[61]016'!$B$3</definedName>
    <definedName name="Quelques_Sites_INTERNET">'[104]016'!$B$3</definedName>
    <definedName name="Quelques_sites_internet__utiles" localSheetId="33">'[48]040'!$C$2</definedName>
    <definedName name="Quelques_sites_internet__utiles">'[49]040'!$C$2</definedName>
    <definedName name="raccordement_EDF" localSheetId="6">[56]Invest!$D$23</definedName>
    <definedName name="raccordement_EDF">[57]Invest!$D$23</definedName>
    <definedName name="Rampant" localSheetId="10">'[38]Implantation '!$G$30</definedName>
    <definedName name="Rampant" localSheetId="18">'[39]Implantation '!$G$30</definedName>
    <definedName name="Rampant" localSheetId="25">'[39]Implantation '!$G$30</definedName>
    <definedName name="Rampant" localSheetId="3">'[38]Implantation '!$G$30</definedName>
    <definedName name="Rampant" localSheetId="4">'[38]Implantation '!$G$30</definedName>
    <definedName name="Rampant" localSheetId="5">'[38]Implantation '!$G$30</definedName>
    <definedName name="Rampant" localSheetId="6">'[40]Implantation '!$G$30</definedName>
    <definedName name="Rampant" localSheetId="7">'[38]Implantation '!$G$30</definedName>
    <definedName name="Rampant" localSheetId="8">'[38]Implantation '!$G$30</definedName>
    <definedName name="Rampant" localSheetId="9">'[38]Implantation '!$G$30</definedName>
    <definedName name="Rampant" localSheetId="35">'[39]Implantation '!$G$30</definedName>
    <definedName name="Rampant">'[41]Implantation '!$G$30</definedName>
    <definedName name="Ravageurs_au_Potager" localSheetId="18">' 26 '!$C$633</definedName>
    <definedName name="RE_RETOUR" localSheetId="6">'[171]Sommaire 1'!$A$4</definedName>
    <definedName name="RE_RETOUR">'[172]Sommaire 1'!$A$4</definedName>
    <definedName name="recap1" localSheetId="28">'[36] AMIS + FAMILLE '!$A$509</definedName>
    <definedName name="recap1" localSheetId="33">'[36] AMIS + FAMILLE '!$A$509</definedName>
    <definedName name="recap1">'[37] AMIS + FAMILLE '!$A$509</definedName>
    <definedName name="Réduc" localSheetId="33">'[48]037'!$C$22</definedName>
    <definedName name="Réduc">'[49]037'!$C$22</definedName>
    <definedName name="Réduc2" localSheetId="15">'[51]Prix au KM 02'!$C$35</definedName>
    <definedName name="Réduc2" localSheetId="18">'[33]Prix au KM 02'!$C$35</definedName>
    <definedName name="Réduc2" localSheetId="25">'[33]Prix au KM 02'!$C$35</definedName>
    <definedName name="Réduc2" localSheetId="28">'[34]Prix au KM 02'!$C$35</definedName>
    <definedName name="Réduc2" localSheetId="33">'[34]Prix au KM 02'!$C$35</definedName>
    <definedName name="Réduc2" localSheetId="35">'[33]Prix au KM 02'!$C$35</definedName>
    <definedName name="Réduc2">'[35]Prix au KM 02'!$C$35</definedName>
    <definedName name="Réduc3" localSheetId="15">'[51]Prix au KM 02'!$C$40</definedName>
    <definedName name="Réduc3" localSheetId="18">'[33]Prix au KM 02'!$C$40</definedName>
    <definedName name="Réduc3" localSheetId="25">'[33]Prix au KM 02'!$C$40</definedName>
    <definedName name="Réduc3" localSheetId="28">'[34]Prix au KM 02'!$C$40</definedName>
    <definedName name="Réduc3" localSheetId="33">'[34]Prix au KM 02'!$C$40</definedName>
    <definedName name="Réduc3" localSheetId="35">'[33]Prix au KM 02'!$C$40</definedName>
    <definedName name="Réduc3">'[35]Prix au KM 02'!$C$40</definedName>
    <definedName name="remboursement" localSheetId="10">[14]ETUDE!$F$10</definedName>
    <definedName name="remboursement" localSheetId="15">[12]ETUDE!$F$10</definedName>
    <definedName name="remboursement" localSheetId="18">[25]ETUDE!$F$10</definedName>
    <definedName name="remboursement" localSheetId="25">[25]ETUDE!$F$10</definedName>
    <definedName name="remboursement" localSheetId="28">[14]ETUDE!$F$10</definedName>
    <definedName name="remboursement" localSheetId="33">[14]ETUDE!$F$10</definedName>
    <definedName name="remboursement" localSheetId="3">[14]ETUDE!$F$10</definedName>
    <definedName name="remboursement" localSheetId="4">[14]ETUDE!$F$10</definedName>
    <definedName name="remboursement" localSheetId="5">[14]ETUDE!$F$10</definedName>
    <definedName name="remboursement" localSheetId="6">[26]ETUDE!$F$10</definedName>
    <definedName name="remboursement" localSheetId="7">[14]ETUDE!$F$10</definedName>
    <definedName name="remboursement" localSheetId="8">[14]ETUDE!$F$10</definedName>
    <definedName name="remboursement" localSheetId="9">[14]ETUDE!$F$10</definedName>
    <definedName name="remboursement" localSheetId="35">[25]ETUDE!$F$10</definedName>
    <definedName name="remboursement">[27]ETUDE!$F$10</definedName>
    <definedName name="RENVOI">'00 '!$B$6</definedName>
    <definedName name="renvoi1" localSheetId="33">'[48]031'!$A$110</definedName>
    <definedName name="renvoi1">'[49]031'!$A$110</definedName>
    <definedName name="reprise_provisions">'[98]Hypot av Amortissement '!$Q$51</definedName>
    <definedName name="résultat_loyer" localSheetId="10">[14]ETUDE!$T$102</definedName>
    <definedName name="résultat_loyer" localSheetId="15">[12]ETUDE!$T$102</definedName>
    <definedName name="résultat_loyer" localSheetId="18">[25]ETUDE!$T$102</definedName>
    <definedName name="résultat_loyer" localSheetId="25">[25]ETUDE!$T$102</definedName>
    <definedName name="résultat_loyer" localSheetId="28">[14]ETUDE!$T$102</definedName>
    <definedName name="résultat_loyer" localSheetId="33">[14]ETUDE!$T$102</definedName>
    <definedName name="résultat_loyer" localSheetId="3">[14]ETUDE!$T$102</definedName>
    <definedName name="résultat_loyer" localSheetId="4">[14]ETUDE!$T$102</definedName>
    <definedName name="résultat_loyer" localSheetId="5">[14]ETUDE!$T$102</definedName>
    <definedName name="résultat_loyer" localSheetId="6">[26]ETUDE!$T$102</definedName>
    <definedName name="résultat_loyer" localSheetId="7">[14]ETUDE!$T$102</definedName>
    <definedName name="résultat_loyer" localSheetId="8">[14]ETUDE!$T$102</definedName>
    <definedName name="résultat_loyer" localSheetId="9">[14]ETUDE!$T$102</definedName>
    <definedName name="résultat_loyer" localSheetId="35">[25]ETUDE!$T$102</definedName>
    <definedName name="résultat_loyer">[27]ETUDE!$T$102</definedName>
    <definedName name="retour_élec">[142]GEOTHERMIE!$U$8</definedName>
    <definedName name="retour_fuel">[142]GEOTHERMIE!$U$14</definedName>
    <definedName name="retour_gaz">[142]GEOTHERMIE!$U$12</definedName>
    <definedName name="retour_prop">[142]GEOTHERMIE!$U$10</definedName>
    <definedName name="revnoiA67" localSheetId="6">[56]Invest!$A$75</definedName>
    <definedName name="revnoiA67">[57]Invest!$A$75</definedName>
    <definedName name="Revues" localSheetId="33">'[48]040'!$A$11</definedName>
    <definedName name="Revues">'[49]040'!$A$11</definedName>
    <definedName name="RR" localSheetId="33">'[22]Adresses Tél Fax'!$B$252</definedName>
    <definedName name="RR">'[72]Adresses Tél Fax'!$B$252</definedName>
    <definedName name="RRR" localSheetId="35">'[30]Trucs et Astuces '!$B$538</definedName>
    <definedName name="RRR">'Dico perso '!$B$459</definedName>
    <definedName name="rue" localSheetId="10">'[11]Etat civil'!$C$17</definedName>
    <definedName name="rue" localSheetId="15">'[12]Etat civil'!$C$17</definedName>
    <definedName name="rue" localSheetId="18">'[13]Etat civil'!$C$17</definedName>
    <definedName name="rue" localSheetId="25">'[13]Etat civil'!$C$17</definedName>
    <definedName name="rue" localSheetId="28">'[14]Etat civil'!$C$17</definedName>
    <definedName name="rue" localSheetId="33">'[14]Etat civil'!$C$17</definedName>
    <definedName name="rue" localSheetId="3">'[11]Etat civil'!$C$17</definedName>
    <definedName name="rue" localSheetId="4">'[11]Etat civil'!$C$17</definedName>
    <definedName name="rue" localSheetId="5">'[11]Etat civil'!$C$17</definedName>
    <definedName name="rue" localSheetId="6">'[15]Etat civil'!$C$17</definedName>
    <definedName name="rue" localSheetId="7">'[11]Etat civil'!$C$17</definedName>
    <definedName name="rue" localSheetId="8">'[11]Etat civil'!$C$17</definedName>
    <definedName name="rue" localSheetId="9">'[11]Etat civil'!$C$17</definedName>
    <definedName name="rue" localSheetId="35">'[13]Etat civil'!$C$17</definedName>
    <definedName name="rue">'[16]Etat civil'!$C$17</definedName>
    <definedName name="Rumelhardt" localSheetId="28">'[36] LEIMBACH '!$A$116</definedName>
    <definedName name="Rumelhardt" localSheetId="33">'[36] LEIMBACH '!$A$116</definedName>
    <definedName name="Rumelhardt">'[37] LEIMBACH '!$A$116</definedName>
    <definedName name="s" localSheetId="33">'[22]Adresses Tél Fax'!$B$266</definedName>
    <definedName name="S" localSheetId="35">'[74]002'!$B$1490</definedName>
    <definedName name="S" localSheetId="2">'Dico perso '!$B$490</definedName>
    <definedName name="S">'[72]Adresses Tél Fax'!$B$266</definedName>
    <definedName name="Salaires" localSheetId="10">[54]ANALYSE!$W$21</definedName>
    <definedName name="Salaires" localSheetId="15">[52]ANALYSE!$W$21</definedName>
    <definedName name="Salaires" localSheetId="18">[53]ANALYSE!$W$21</definedName>
    <definedName name="Salaires" localSheetId="25">[53]ANALYSE!$W$21</definedName>
    <definedName name="Salaires" localSheetId="28">[54]ANALYSE!$W$21</definedName>
    <definedName name="Salaires" localSheetId="33">[54]ANALYSE!$W$21</definedName>
    <definedName name="Salaires" localSheetId="3">[54]ANALYSE!$W$21</definedName>
    <definedName name="Salaires" localSheetId="4">[54]ANALYSE!$W$21</definedName>
    <definedName name="Salaires" localSheetId="5">[54]ANALYSE!$W$21</definedName>
    <definedName name="Salaires" localSheetId="6">[73]ANALYSE!$W$21</definedName>
    <definedName name="Salaires" localSheetId="7">[54]ANALYSE!$W$21</definedName>
    <definedName name="Salaires" localSheetId="8">[54]ANALYSE!$W$21</definedName>
    <definedName name="Salaires" localSheetId="9">[54]ANALYSE!$W$21</definedName>
    <definedName name="Salaires" localSheetId="35">[53]ANALYSE!$W$21</definedName>
    <definedName name="Salaires">[55]ANALYSE!$W$21</definedName>
    <definedName name="SATIVA_____Demeter_Bio_Suisse" localSheetId="18">' 26 '!$C$651</definedName>
    <definedName name="saut_Emp1_annuel" localSheetId="6">[56]Emp1!$A$409</definedName>
    <definedName name="saut_Emp1_annuel">[57]Emp1!$A$409</definedName>
    <definedName name="saut_Emp1_mensuel" localSheetId="6">[56]Emp1!$A$27</definedName>
    <definedName name="saut_Emp1_mensuel">[57]Emp1!$A$27</definedName>
    <definedName name="saut_Emp1_semestriel" localSheetId="6">[56]Emp1!$A$467</definedName>
    <definedName name="saut_Emp1_semestriel">[57]Emp1!$A$467</definedName>
    <definedName name="saut_Emp2_annuel" localSheetId="6">[56]Emp2!$A$422</definedName>
    <definedName name="saut_Emp2_annuel">[57]Emp2!$A$422</definedName>
    <definedName name="saut_Emp2_mensuel" localSheetId="6">[56]Emp2!$A$27</definedName>
    <definedName name="saut_Emp2_mensuel">[57]Emp2!$A$27</definedName>
    <definedName name="saut_Emp2_semestriel" localSheetId="6">[56]Emp2!$A$469</definedName>
    <definedName name="saut_Emp2_semestriel">[57]Emp2!$A$469</definedName>
    <definedName name="saut_emprunt3_annuel" localSheetId="6">[56]Emp3!$A$422</definedName>
    <definedName name="saut_emprunt3_annuel">[57]Emp3!$A$422</definedName>
    <definedName name="saut_emprunt3_mensuel" localSheetId="6">[56]Emp3!$A$27</definedName>
    <definedName name="saut_emprunt3_mensuel">[57]Emp3!$A$27</definedName>
    <definedName name="saut_emprunt3_semestriel" localSheetId="6">[56]Emp3!$A$467</definedName>
    <definedName name="saut_emprunt3_semestriel">[57]Emp3!$A$467</definedName>
    <definedName name="SAUT_teg" localSheetId="6">'[56]Plan Amort'!$B$431</definedName>
    <definedName name="SAUT_teg">'[57]Plan Amort'!$B$431</definedName>
    <definedName name="saut1" localSheetId="33">'[48]042'!$A$290</definedName>
    <definedName name="saut1">'[49]042'!$A$290</definedName>
    <definedName name="saut10" localSheetId="33">'[48]081'!$A$100</definedName>
    <definedName name="saut10">'[49]081'!$A$100</definedName>
    <definedName name="saut11" localSheetId="33">'[48]081'!$A$113</definedName>
    <definedName name="saut11">'[49]081'!$A$113</definedName>
    <definedName name="saut12" localSheetId="33">'[48]081'!$A$131</definedName>
    <definedName name="saut12">'[49]081'!$A$131</definedName>
    <definedName name="saut13" localSheetId="33">'[48]081'!$A$149</definedName>
    <definedName name="saut13">'[49]081'!$A$149</definedName>
    <definedName name="saut14" localSheetId="33">'[48]081'!$A$164</definedName>
    <definedName name="saut14">'[49]081'!$A$164</definedName>
    <definedName name="saut15" localSheetId="33">'[48]081'!$A$171</definedName>
    <definedName name="saut15">'[49]081'!$A$171</definedName>
    <definedName name="saut16" localSheetId="33">'[48]081'!$A$191</definedName>
    <definedName name="saut16">'[49]081'!$A$191</definedName>
    <definedName name="saut17" localSheetId="33">'[48]081'!$A$199</definedName>
    <definedName name="saut17">'[49]081'!$A$199</definedName>
    <definedName name="saut18" localSheetId="33">'[48]081'!$A$222</definedName>
    <definedName name="saut18">'[49]081'!$A$222</definedName>
    <definedName name="saut19" localSheetId="33">'[48]081'!$A$232</definedName>
    <definedName name="saut19">'[49]081'!$A$232</definedName>
    <definedName name="saut2" localSheetId="33">'[48]081'!$A$29</definedName>
    <definedName name="saut2">'[49]081'!$A$29</definedName>
    <definedName name="saut20" localSheetId="33">'[48]081'!$A$240</definedName>
    <definedName name="saut20">'[49]081'!$A$240</definedName>
    <definedName name="saut21" localSheetId="33">'[48]081'!$A$257</definedName>
    <definedName name="saut21">'[49]081'!$A$257</definedName>
    <definedName name="saut3" localSheetId="33">'[48]081'!$A$33</definedName>
    <definedName name="saut3">'[49]081'!$A$33</definedName>
    <definedName name="saut4" localSheetId="33">'[48]081'!$A$37</definedName>
    <definedName name="saut4">'[49]081'!$A$37</definedName>
    <definedName name="saut5" localSheetId="33">'[48]081'!$A$41</definedName>
    <definedName name="saut5">'[49]081'!$A$41</definedName>
    <definedName name="saut6" localSheetId="33">'[48]081'!$A$49</definedName>
    <definedName name="saut6">'[49]081'!$A$49</definedName>
    <definedName name="saut7" localSheetId="33">'[48]081'!$A$59</definedName>
    <definedName name="saut7">'[49]081'!$A$59</definedName>
    <definedName name="saut8" localSheetId="33">'[48]081'!$A$72</definedName>
    <definedName name="saut8">'[49]081'!$A$72</definedName>
    <definedName name="saut9" localSheetId="33">'[48]081'!$A$91</definedName>
    <definedName name="saut9">'[49]081'!$A$91</definedName>
    <definedName name="Schmitt_Nicole" localSheetId="28">'[36] AMIS + FAMILLE '!$A$325</definedName>
    <definedName name="Schmitt_Nicole" localSheetId="33">'[36] AMIS + FAMILLE '!$A$325</definedName>
    <definedName name="Schmitt_Nicole">'[37] AMIS + FAMILLE '!$A$325</definedName>
    <definedName name="Scmitt_Nicole" localSheetId="28">'[36] AMIS + FAMILLE '!$A$325</definedName>
    <definedName name="Scmitt_Nicole" localSheetId="33">'[36] AMIS + FAMILLE '!$A$325</definedName>
    <definedName name="Scmitt_Nicole">'[37] AMIS + FAMILLE '!$A$325</definedName>
    <definedName name="Se_protéger_des_VIRUS">'32'!$B$216</definedName>
    <definedName name="Signaler_les_Sites_illicites">'32'!$B$247</definedName>
    <definedName name="simul" localSheetId="6">[56]Trésorerie!$AX$31</definedName>
    <definedName name="simul">[57]Trésorerie!$AX$31</definedName>
    <definedName name="simulateur" localSheetId="10">[173]Trésorerie!$AS$13</definedName>
    <definedName name="simulateur" localSheetId="18">[174]Trésorerie!$AS$13</definedName>
    <definedName name="simulateur" localSheetId="25">[174]Trésorerie!$AS$13</definedName>
    <definedName name="simulateur" localSheetId="28">[173]Trésorerie!$AS$13</definedName>
    <definedName name="simulateur" localSheetId="33">[173]Trésorerie!$AS$13</definedName>
    <definedName name="simulateur" localSheetId="3">[173]Trésorerie!$AS$13</definedName>
    <definedName name="simulateur" localSheetId="4">[173]Trésorerie!$AS$13</definedName>
    <definedName name="simulateur" localSheetId="5">[173]Trésorerie!$AS$13</definedName>
    <definedName name="simulateur" localSheetId="6">[175]Trésorerie!$AS$13</definedName>
    <definedName name="simulateur" localSheetId="7">[173]Trésorerie!$AS$13</definedName>
    <definedName name="simulateur" localSheetId="8">[173]Trésorerie!$AS$13</definedName>
    <definedName name="simulateur" localSheetId="9">[173]Trésorerie!$AS$13</definedName>
    <definedName name="simulateur" localSheetId="35">[174]Trésorerie!$AS$13</definedName>
    <definedName name="simulateur">[176]Trésorerie!$AS$13</definedName>
    <definedName name="Site_paysage" localSheetId="28">'[36] N I A H '!$A$465</definedName>
    <definedName name="Site_paysage" localSheetId="33">'[36] N I A H '!$A$465</definedName>
    <definedName name="Site_paysage">'[37] N I A H '!$A$465</definedName>
    <definedName name="SITES__INTERNET" localSheetId="18">' 26 '!$D$763</definedName>
    <definedName name="Sites_donacteurs" localSheetId="33">'[48]040'!$A$1222</definedName>
    <definedName name="Sites_donacteurs">'[49]040'!$A$1222</definedName>
    <definedName name="sm_1" localSheetId="10">'[129]Simulateur '!$A$4</definedName>
    <definedName name="sm_1" localSheetId="18">'[130]Simulateur '!$A$4</definedName>
    <definedName name="sm_1" localSheetId="25">'[130]Simulateur '!$A$4</definedName>
    <definedName name="sm_1" localSheetId="28">'[129]Simulateur '!$A$4</definedName>
    <definedName name="sm_1" localSheetId="33">'[129]Simulateur '!$A$4</definedName>
    <definedName name="sm_1" localSheetId="3">'[129]Simulateur '!$A$4</definedName>
    <definedName name="sm_1" localSheetId="4">'[129]Simulateur '!$A$4</definedName>
    <definedName name="sm_1" localSheetId="5">'[129]Simulateur '!$A$4</definedName>
    <definedName name="sm_1" localSheetId="6">'[131]Simulateur '!$A$4</definedName>
    <definedName name="sm_1" localSheetId="7">'[129]Simulateur '!$A$4</definedName>
    <definedName name="sm_1" localSheetId="8">'[129]Simulateur '!$A$4</definedName>
    <definedName name="sm_1" localSheetId="9">'[129]Simulateur '!$A$4</definedName>
    <definedName name="sm_1" localSheetId="35">'[130]Simulateur '!$A$4</definedName>
    <definedName name="sm_1">'[132]Simulateur '!$A$4</definedName>
    <definedName name="sm_2" localSheetId="10">'[129]Simulateur '!$A$29</definedName>
    <definedName name="sm_2" localSheetId="18">'[130]Simulateur '!$A$29</definedName>
    <definedName name="sm_2" localSheetId="25">'[130]Simulateur '!$A$29</definedName>
    <definedName name="sm_2" localSheetId="28">'[129]Simulateur '!$A$29</definedName>
    <definedName name="sm_2" localSheetId="33">'[129]Simulateur '!$A$29</definedName>
    <definedName name="sm_2" localSheetId="3">'[129]Simulateur '!$A$29</definedName>
    <definedName name="sm_2" localSheetId="4">'[129]Simulateur '!$A$29</definedName>
    <definedName name="sm_2" localSheetId="5">'[129]Simulateur '!$A$29</definedName>
    <definedName name="sm_2" localSheetId="6">'[131]Simulateur '!$A$29</definedName>
    <definedName name="sm_2" localSheetId="7">'[129]Simulateur '!$A$29</definedName>
    <definedName name="sm_2" localSheetId="8">'[129]Simulateur '!$A$29</definedName>
    <definedName name="sm_2" localSheetId="9">'[129]Simulateur '!$A$29</definedName>
    <definedName name="sm_2" localSheetId="35">'[130]Simulateur '!$A$29</definedName>
    <definedName name="sm_2">'[132]Simulateur '!$A$29</definedName>
    <definedName name="sm_3" localSheetId="10">'[129]Simulateur '!$A$43</definedName>
    <definedName name="sm_3" localSheetId="18">'[130]Simulateur '!$A$43</definedName>
    <definedName name="sm_3" localSheetId="25">'[130]Simulateur '!$A$43</definedName>
    <definedName name="sm_3" localSheetId="28">'[129]Simulateur '!$A$43</definedName>
    <definedName name="sm_3" localSheetId="33">'[129]Simulateur '!$A$43</definedName>
    <definedName name="sm_3" localSheetId="3">'[129]Simulateur '!$A$43</definedName>
    <definedName name="sm_3" localSheetId="4">'[129]Simulateur '!$A$43</definedName>
    <definedName name="sm_3" localSheetId="5">'[129]Simulateur '!$A$43</definedName>
    <definedName name="sm_3" localSheetId="6">'[131]Simulateur '!$A$43</definedName>
    <definedName name="sm_3" localSheetId="7">'[129]Simulateur '!$A$43</definedName>
    <definedName name="sm_3" localSheetId="8">'[129]Simulateur '!$A$43</definedName>
    <definedName name="sm_3" localSheetId="9">'[129]Simulateur '!$A$43</definedName>
    <definedName name="sm_3" localSheetId="35">'[130]Simulateur '!$A$43</definedName>
    <definedName name="sm_3">'[132]Simulateur '!$A$43</definedName>
    <definedName name="Solaire_collectif">[58]Liens!$C$3652</definedName>
    <definedName name="Solde" localSheetId="10">[54]INTERETS!$F$22</definedName>
    <definedName name="Solde" localSheetId="18">[53]INTERETS!$F$22</definedName>
    <definedName name="Solde" localSheetId="25">[53]INTERETS!$F$22</definedName>
    <definedName name="Solde" localSheetId="28">[54]INTERETS!$F$22</definedName>
    <definedName name="Solde" localSheetId="33">[54]INTERETS!$F$22</definedName>
    <definedName name="Solde" localSheetId="3">[54]INTERETS!$F$22</definedName>
    <definedName name="Solde" localSheetId="4">[54]INTERETS!$F$22</definedName>
    <definedName name="Solde" localSheetId="5">[54]INTERETS!$F$22</definedName>
    <definedName name="Solde" localSheetId="6">[73]INTERETS!$F$22</definedName>
    <definedName name="Solde" localSheetId="7">[54]INTERETS!$F$22</definedName>
    <definedName name="Solde" localSheetId="8">[54]INTERETS!$F$22</definedName>
    <definedName name="Solde" localSheetId="9">[54]INTERETS!$F$22</definedName>
    <definedName name="Solde" localSheetId="35">[53]INTERETS!$F$22</definedName>
    <definedName name="Solde">[55]INTERETS!$F$22</definedName>
    <definedName name="Sorties" localSheetId="10">[54]ANALYSE!$S$21</definedName>
    <definedName name="Sorties" localSheetId="15">[52]ANALYSE!$S$21</definedName>
    <definedName name="Sorties" localSheetId="18">[53]ANALYSE!$S$21</definedName>
    <definedName name="Sorties" localSheetId="25">[53]ANALYSE!$S$21</definedName>
    <definedName name="Sorties" localSheetId="28">[54]ANALYSE!$S$21</definedName>
    <definedName name="Sorties" localSheetId="33">[54]ANALYSE!$S$21</definedName>
    <definedName name="Sorties" localSheetId="3">[54]ANALYSE!$S$21</definedName>
    <definedName name="Sorties" localSheetId="4">[54]ANALYSE!$S$21</definedName>
    <definedName name="Sorties" localSheetId="5">[54]ANALYSE!$S$21</definedName>
    <definedName name="Sorties" localSheetId="6">[73]ANALYSE!$S$21</definedName>
    <definedName name="Sorties" localSheetId="7">[54]ANALYSE!$S$21</definedName>
    <definedName name="Sorties" localSheetId="8">[54]ANALYSE!$S$21</definedName>
    <definedName name="Sorties" localSheetId="9">[54]ANALYSE!$S$21</definedName>
    <definedName name="Sorties" localSheetId="35">[53]ANALYSE!$S$21</definedName>
    <definedName name="Sorties">[55]ANALYSE!$S$21</definedName>
    <definedName name="soup" localSheetId="10">'[81]Prix Conso'!$B$141</definedName>
    <definedName name="soup" localSheetId="15">'[51]Prix Conso'!$B$141</definedName>
    <definedName name="soup" localSheetId="18">'[82]Prix Conso'!$B$141</definedName>
    <definedName name="soup" localSheetId="25">'[82]Prix Conso'!$B$141</definedName>
    <definedName name="soup" localSheetId="28">'[34]Prix Conso'!$B$141</definedName>
    <definedName name="soup" localSheetId="33">'[34]Prix Conso'!$B$141</definedName>
    <definedName name="soup" localSheetId="3">'[81]Prix Conso'!$B$141</definedName>
    <definedName name="soup" localSheetId="4">'[81]Prix Conso'!$B$141</definedName>
    <definedName name="soup" localSheetId="5">'[81]Prix Conso'!$B$141</definedName>
    <definedName name="soup" localSheetId="6">'[83]Prix Conso'!$B$141</definedName>
    <definedName name="soup" localSheetId="7">'[81]Prix Conso'!$B$141</definedName>
    <definedName name="soup" localSheetId="8">'[81]Prix Conso'!$B$141</definedName>
    <definedName name="soup" localSheetId="35">'[82]Prix Conso'!$B$141</definedName>
    <definedName name="soup">'[84]Prix Conso'!$B$141</definedName>
    <definedName name="SPAM__en__moins">'32'!$B$380</definedName>
    <definedName name="SPAMERS">'32'!$B$125</definedName>
    <definedName name="ss" localSheetId="11">[177]PLANING!$A$13:$IV$13</definedName>
    <definedName name="ss" localSheetId="15">[178]PLANING!$13:$13</definedName>
    <definedName name="ss" localSheetId="18">[179]PLANING!$A$13:$IV$13</definedName>
    <definedName name="ss" localSheetId="25">[179]PLANING!$A$13:$IV$13</definedName>
    <definedName name="ss" localSheetId="28">[180]PLANING!$A$13:$IV$13</definedName>
    <definedName name="ss" localSheetId="33">[180]PLANING!$A$13:$IV$13</definedName>
    <definedName name="ss" localSheetId="3">[180]PLANING!$A$13:$IV$13</definedName>
    <definedName name="ss" localSheetId="8">[181]PLANING!$A$13:$IV$13</definedName>
    <definedName name="ss" localSheetId="9">[180]PLANING!$13:$13</definedName>
    <definedName name="ss" localSheetId="35">[179]PLANING!$A$13:$IV$13</definedName>
    <definedName name="ss">[182]PLANING!$A$13:$IV$13</definedName>
    <definedName name="sss" localSheetId="28">[28]Lexique!$A$613</definedName>
    <definedName name="sss" localSheetId="33">[28]Lexique!$A$613</definedName>
    <definedName name="sss" localSheetId="6">[29]Lexique!$A$613</definedName>
    <definedName name="SSS" localSheetId="35">'[30]Trucs et Astuces '!$B$555</definedName>
    <definedName name="sss">[31]Lexique!$A$613</definedName>
    <definedName name="StartDay" localSheetId="10">'[125]Emploi du temps'!$D$5</definedName>
    <definedName name="StartDay" localSheetId="18">'[126]Emploi du temps'!$D$5</definedName>
    <definedName name="StartDay" localSheetId="25">'[126]Emploi du temps'!$D$5</definedName>
    <definedName name="StartDay" localSheetId="28">'[125]Emploi du temps'!$D$5</definedName>
    <definedName name="StartDay" localSheetId="33">'[125]Emploi du temps'!$D$5</definedName>
    <definedName name="StartDay" localSheetId="3">'[125]Emploi du temps'!$D$5</definedName>
    <definedName name="StartDay" localSheetId="4">'[125]Emploi du temps'!$D$5</definedName>
    <definedName name="StartDay" localSheetId="5">'[125]Emploi du temps'!$D$5</definedName>
    <definedName name="StartDay" localSheetId="6">'[127]Emploi du temps'!$D$5</definedName>
    <definedName name="StartDay" localSheetId="7">'[125]Emploi du temps'!$D$5</definedName>
    <definedName name="StartDay" localSheetId="8">'[125]Emploi du temps'!$D$5</definedName>
    <definedName name="StartDay" localSheetId="9">'[125]Emploi du temps'!$D$5</definedName>
    <definedName name="StartDay" localSheetId="35">'[126]Emploi du temps'!$D$5</definedName>
    <definedName name="StartDay">'[128]Emploi du temps'!$D$5</definedName>
    <definedName name="Subvention__Autre" localSheetId="6">[56]Invest!$D$35</definedName>
    <definedName name="Subvention__Autre">[57]Invest!$D$35</definedName>
    <definedName name="Subvention__Région" localSheetId="6">[56]Invest!$D$34</definedName>
    <definedName name="Subvention__Région">[57]Invest!$D$34</definedName>
    <definedName name="sucr" localSheetId="15">'[51]Prix Conso'!$B$145</definedName>
    <definedName name="sucr" localSheetId="18">'[33]Prix Conso'!$B$145</definedName>
    <definedName name="sucr" localSheetId="25">'[33]Prix Conso'!$B$145</definedName>
    <definedName name="sucr" localSheetId="28">'[34]Prix Conso'!$B$145</definedName>
    <definedName name="sucr" localSheetId="33">'[34]Prix Conso'!$B$145</definedName>
    <definedName name="sucr" localSheetId="35">'[33]Prix Conso'!$B$145</definedName>
    <definedName name="sucr">'[35]Prix Conso'!$B$145</definedName>
    <definedName name="T" localSheetId="10">'[104]001'!$B$528</definedName>
    <definedName name="T" localSheetId="15">'[72]Adresses Tél Fax'!$B$323</definedName>
    <definedName name="T" localSheetId="18">" Tél  03 89 37 87 25  /  06 70 79 27 76 "</definedName>
    <definedName name="T" localSheetId="25">" Tél  03 89 37 87 25  /  06 70 79 27 76 "</definedName>
    <definedName name="T" localSheetId="33">'[22]Adresses Tél Fax'!$B$323</definedName>
    <definedName name="T" localSheetId="3">'[104]001'!$B$528</definedName>
    <definedName name="T" localSheetId="4">'[104]001'!$B$528</definedName>
    <definedName name="T" localSheetId="5">'[104]001'!$B$528</definedName>
    <definedName name="T" localSheetId="6">'[105]001'!$B$528</definedName>
    <definedName name="T" localSheetId="7">'[104]001'!$B$528</definedName>
    <definedName name="T" localSheetId="8">'[167]Adresses Tél Fax'!$B$325</definedName>
    <definedName name="T">'Dico perso '!$B$531</definedName>
    <definedName name="table" localSheetId="10">[38]Base!$B$9:$AF$140</definedName>
    <definedName name="table" localSheetId="18">[39]Base!$B$9:$AF$140</definedName>
    <definedName name="table" localSheetId="25">[39]Base!$B$9:$AF$140</definedName>
    <definedName name="table" localSheetId="3">[38]Base!$B$9:$AF$140</definedName>
    <definedName name="table" localSheetId="4">[38]Base!$B$9:$AF$140</definedName>
    <definedName name="table" localSheetId="5">[38]Base!$B$9:$AF$140</definedName>
    <definedName name="table" localSheetId="6">[40]Base!$B$9:$AF$140</definedName>
    <definedName name="table" localSheetId="7">[38]Base!$B$9:$AF$140</definedName>
    <definedName name="table" localSheetId="8">[38]Base!$B$9:$AF$140</definedName>
    <definedName name="table" localSheetId="9">[38]Base!$B$9:$AF$140</definedName>
    <definedName name="table" localSheetId="35">[39]Base!$B$9:$AF$140</definedName>
    <definedName name="table">[41]Base!$B$9:$AF$140</definedName>
    <definedName name="table_degres" localSheetId="10">'[38] % angle'!$Q$75:$R$134</definedName>
    <definedName name="table_degres" localSheetId="18">'[39] % angle'!$Q$75:$R$134</definedName>
    <definedName name="table_degres" localSheetId="25">'[39] % angle'!$Q$75:$R$134</definedName>
    <definedName name="table_degres" localSheetId="3">'[38] % angle'!$Q$75:$R$134</definedName>
    <definedName name="table_degres" localSheetId="4">'[38] % angle'!$Q$75:$R$134</definedName>
    <definedName name="table_degres" localSheetId="5">'[38] % angle'!$Q$75:$R$134</definedName>
    <definedName name="table_degres" localSheetId="6">'[40] % angle'!$Q$75:$R$134</definedName>
    <definedName name="table_degres" localSheetId="7">'[38] % angle'!$Q$75:$R$134</definedName>
    <definedName name="table_degres" localSheetId="8">'[38] % angle'!$Q$75:$R$134</definedName>
    <definedName name="table_degres" localSheetId="9">'[38] % angle'!$Q$75:$R$134</definedName>
    <definedName name="table_degres" localSheetId="35">'[39] % angle'!$Q$75:$R$134</definedName>
    <definedName name="table_degres">'[41] % angle'!$Q$75:$R$134</definedName>
    <definedName name="table_pourcentage" localSheetId="10">'[38] % angle'!$O$75:$P$134</definedName>
    <definedName name="table_pourcentage" localSheetId="18">'[39] % angle'!$O$75:$P$134</definedName>
    <definedName name="table_pourcentage" localSheetId="25">'[39] % angle'!$O$75:$P$134</definedName>
    <definedName name="table_pourcentage" localSheetId="3">'[38] % angle'!$O$75:$P$134</definedName>
    <definedName name="table_pourcentage" localSheetId="4">'[38] % angle'!$O$75:$P$134</definedName>
    <definedName name="table_pourcentage" localSheetId="5">'[38] % angle'!$O$75:$P$134</definedName>
    <definedName name="table_pourcentage" localSheetId="6">'[40] % angle'!$O$75:$P$134</definedName>
    <definedName name="table_pourcentage" localSheetId="7">'[38] % angle'!$O$75:$P$134</definedName>
    <definedName name="table_pourcentage" localSheetId="8">'[38] % angle'!$O$75:$P$134</definedName>
    <definedName name="table_pourcentage" localSheetId="9">'[38] % angle'!$O$75:$P$134</definedName>
    <definedName name="table_pourcentage" localSheetId="35">'[39] % angle'!$O$75:$P$134</definedName>
    <definedName name="table_pourcentage">'[41] % angle'!$O$75:$P$134</definedName>
    <definedName name="tableau_1" localSheetId="10">[14]BIB!$C$1:$N$21</definedName>
    <definedName name="tableau_1" localSheetId="15">[12]BIB!$C$1:$N$21</definedName>
    <definedName name="tableau_1" localSheetId="18">[25]BIB!$C$1:$N$21</definedName>
    <definedName name="tableau_1" localSheetId="25">[25]BIB!$C$1:$N$21</definedName>
    <definedName name="tableau_1" localSheetId="28">[14]BIB!$C$1:$N$21</definedName>
    <definedName name="tableau_1" localSheetId="33">[14]BIB!$C$1:$N$21</definedName>
    <definedName name="tableau_1" localSheetId="3">[14]BIB!$C$1:$N$21</definedName>
    <definedName name="tableau_1" localSheetId="4">[14]BIB!$C$1:$N$21</definedName>
    <definedName name="tableau_1" localSheetId="5">[14]BIB!$C$1:$N$21</definedName>
    <definedName name="tableau_1" localSheetId="6">[26]BIB!$C$1:$N$21</definedName>
    <definedName name="tableau_1" localSheetId="7">[14]BIB!$C$1:$N$21</definedName>
    <definedName name="tableau_1" localSheetId="8">[14]BIB!$C$1:$N$21</definedName>
    <definedName name="tableau_1" localSheetId="9">[14]BIB!$C$1:$N$21</definedName>
    <definedName name="tableau_1" localSheetId="35">[25]BIB!$C$1:$N$21</definedName>
    <definedName name="tableau_1">[27]BIB!$C$1:$N$21</definedName>
    <definedName name="tableau_pourcentage" localSheetId="10">'[38] % angle'!$O$75:$P$134</definedName>
    <definedName name="tableau_pourcentage" localSheetId="18">'[39] % angle'!$O$75:$P$134</definedName>
    <definedName name="tableau_pourcentage" localSheetId="25">'[39] % angle'!$O$75:$P$134</definedName>
    <definedName name="tableau_pourcentage" localSheetId="3">'[38] % angle'!$O$75:$P$134</definedName>
    <definedName name="tableau_pourcentage" localSheetId="4">'[38] % angle'!$O$75:$P$134</definedName>
    <definedName name="tableau_pourcentage" localSheetId="5">'[38] % angle'!$O$75:$P$134</definedName>
    <definedName name="tableau_pourcentage" localSheetId="6">'[40] % angle'!$O$75:$P$134</definedName>
    <definedName name="tableau_pourcentage" localSheetId="7">'[38] % angle'!$O$75:$P$134</definedName>
    <definedName name="tableau_pourcentage" localSheetId="8">'[38] % angle'!$O$75:$P$134</definedName>
    <definedName name="tableau_pourcentage" localSheetId="9">'[38] % angle'!$O$75:$P$134</definedName>
    <definedName name="tableau_pourcentage" localSheetId="35">'[39] % angle'!$O$75:$P$134</definedName>
    <definedName name="tableau_pourcentage">'[41] % angle'!$O$75:$P$134</definedName>
    <definedName name="tarif_utilisation_reseau">'[58]Gestion '!$A$71</definedName>
    <definedName name="Taux" localSheetId="10">'[123]023'!$Q$5</definedName>
    <definedName name="Taux" localSheetId="15">'[183]023'!$Q$5</definedName>
    <definedName name="Taux" localSheetId="18">'[122]023'!$Q$5</definedName>
    <definedName name="Taux" localSheetId="25">'[122]023'!$Q$5</definedName>
    <definedName name="Taux" localSheetId="28">'[123]023'!$Q$5</definedName>
    <definedName name="Taux" localSheetId="33">'[123]023'!$Q$5</definedName>
    <definedName name="Taux" localSheetId="3">'[123]023'!$Q$5</definedName>
    <definedName name="Taux" localSheetId="4">'[123]023'!$Q$5</definedName>
    <definedName name="Taux" localSheetId="5">'[123]023'!$Q$5</definedName>
    <definedName name="Taux" localSheetId="6">'[184]023'!$Q$5</definedName>
    <definedName name="Taux" localSheetId="7">'[123]023'!$Q$5</definedName>
    <definedName name="Taux" localSheetId="8">[54]INTERETS!$G$2</definedName>
    <definedName name="Taux" localSheetId="9">[54]INTERETS!$G$2</definedName>
    <definedName name="Taux" localSheetId="35">'[122]023'!$Q$5</definedName>
    <definedName name="Taux">'[124]023'!$Q$5</definedName>
    <definedName name="taux_3" localSheetId="10">[173]Emp3!$F$5</definedName>
    <definedName name="taux_3" localSheetId="18">[174]Emp3!$F$5</definedName>
    <definedName name="taux_3" localSheetId="25">[174]Emp3!$F$5</definedName>
    <definedName name="taux_3" localSheetId="28">[173]Emp3!$F$5</definedName>
    <definedName name="taux_3" localSheetId="33">[173]Emp3!$F$5</definedName>
    <definedName name="taux_3" localSheetId="3">[173]Emp3!$F$5</definedName>
    <definedName name="taux_3" localSheetId="4">[173]Emp3!$F$5</definedName>
    <definedName name="taux_3" localSheetId="5">[173]Emp3!$F$5</definedName>
    <definedName name="taux_3" localSheetId="6">[175]Emp3!$F$5</definedName>
    <definedName name="taux_3" localSheetId="7">[173]Emp3!$F$5</definedName>
    <definedName name="taux_3" localSheetId="8">[173]Emp3!$F$5</definedName>
    <definedName name="taux_3" localSheetId="9">[173]Emp3!$F$5</definedName>
    <definedName name="taux_3" localSheetId="35">[174]Emp3!$F$5</definedName>
    <definedName name="taux_3">[176]Emp3!$F$5</definedName>
    <definedName name="taux_AVie" localSheetId="10">[14]ETUDE!$F$20</definedName>
    <definedName name="taux_AVie" localSheetId="18">[25]ETUDE!$F$20</definedName>
    <definedName name="taux_AVie" localSheetId="25">[25]ETUDE!$F$20</definedName>
    <definedName name="taux_AVie" localSheetId="28">[14]ETUDE!$F$20</definedName>
    <definedName name="taux_AVie" localSheetId="33">[14]ETUDE!$F$20</definedName>
    <definedName name="taux_AVie" localSheetId="3">[14]ETUDE!$F$20</definedName>
    <definedName name="taux_AVie" localSheetId="4">[14]ETUDE!$F$20</definedName>
    <definedName name="taux_AVie" localSheetId="5">[14]ETUDE!$F$20</definedName>
    <definedName name="taux_AVie" localSheetId="6">[26]ETUDE!$F$20</definedName>
    <definedName name="taux_AVie" localSheetId="7">[14]ETUDE!$F$20</definedName>
    <definedName name="taux_AVie" localSheetId="8">[14]ETUDE!$F$20</definedName>
    <definedName name="taux_AVie" localSheetId="9">[14]ETUDE!$F$20</definedName>
    <definedName name="taux_AVie" localSheetId="35">[25]ETUDE!$F$20</definedName>
    <definedName name="taux_AVie">[27]ETUDE!$F$20</definedName>
    <definedName name="TAUX_CMH" localSheetId="10">[14]BIB!$A$75</definedName>
    <definedName name="TAUX_CMH" localSheetId="18">[25]BIB!$A$75</definedName>
    <definedName name="TAUX_CMH" localSheetId="25">[25]BIB!$A$75</definedName>
    <definedName name="TAUX_CMH" localSheetId="28">[14]BIB!$A$75</definedName>
    <definedName name="TAUX_CMH" localSheetId="33">[14]BIB!$A$75</definedName>
    <definedName name="TAUX_CMH" localSheetId="3">[14]BIB!$A$75</definedName>
    <definedName name="TAUX_CMH" localSheetId="4">[14]BIB!$A$75</definedName>
    <definedName name="TAUX_CMH" localSheetId="5">[14]BIB!$A$75</definedName>
    <definedName name="TAUX_CMH" localSheetId="6">[26]BIB!$A$75</definedName>
    <definedName name="TAUX_CMH" localSheetId="7">[14]BIB!$A$75</definedName>
    <definedName name="TAUX_CMH" localSheetId="8">[14]BIB!$A$75</definedName>
    <definedName name="TAUX_CMH" localSheetId="9">[14]BIB!$A$75</definedName>
    <definedName name="TAUX_CMH" localSheetId="35">[25]BIB!$A$75</definedName>
    <definedName name="TAUX_CMH">[27]BIB!$A$75</definedName>
    <definedName name="taux_emprunt_1" localSheetId="6">[56]Invest!$V$43</definedName>
    <definedName name="taux_emprunt_1">[57]Invest!$V$43</definedName>
    <definedName name="taux_emprunt_2" localSheetId="6">[56]Invest!$V$44</definedName>
    <definedName name="taux_emprunt_2">[57]Invest!$V$44</definedName>
    <definedName name="taux_emprunt_3" localSheetId="6">[56]Invest!$V$45</definedName>
    <definedName name="taux_emprunt_3">[57]Invest!$V$45</definedName>
    <definedName name="taux_FN" localSheetId="10">[11]BIB!$I$236</definedName>
    <definedName name="taux_FN" localSheetId="15">[12]BIB!$I$236</definedName>
    <definedName name="taux_FN" localSheetId="18">[13]BIB!$I$236</definedName>
    <definedName name="taux_FN" localSheetId="25">[13]BIB!$I$236</definedName>
    <definedName name="taux_FN" localSheetId="28">[14]BIB!$I$236</definedName>
    <definedName name="taux_FN" localSheetId="33">[14]BIB!$I$236</definedName>
    <definedName name="taux_FN" localSheetId="3">[11]BIB!$I$236</definedName>
    <definedName name="taux_FN" localSheetId="4">[11]BIB!$I$236</definedName>
    <definedName name="taux_FN" localSheetId="5">[11]BIB!$I$236</definedName>
    <definedName name="taux_FN" localSheetId="6">[15]BIB!$I$236</definedName>
    <definedName name="taux_FN" localSheetId="7">[11]BIB!$I$236</definedName>
    <definedName name="taux_FN" localSheetId="8">[11]BIB!$I$236</definedName>
    <definedName name="taux_FN" localSheetId="9">[11]BIB!$I$236</definedName>
    <definedName name="taux_FN" localSheetId="35">[13]BIB!$I$236</definedName>
    <definedName name="taux_FN">[16]BIB!$I$236</definedName>
    <definedName name="taux_inflation" localSheetId="6">[56]Invest!$E$78</definedName>
    <definedName name="taux_inflation">[57]Invest!$E$78</definedName>
    <definedName name="taux_inflation2" localSheetId="6">[56]Invest!$X$79</definedName>
    <definedName name="taux_inflation2">[57]Invest!$X$79</definedName>
    <definedName name="taux_is" localSheetId="6">[56]Comptable!$AE$34</definedName>
    <definedName name="taux_is">[57]Comptable!$AE$34</definedName>
    <definedName name="taux1" localSheetId="10">'[70]Calcul Intérêts Prêt à part.'!$F$6</definedName>
    <definedName name="taux1" localSheetId="15">[57]Emp1!$F$5</definedName>
    <definedName name="taux1" localSheetId="18">'[169]Calcul Intérêts Prêt à part.'!$F$6</definedName>
    <definedName name="taux1" localSheetId="25">'[169]Calcul Intérêts Prêt à part.'!$F$6</definedName>
    <definedName name="taux1" localSheetId="28">'[70]Calcul Intérêts Prêt à part.'!$F$6</definedName>
    <definedName name="taux1" localSheetId="33">'[70]Calcul Intérêts Prêt à part.'!$F$6</definedName>
    <definedName name="taux1" localSheetId="3">'[70]Calcul Intérêts Prêt à part.'!$F$6</definedName>
    <definedName name="taux1" localSheetId="4">'[70]Calcul Intérêts Prêt à part.'!$F$6</definedName>
    <definedName name="taux1" localSheetId="5">'[70]Calcul Intérêts Prêt à part.'!$F$6</definedName>
    <definedName name="taux1" localSheetId="6">'[69]Calcul Intérêts Prêt à part.'!$F$6</definedName>
    <definedName name="taux1" localSheetId="7">'[70]Calcul Intérêts Prêt à part.'!$F$6</definedName>
    <definedName name="taux1" localSheetId="8">'[70]Calcul Intérêts Prêt à part.'!$F$6</definedName>
    <definedName name="taux1" localSheetId="9">'[70]Calcul Intérêts Prêt à part.'!$F$6</definedName>
    <definedName name="taux1" localSheetId="35">'[169]Calcul Intérêts Prêt à part.'!$F$6</definedName>
    <definedName name="taux1">'[170]Calcul Intérêts Prêt à part.'!$F$6</definedName>
    <definedName name="TAUX2" localSheetId="10">'[111]Crédit particulier'!$F$6</definedName>
    <definedName name="taux2" localSheetId="15">[57]Emp2!$F$5</definedName>
    <definedName name="TAUX2" localSheetId="18">'[112]Crédit particulier'!$F$6</definedName>
    <definedName name="TAUX2" localSheetId="25">'[112]Crédit particulier'!$F$6</definedName>
    <definedName name="TAUX2" localSheetId="28">'[111]Crédit particulier'!$F$6</definedName>
    <definedName name="TAUX2" localSheetId="33">'[111]Crédit particulier'!$F$6</definedName>
    <definedName name="TAUX2" localSheetId="3">'[111]Crédit particulier'!$F$6</definedName>
    <definedName name="TAUX2" localSheetId="4">'[111]Crédit particulier'!$F$6</definedName>
    <definedName name="TAUX2" localSheetId="5">'[111]Crédit particulier'!$F$6</definedName>
    <definedName name="TAUX2" localSheetId="6">'[113]Crédit particulier'!$F$6</definedName>
    <definedName name="TAUX2" localSheetId="7">'[111]Crédit particulier'!$F$6</definedName>
    <definedName name="TAUX2" localSheetId="8">'[111]Crédit particulier'!$F$6</definedName>
    <definedName name="TAUX2" localSheetId="9">'[111]Crédit particulier'!$F$6</definedName>
    <definedName name="TAUX2" localSheetId="35">'[112]Crédit particulier'!$F$6</definedName>
    <definedName name="TAUX2">'[114]Crédit particulier'!$F$6</definedName>
    <definedName name="taux3" localSheetId="6">[56]Emp3!$F$5</definedName>
    <definedName name="taux3">[57]Emp3!$F$5</definedName>
    <definedName name="TAUX4">'[185]Plan Amort libre'!$D$5</definedName>
    <definedName name="Technique">[58]Liens!$C$3637</definedName>
    <definedName name="Telephone" localSheetId="10">[54]ANALYSE!$Q$21</definedName>
    <definedName name="Telephone" localSheetId="15">[52]ANALYSE!$Q$21</definedName>
    <definedName name="Telephone" localSheetId="18">[53]ANALYSE!$Q$21</definedName>
    <definedName name="Telephone" localSheetId="25">[53]ANALYSE!$Q$21</definedName>
    <definedName name="Telephone" localSheetId="28">[54]ANALYSE!$Q$21</definedName>
    <definedName name="Telephone" localSheetId="33">[54]ANALYSE!$Q$21</definedName>
    <definedName name="Telephone" localSheetId="3">[54]ANALYSE!$Q$21</definedName>
    <definedName name="Telephone" localSheetId="4">[54]ANALYSE!$Q$21</definedName>
    <definedName name="Telephone" localSheetId="5">[54]ANALYSE!$Q$21</definedName>
    <definedName name="Telephone" localSheetId="6">[73]ANALYSE!$Q$21</definedName>
    <definedName name="Telephone" localSheetId="7">[54]ANALYSE!$Q$21</definedName>
    <definedName name="Telephone" localSheetId="8">[54]ANALYSE!$Q$21</definedName>
    <definedName name="Telephone" localSheetId="9">[54]ANALYSE!$Q$21</definedName>
    <definedName name="Telephone" localSheetId="35">[53]ANALYSE!$Q$21</definedName>
    <definedName name="Telephone">[55]ANALYSE!$Q$21</definedName>
    <definedName name="téléphone" localSheetId="10">'[14]Etat civil'!$C$20</definedName>
    <definedName name="téléphone" localSheetId="15">'[12]Etat civil'!$C$20</definedName>
    <definedName name="téléphone" localSheetId="18">'[25]Etat civil'!$C$20</definedName>
    <definedName name="téléphone" localSheetId="25">'[25]Etat civil'!$C$20</definedName>
    <definedName name="téléphone" localSheetId="28">'[14]Etat civil'!$C$20</definedName>
    <definedName name="téléphone" localSheetId="33">'[14]Etat civil'!$C$20</definedName>
    <definedName name="téléphone" localSheetId="3">'[14]Etat civil'!$C$20</definedName>
    <definedName name="téléphone" localSheetId="4">'[14]Etat civil'!$C$20</definedName>
    <definedName name="téléphone" localSheetId="5">'[14]Etat civil'!$C$20</definedName>
    <definedName name="téléphone" localSheetId="6">'[26]Etat civil'!$C$20</definedName>
    <definedName name="téléphone" localSheetId="7">'[14]Etat civil'!$C$20</definedName>
    <definedName name="téléphone" localSheetId="8">'[14]Etat civil'!$C$20</definedName>
    <definedName name="téléphone" localSheetId="9">'[14]Etat civil'!$C$20</definedName>
    <definedName name="téléphone" localSheetId="35">'[25]Etat civil'!$C$20</definedName>
    <definedName name="téléphone">'[27]Etat civil'!$C$20</definedName>
    <definedName name="Terre_d_humus_____Infos_utiles_sur_le_BRF" localSheetId="18">' 26 '!$C$693</definedName>
    <definedName name="Terre_Sacree" localSheetId="28">'[36] DIVERS '!$A$52</definedName>
    <definedName name="Terre_Sacree" localSheetId="33">'[36] DIVERS '!$A$52</definedName>
    <definedName name="Terre_Sacree">'[37] DIVERS '!$A$52</definedName>
    <definedName name="THUR_DOLLER" localSheetId="28">'[36] N I A H '!$A$437</definedName>
    <definedName name="THUR_DOLLER" localSheetId="33">'[36] N I A H '!$A$437</definedName>
    <definedName name="THUR_DOLLER">'[37] N I A H '!$A$437</definedName>
    <definedName name="TimeData" localSheetId="10">'[125]Emploi du temps'!$D$8:$G$14</definedName>
    <definedName name="TimeData" localSheetId="18">'[126]Emploi du temps'!$D$8:$G$14</definedName>
    <definedName name="TimeData" localSheetId="25">'[126]Emploi du temps'!$D$8:$G$14</definedName>
    <definedName name="TimeData" localSheetId="28">'[125]Emploi du temps'!$D$8:$G$14</definedName>
    <definedName name="TimeData" localSheetId="33">'[125]Emploi du temps'!$D$8:$G$14</definedName>
    <definedName name="TimeData" localSheetId="3">'[125]Emploi du temps'!$D$8:$G$14</definedName>
    <definedName name="TimeData" localSheetId="4">'[125]Emploi du temps'!$D$8:$G$14</definedName>
    <definedName name="TimeData" localSheetId="5">'[125]Emploi du temps'!$D$8:$G$14</definedName>
    <definedName name="TimeData" localSheetId="6">'[127]Emploi du temps'!$D$8:$G$14</definedName>
    <definedName name="TimeData" localSheetId="7">'[125]Emploi du temps'!$D$8:$G$14</definedName>
    <definedName name="TimeData" localSheetId="8">'[125]Emploi du temps'!$D$8:$G$14</definedName>
    <definedName name="TimeData" localSheetId="9">'[125]Emploi du temps'!$D$8:$G$14</definedName>
    <definedName name="TimeData" localSheetId="35">'[126]Emploi du temps'!$D$8:$G$14</definedName>
    <definedName name="TimeData">'[128]Emploi du temps'!$D$8:$G$14</definedName>
    <definedName name="total_coûts" localSheetId="10">[145]Total!$E$28</definedName>
    <definedName name="total_coûts" localSheetId="15">[146]Total!$E$28</definedName>
    <definedName name="total_coûts" localSheetId="18">[147]Total!$E$28</definedName>
    <definedName name="total_coûts" localSheetId="25">[147]Total!$E$28</definedName>
    <definedName name="total_coûts" localSheetId="28">[145]Total!$E$28</definedName>
    <definedName name="total_coûts" localSheetId="33">[145]Total!$E$28</definedName>
    <definedName name="total_coûts" localSheetId="3">[145]Total!$E$28</definedName>
    <definedName name="total_coûts" localSheetId="4">[145]Total!$E$28</definedName>
    <definedName name="total_coûts" localSheetId="5">[145]Total!$E$28</definedName>
    <definedName name="total_coûts" localSheetId="6">[148]Total!$E$28</definedName>
    <definedName name="total_coûts" localSheetId="7">[145]Total!$E$28</definedName>
    <definedName name="total_coûts" localSheetId="8">[145]Total!$E$28</definedName>
    <definedName name="total_coûts" localSheetId="9">[145]Total!$E$28</definedName>
    <definedName name="total_coûts" localSheetId="35">[147]Total!$E$28</definedName>
    <definedName name="total_coûts">[149]Total!$E$28</definedName>
    <definedName name="total_prov_onduleurs" localSheetId="6">[56]Invest!$X$72</definedName>
    <definedName name="total_prov_onduleurs">[57]Invest!$X$72</definedName>
    <definedName name="Tourisme_solidaire" localSheetId="33">'[48]040'!$A$1373</definedName>
    <definedName name="Tourisme_solidaire">'[49]040'!$A$1373</definedName>
    <definedName name="TP" localSheetId="6">[56]Invest!$E$67</definedName>
    <definedName name="TP">[57]Invest!$E$67</definedName>
    <definedName name="TPVRAI" localSheetId="6">[56]Invest!$W$71</definedName>
    <definedName name="TPVRAI">[57]Invest!$W$71</definedName>
    <definedName name="tranche" localSheetId="11">'[44]Winterthur '!$B$13</definedName>
    <definedName name="tranche" localSheetId="15">'[45]Winterthur '!$B$13</definedName>
    <definedName name="tranche" localSheetId="18">'[85]Winterthur '!$B$13</definedName>
    <definedName name="tranche" localSheetId="25">'[85]Winterthur '!$B$13</definedName>
    <definedName name="tranche" localSheetId="28">'[46]Winterthur '!$B$13</definedName>
    <definedName name="tranche" localSheetId="33">'[46]Winterthur '!$B$13</definedName>
    <definedName name="tranche" localSheetId="3">'[46]Winterthur '!$B$13</definedName>
    <definedName name="tranche" localSheetId="8">'[86]Winterthur '!$B$13</definedName>
    <definedName name="tranche" localSheetId="9">'[46]Winterthur '!$B$13</definedName>
    <definedName name="tranche" localSheetId="35">'[85]Winterthur '!$B$13</definedName>
    <definedName name="tranche">'[87]Winterthur '!$B$13</definedName>
    <definedName name="Tresorerie_an1" localSheetId="6">[56]Invest!$D$50</definedName>
    <definedName name="Tresorerie_an1">[57]Invest!$D$50</definedName>
    <definedName name="tt">1.196*6.55957</definedName>
    <definedName name="TTC" localSheetId="6">[56]Invest!$D$31</definedName>
    <definedName name="TTC">[57]Invest!$D$31</definedName>
    <definedName name="ttt" localSheetId="28">[28]Lexique!$A$622</definedName>
    <definedName name="ttt" localSheetId="33">[28]Lexique!$A$622</definedName>
    <definedName name="ttt" localSheetId="6">[29]Lexique!$A$622</definedName>
    <definedName name="TTT" localSheetId="35">'[30]Trucs et Astuces '!$B$632</definedName>
    <definedName name="ttt">[31]Lexique!$A$622</definedName>
    <definedName name="tva">'[71]Tarif Prix'!$O$4</definedName>
    <definedName name="tva_solaire">'[58]Gestion '!$A$146</definedName>
    <definedName name="Tx" localSheetId="10">'[129]choix financier'!$U$4</definedName>
    <definedName name="Tx" localSheetId="18">'[130]choix financier'!$U$4</definedName>
    <definedName name="Tx" localSheetId="25">'[130]choix financier'!$U$4</definedName>
    <definedName name="Tx" localSheetId="28">'[129]choix financier'!$U$4</definedName>
    <definedName name="Tx" localSheetId="33">'[129]choix financier'!$U$4</definedName>
    <definedName name="Tx" localSheetId="3">'[129]choix financier'!$U$4</definedName>
    <definedName name="Tx" localSheetId="4">'[129]choix financier'!$U$4</definedName>
    <definedName name="Tx" localSheetId="5">'[129]choix financier'!$U$4</definedName>
    <definedName name="Tx" localSheetId="6">'[131]choix financier'!$U$4</definedName>
    <definedName name="Tx" localSheetId="7">'[129]choix financier'!$U$4</definedName>
    <definedName name="Tx" localSheetId="8">'[129]choix financier'!$U$4</definedName>
    <definedName name="Tx" localSheetId="9">'[129]choix financier'!$U$4</definedName>
    <definedName name="Tx" localSheetId="35">'[130]choix financier'!$U$4</definedName>
    <definedName name="Tx">'[132]choix financier'!$U$4</definedName>
    <definedName name="U" localSheetId="10">'[104]001'!$B$563</definedName>
    <definedName name="U" localSheetId="15">'[72]Adresses Tél Fax'!$B$335</definedName>
    <definedName name="U" localSheetId="25">'[22]Adresses Tél Fax'!$B$335</definedName>
    <definedName name="U" localSheetId="33">'[22]Adresses Tél Fax'!$B$335</definedName>
    <definedName name="U" localSheetId="3">'[104]001'!$B$563</definedName>
    <definedName name="U" localSheetId="4">'[104]001'!$B$563</definedName>
    <definedName name="U" localSheetId="5">'[104]001'!$B$563</definedName>
    <definedName name="U" localSheetId="6">'[105]001'!$B$563</definedName>
    <definedName name="U" localSheetId="7">'[104]001'!$B$563</definedName>
    <definedName name="U" localSheetId="8">'[104]001'!$B$563</definedName>
    <definedName name="U">'Dico perso '!$B$566</definedName>
    <definedName name="U.V.E.D.___Formation_Université_virtuelle" localSheetId="18">' 26 '!$C$715</definedName>
    <definedName name="Une_brigade_numérique_pour_contacter_la_gendarmerie_en_ligne">'32'!$B$347</definedName>
    <definedName name="unité">1</definedName>
    <definedName name="UP" localSheetId="28">'[36] DIVERS '!$A$10</definedName>
    <definedName name="UP" localSheetId="33">'[36] DIVERS '!$A$10</definedName>
    <definedName name="UP">'[37] DIVERS '!$A$10</definedName>
    <definedName name="UUU" localSheetId="35">'[30]Trucs et Astuces '!$B$681</definedName>
    <definedName name="V" localSheetId="10">'[104]001'!$B$579</definedName>
    <definedName name="V" localSheetId="15">'[72]Adresses Tél Fax'!$B$337</definedName>
    <definedName name="V" localSheetId="25">'[22]Adresses Tél Fax'!$B$337</definedName>
    <definedName name="V" localSheetId="33">'[22]Adresses Tél Fax'!$B$337</definedName>
    <definedName name="V" localSheetId="3">'[104]001'!$B$579</definedName>
    <definedName name="V" localSheetId="4">'[104]001'!$B$579</definedName>
    <definedName name="V" localSheetId="5">'[104]001'!$B$579</definedName>
    <definedName name="V" localSheetId="6">'[105]001'!$B$579</definedName>
    <definedName name="V" localSheetId="7">'[104]001'!$B$579</definedName>
    <definedName name="V" localSheetId="8">'[104]001'!$B$579</definedName>
    <definedName name="V">'Dico perso '!$B$582</definedName>
    <definedName name="val_ajoute" localSheetId="6">[56]Trésorerie!$AB$9</definedName>
    <definedName name="val_ajoute">[57]Trésorerie!$AB$9</definedName>
    <definedName name="valeur_Ass_vie" localSheetId="10">[14]ETUDE!$F$9</definedName>
    <definedName name="valeur_Ass_vie" localSheetId="15">[12]ETUDE!$F$9</definedName>
    <definedName name="valeur_Ass_vie" localSheetId="18">[25]ETUDE!$F$9</definedName>
    <definedName name="valeur_Ass_vie" localSheetId="25">[25]ETUDE!$F$9</definedName>
    <definedName name="valeur_Ass_vie" localSheetId="28">[14]ETUDE!$F$9</definedName>
    <definedName name="valeur_Ass_vie" localSheetId="33">[14]ETUDE!$F$9</definedName>
    <definedName name="valeur_Ass_vie" localSheetId="3">[14]ETUDE!$F$9</definedName>
    <definedName name="valeur_Ass_vie" localSheetId="4">[14]ETUDE!$F$9</definedName>
    <definedName name="valeur_Ass_vie" localSheetId="5">[14]ETUDE!$F$9</definedName>
    <definedName name="valeur_Ass_vie" localSheetId="6">[26]ETUDE!$F$9</definedName>
    <definedName name="valeur_Ass_vie" localSheetId="7">[14]ETUDE!$F$9</definedName>
    <definedName name="valeur_Ass_vie" localSheetId="8">[14]ETUDE!$F$9</definedName>
    <definedName name="valeur_Ass_vie" localSheetId="9">[14]ETUDE!$F$9</definedName>
    <definedName name="valeur_Ass_vie" localSheetId="35">[25]ETUDE!$F$9</definedName>
    <definedName name="valeur_Ass_vie">[27]ETUDE!$F$9</definedName>
    <definedName name="valeur_assurance" localSheetId="6">[56]Invest!$G$54</definedName>
    <definedName name="valeur_assurance">[57]Invest!$G$54</definedName>
    <definedName name="valeur_gestion" localSheetId="6">[56]Invest!$G$58</definedName>
    <definedName name="valeur_gestion">[57]Invest!$G$58</definedName>
    <definedName name="valeurHTforcée" localSheetId="6">[56]Invest!$G$29</definedName>
    <definedName name="valeurHTforcée">[57]Invest!$G$29</definedName>
    <definedName name="Valeurs_X" localSheetId="10">OFFSET([186]Consommation!$G$7,1,0,COUNT([186]Consommation!$G$8:$G$107),1)</definedName>
    <definedName name="Valeurs_X" localSheetId="11">OFFSET([90]Consommation!$G$7,1,0,COUNT([90]Consommation!$G$8:$G$107),1)</definedName>
    <definedName name="Valeurs_X" localSheetId="15">OFFSET([187]Consommation!$G$7,1,0,COUNT([187]Consommation!$G$8:$G$44),1)</definedName>
    <definedName name="Valeurs_X" localSheetId="18">OFFSET([188]Consommation!$G$7,1,0,COUNT([188]Consommation!$G$8:$G$107),1)</definedName>
    <definedName name="Valeurs_X" localSheetId="25">OFFSET([188]Consommation!$G$7,1,0,COUNT([188]Consommation!$G$8:$G$107),1)</definedName>
    <definedName name="Valeurs_X" localSheetId="28">OFFSET([189]Consommation!$G$7,1,0,COUNT([189]Consommation!$G$8:$G$44),1)</definedName>
    <definedName name="Valeurs_X" localSheetId="33">OFFSET([189]Consommation!$G$7,1,0,COUNT([189]Consommation!$G$8:$G$44),1)</definedName>
    <definedName name="Valeurs_X" localSheetId="3">OFFSET([186]Consommation!$G$7,1,0,COUNT([186]Consommation!$G$8:$G$107),1)</definedName>
    <definedName name="Valeurs_X" localSheetId="4">OFFSET([186]Consommation!$G$7,1,0,COUNT([186]Consommation!$G$8:$G$107),1)</definedName>
    <definedName name="Valeurs_X" localSheetId="5">OFFSET([186]Consommation!$G$7,1,0,COUNT([186]Consommation!$G$8:$G$107),1)</definedName>
    <definedName name="Valeurs_X" localSheetId="6">OFFSET([190]Consommation!$G$7,1,0,COUNT([190]Consommation!$G$8:$G$107),1)</definedName>
    <definedName name="Valeurs_X" localSheetId="7">OFFSET([186]Consommation!$G$7,1,0,COUNT([186]Consommation!$G$8:$G$107),1)</definedName>
    <definedName name="Valeurs_X" localSheetId="8">OFFSET([189]Consommation!$G$7,1,0,COUNT([189]Consommation!$G$8:$G$44),1)</definedName>
    <definedName name="Valeurs_X" localSheetId="9">OFFSET([189]Consommation!$G$7,1,0,COUNT([189]Consommation!$G$8:$G$44),1)</definedName>
    <definedName name="Valeurs_X" localSheetId="35">OFFSET([188]Consommation!$G$7,1,0,COUNT([188]Consommation!$G$8:$G$107),1)</definedName>
    <definedName name="Valeurs_X">OFFSET([191]Consommation!$G$7,1,0,COUNT([191]Consommation!$G$8:$G$107),1)</definedName>
    <definedName name="Valeurs_Y" localSheetId="10">OFFSET([186]Consommation!$F$7,1,0,COUNT([186]Consommation!$F$8:$F$107),1)</definedName>
    <definedName name="Valeurs_Y" localSheetId="11">OFFSET([90]Consommation!$F$7,1,0,COUNT([90]Consommation!$F$8:$F$107),1)</definedName>
    <definedName name="Valeurs_Y" localSheetId="15">OFFSET([187]Consommation!$F$7,1,0,COUNT([187]Consommation!$F$8:$F$44),1)</definedName>
    <definedName name="Valeurs_Y" localSheetId="18">OFFSET([188]Consommation!$F$7,1,0,COUNT([188]Consommation!$F$8:$F$107),1)</definedName>
    <definedName name="Valeurs_Y" localSheetId="25">OFFSET([188]Consommation!$F$7,1,0,COUNT([188]Consommation!$F$8:$F$107),1)</definedName>
    <definedName name="Valeurs_Y" localSheetId="28">OFFSET([189]Consommation!$F$7,1,0,COUNT([189]Consommation!$F$8:$F$44),1)</definedName>
    <definedName name="Valeurs_Y" localSheetId="33">OFFSET([189]Consommation!$F$7,1,0,COUNT([189]Consommation!$F$8:$F$44),1)</definedName>
    <definedName name="Valeurs_Y" localSheetId="3">OFFSET([186]Consommation!$F$7,1,0,COUNT([186]Consommation!$F$8:$F$107),1)</definedName>
    <definedName name="Valeurs_Y" localSheetId="4">OFFSET([186]Consommation!$F$7,1,0,COUNT([186]Consommation!$F$8:$F$107),1)</definedName>
    <definedName name="Valeurs_Y" localSheetId="5">OFFSET([186]Consommation!$F$7,1,0,COUNT([186]Consommation!$F$8:$F$107),1)</definedName>
    <definedName name="Valeurs_Y" localSheetId="6">OFFSET([190]Consommation!$F$7,1,0,COUNT([190]Consommation!$F$8:$F$107),1)</definedName>
    <definedName name="Valeurs_Y" localSheetId="7">OFFSET([186]Consommation!$F$7,1,0,COUNT([186]Consommation!$F$8:$F$107),1)</definedName>
    <definedName name="Valeurs_Y" localSheetId="8">OFFSET([189]Consommation!$F$7,1,0,COUNT([189]Consommation!$F$8:$F$44),1)</definedName>
    <definedName name="Valeurs_Y" localSheetId="9">OFFSET([189]Consommation!$F$7,1,0,COUNT([189]Consommation!$F$8:$F$44),1)</definedName>
    <definedName name="Valeurs_Y" localSheetId="35">OFFSET([188]Consommation!$F$7,1,0,COUNT([188]Consommation!$F$8:$F$107),1)</definedName>
    <definedName name="Valeurs_Y">OFFSET([191]Consommation!$F$7,1,0,COUNT([191]Consommation!$F$8:$F$107),1)</definedName>
    <definedName name="var_an">'[98]Hypot av Amortissement '!$F$11</definedName>
    <definedName name="Végéculture" localSheetId="18">' 26 '!$C$720</definedName>
    <definedName name="vente_electricite" localSheetId="6">[56]Invest!$D$46</definedName>
    <definedName name="vente_electricite">[57]Invest!$D$46</definedName>
    <definedName name="vian" localSheetId="10">'[81]Prix Conso'!$B$152</definedName>
    <definedName name="vian" localSheetId="15">'[51]Prix Conso'!$B$152</definedName>
    <definedName name="vian" localSheetId="18">'[82]Prix Conso'!$B$152</definedName>
    <definedName name="vian" localSheetId="25">'[82]Prix Conso'!$B$152</definedName>
    <definedName name="vian" localSheetId="28">'[34]Prix Conso'!$B$152</definedName>
    <definedName name="vian" localSheetId="33">'[34]Prix Conso'!$B$152</definedName>
    <definedName name="vian" localSheetId="3">'[81]Prix Conso'!$B$152</definedName>
    <definedName name="vian" localSheetId="4">'[81]Prix Conso'!$B$152</definedName>
    <definedName name="vian" localSheetId="5">'[81]Prix Conso'!$B$152</definedName>
    <definedName name="vian" localSheetId="6">'[83]Prix Conso'!$B$152</definedName>
    <definedName name="vian" localSheetId="7">'[81]Prix Conso'!$B$152</definedName>
    <definedName name="vian" localSheetId="8">'[81]Prix Conso'!$B$152</definedName>
    <definedName name="vian" localSheetId="35">'[82]Prix Conso'!$B$152</definedName>
    <definedName name="vian">'[84]Prix Conso'!$B$152</definedName>
    <definedName name="VIDEOS_à_regarder" localSheetId="18">' 26 '!$D$1054</definedName>
    <definedName name="Villepinte" localSheetId="28">'[36]PS  PS  PS '!$A$316</definedName>
    <definedName name="Villepinte" localSheetId="33">'[36]PS  PS  PS '!$A$316</definedName>
    <definedName name="Villepinte">'[37]PS  PS  PS '!$A$316</definedName>
    <definedName name="voit" localSheetId="15">'[51]Prix Conso'!$B$183</definedName>
    <definedName name="voit" localSheetId="18">'[33]Prix Conso'!$B$183</definedName>
    <definedName name="voit" localSheetId="25">'[33]Prix Conso'!$B$183</definedName>
    <definedName name="voit" localSheetId="28">'[34]Prix Conso'!$B$183</definedName>
    <definedName name="voit" localSheetId="33">'[34]Prix Conso'!$B$183</definedName>
    <definedName name="voit" localSheetId="35">'[33]Prix Conso'!$B$183</definedName>
    <definedName name="voit">'[35]Prix Conso'!$B$183</definedName>
    <definedName name="Voiture" localSheetId="10">[54]ANALYSE!$M$21</definedName>
    <definedName name="Voiture" localSheetId="15">[52]ANALYSE!$M$21</definedName>
    <definedName name="Voiture" localSheetId="18">[53]ANALYSE!$M$21</definedName>
    <definedName name="Voiture" localSheetId="25">[53]ANALYSE!$M$21</definedName>
    <definedName name="Voiture" localSheetId="28">[54]ANALYSE!$M$21</definedName>
    <definedName name="Voiture" localSheetId="33">[54]ANALYSE!$M$21</definedName>
    <definedName name="Voiture" localSheetId="3">[54]ANALYSE!$M$21</definedName>
    <definedName name="Voiture" localSheetId="4">[54]ANALYSE!$M$21</definedName>
    <definedName name="Voiture" localSheetId="5">[54]ANALYSE!$M$21</definedName>
    <definedName name="Voiture" localSheetId="6">[73]ANALYSE!$M$21</definedName>
    <definedName name="Voiture" localSheetId="7">[54]ANALYSE!$M$21</definedName>
    <definedName name="Voiture" localSheetId="8">[54]ANALYSE!$M$21</definedName>
    <definedName name="Voiture" localSheetId="9">[54]ANALYSE!$M$21</definedName>
    <definedName name="Voiture" localSheetId="35">[53]ANALYSE!$M$21</definedName>
    <definedName name="Voiture">[55]ANALYSE!$M$21</definedName>
    <definedName name="Vol_de_votre_portable">'32'!$B$402</definedName>
    <definedName name="vvv" localSheetId="28">[28]Lexique!$A$637</definedName>
    <definedName name="vvv" localSheetId="33">[28]Lexique!$A$637</definedName>
    <definedName name="vvv" localSheetId="6">[29]Lexique!$A$637</definedName>
    <definedName name="VVV" localSheetId="35">'[30]Trucs et Astuces '!$B$683</definedName>
    <definedName name="vvv">[31]Lexique!$A$637</definedName>
    <definedName name="W" localSheetId="33">'[22]Adresses Tél Fax'!$B$355</definedName>
    <definedName name="W" localSheetId="35">'[74]002'!$B$1626</definedName>
    <definedName name="W" localSheetId="2">'Dico perso '!$B$618</definedName>
    <definedName name="W">'[72]Adresses Tél Fax'!$B$355</definedName>
    <definedName name="Waeselynck" localSheetId="28">'[36] AMIS + FAMILLE '!$A$412</definedName>
    <definedName name="Waeselynck" localSheetId="33">'[36] AMIS + FAMILLE '!$A$412</definedName>
    <definedName name="Waeselynck">'[37] AMIS + FAMILLE '!$A$412</definedName>
    <definedName name="Web_Jardiner___Forum" localSheetId="18">' 26 '!$C$737</definedName>
    <definedName name="West" localSheetId="28">'[36] DIVERS '!$A$387</definedName>
    <definedName name="West" localSheetId="33">'[36] DIVERS '!$A$387</definedName>
    <definedName name="West">'[37] DIVERS '!$A$387</definedName>
    <definedName name="Wiederker" localSheetId="28">'[36]PS  PS  PS '!$A$525</definedName>
    <definedName name="Wiederker" localSheetId="33">'[36]PS  PS  PS '!$A$525</definedName>
    <definedName name="Wiederker">'[37]PS  PS  PS '!$A$525</definedName>
    <definedName name="ww" localSheetId="10">[31]Lexique!$A$643</definedName>
    <definedName name="ww" localSheetId="18">[88]Lexique!$A$643</definedName>
    <definedName name="ww" localSheetId="25">[88]Lexique!$A$643</definedName>
    <definedName name="ww" localSheetId="28">[28]Lexique!$A$643</definedName>
    <definedName name="ww" localSheetId="33">[28]Lexique!$A$643</definedName>
    <definedName name="ww" localSheetId="3">[31]Lexique!$A$643</definedName>
    <definedName name="ww" localSheetId="4">[31]Lexique!$A$643</definedName>
    <definedName name="ww" localSheetId="5">[31]Lexique!$A$643</definedName>
    <definedName name="ww" localSheetId="6">[29]Lexique!$A$643</definedName>
    <definedName name="ww" localSheetId="7">[31]Lexique!$A$643</definedName>
    <definedName name="ww" localSheetId="8">[31]Lexique!$A$643</definedName>
    <definedName name="ww" localSheetId="9">[31]Lexique!$A$643</definedName>
    <definedName name="ww" localSheetId="35">[88]Lexique!$A$643</definedName>
    <definedName name="ww">[89]Lexique!$A$643</definedName>
    <definedName name="WWW" localSheetId="35">'[30]Trucs et Astuces '!$B$693</definedName>
    <definedName name="X" localSheetId="33">'[22]Adresses Tél Fax'!$B$358</definedName>
    <definedName name="X" localSheetId="35">'[74]002'!$B$1628</definedName>
    <definedName name="X" localSheetId="2">'Dico perso '!$B$632</definedName>
    <definedName name="X">'[72]Adresses Tél Fax'!$B$358</definedName>
    <definedName name="X_Werte" localSheetId="35">OFFSET([188]Consommation!$G$7,1,0,COUNT([188]Consommation!$G$8:$G$107),1)</definedName>
    <definedName name="X_Werte">OFFSET([191]Consommation!$G$7,1,0,COUNT([191]Consommation!$G$8:$G$107),1)</definedName>
    <definedName name="Xolin" localSheetId="28">'[36] AMIS + FAMILLE '!$A$367</definedName>
    <definedName name="Xolin" localSheetId="33">'[36] AMIS + FAMILLE '!$A$367</definedName>
    <definedName name="Xolin">'[37] AMIS + FAMILLE '!$A$367</definedName>
    <definedName name="XXX" localSheetId="35">'[30]Trucs et Astuces '!$B$697</definedName>
    <definedName name="Y" localSheetId="33">'[22]Adresses Tél Fax'!$B$360</definedName>
    <definedName name="y" localSheetId="8">'[59]Calendrier mensuel'!$D$2</definedName>
    <definedName name="Y" localSheetId="35">'[74]002'!$B$1631</definedName>
    <definedName name="Y" localSheetId="2">'Dico perso '!$B$646</definedName>
    <definedName name="Y">'[72]Adresses Tél Fax'!$B$360</definedName>
    <definedName name="Y_Werte" localSheetId="11">OFFSET([90]Consommation!$F$7,1,0,COUNT([90]Consommation!$F$8:$F$107),1)</definedName>
    <definedName name="Y_Werte" localSheetId="15">OFFSET([187]Consommation!$F$7,1,0,COUNT([187]Consommation!$F$8:$F$44),1)</definedName>
    <definedName name="Y_Werte" localSheetId="18">OFFSET([112]Consommation!$F$7,1,0,COUNT([112]Consommation!$F$8:$F$44),1)</definedName>
    <definedName name="Y_Werte" localSheetId="25">OFFSET([112]Consommation!$F$7,1,0,COUNT([112]Consommation!$F$8:$F$44),1)</definedName>
    <definedName name="Y_Werte" localSheetId="28">OFFSET([189]Consommation!$F$7,1,0,COUNT([189]Consommation!$F$8:$F$44),1)</definedName>
    <definedName name="Y_Werte" localSheetId="33">OFFSET([189]Consommation!$F$7,1,0,COUNT([189]Consommation!$F$8:$F$44),1)</definedName>
    <definedName name="Y_Werte" localSheetId="3">OFFSET([111]Consommation!$F$7,1,0,COUNT([111]Consommation!$F$8:$F$44),1)</definedName>
    <definedName name="Y_Werte" localSheetId="8">OFFSET([189]Consommation!$F$7,1,0,COUNT([189]Consommation!$F$8:$F$44),1)</definedName>
    <definedName name="Y_Werte" localSheetId="9">OFFSET([189]Consommation!$F$7,1,0,COUNT([189]Consommation!$F$8:$F$44),1)</definedName>
    <definedName name="Y_Werte" localSheetId="35">OFFSET([112]Consommation!$F$7,1,0,COUNT([112]Consommation!$F$8:$F$44),1)</definedName>
    <definedName name="Y_Werte">OFFSET([114]Consommation!$F$7,1,0,COUNT([114]Consommation!$F$8:$F$44),1)</definedName>
    <definedName name="Y1_Werte" localSheetId="15">OFFSET('[192]Données du projet'!$D$3,1,0,COUNT('[192]Données du projet'!$D$4:$D$59),1)</definedName>
    <definedName name="Y1_Werte" localSheetId="18">OFFSET('[193]Données du projet'!$D$3,1,0,COUNT('[193]Données du projet'!$D$4:$D$59),1)</definedName>
    <definedName name="Y1_Werte" localSheetId="25">OFFSET('[193]Données du projet'!$D$3,1,0,COUNT('[193]Données du projet'!$D$4:$D$59),1)</definedName>
    <definedName name="Y1_Werte" localSheetId="28">OFFSET('[194]Données du projet'!$D$3,1,0,COUNT('[194]Données du projet'!$D$4:$D$59),1)</definedName>
    <definedName name="Y1_Werte" localSheetId="33">OFFSET('[194]Données du projet'!$D$3,1,0,COUNT('[194]Données du projet'!$D$4:$D$59),1)</definedName>
    <definedName name="Y1_Werte" localSheetId="3">OFFSET('[194]Données du projet'!$D$3,1,0,COUNT('[194]Données du projet'!$D$4:$D$59),1)</definedName>
    <definedName name="Y1_Werte" localSheetId="9">OFFSET('[194]Données du projet'!$D$3,1,0,COUNT('[194]Données du projet'!$D$4:$D$59),1)</definedName>
    <definedName name="Y1_Werte" localSheetId="35">OFFSET('[193]Données du projet'!$D$3,1,0,COUNT('[193]Données du projet'!$D$4:$D$59),1)</definedName>
    <definedName name="Y1_Werte">OFFSET('[195]Données du projet'!$D$3,1,0,COUNT('[195]Données du projet'!$D$4:$D$59),1)</definedName>
    <definedName name="Y2_Werte" localSheetId="15">OFFSET('[192]Données du projet'!$F$3,1,0,COUNT('[192]Données du projet'!$F$4:$F$59),1)</definedName>
    <definedName name="Y2_Werte" localSheetId="18">OFFSET('[193]Données du projet'!$F$3,1,0,COUNT('[193]Données du projet'!$F$4:$F$59),1)</definedName>
    <definedName name="Y2_Werte" localSheetId="25">OFFSET('[193]Données du projet'!$F$3,1,0,COUNT('[193]Données du projet'!$F$4:$F$59),1)</definedName>
    <definedName name="Y2_Werte" localSheetId="28">OFFSET('[194]Données du projet'!$F$3,1,0,COUNT('[194]Données du projet'!$F$4:$F$59),1)</definedName>
    <definedName name="Y2_Werte" localSheetId="33">OFFSET('[194]Données du projet'!$F$3,1,0,COUNT('[194]Données du projet'!$F$4:$F$59),1)</definedName>
    <definedName name="Y2_Werte" localSheetId="3">OFFSET('[194]Données du projet'!$F$3,1,0,COUNT('[194]Données du projet'!$F$4:$F$59),1)</definedName>
    <definedName name="Y2_Werte" localSheetId="4">OFFSET('[194]Données du projet'!$F$3,1,0,COUNT('[194]Données du projet'!$F$4:$F$59),1)</definedName>
    <definedName name="Y2_Werte" localSheetId="9">OFFSET('[194]Données du projet'!$F$3,1,0,COUNT('[194]Données du projet'!$F$4:$F$59),1)</definedName>
    <definedName name="Y2_Werte" localSheetId="35">OFFSET('[193]Données du projet'!$F$3,1,0,COUNT('[193]Données du projet'!$F$4:$F$59),1)</definedName>
    <definedName name="Y2_Werte">OFFSET('[195]Données du projet'!$F$3,1,0,COUNT('[195]Données du projet'!$F$4:$F$59),1)</definedName>
    <definedName name="yaou" localSheetId="15">'[51]Prix Conso'!$B$155</definedName>
    <definedName name="yaou" localSheetId="18">'[33]Prix Conso'!$B$155</definedName>
    <definedName name="yaou" localSheetId="25">'[33]Prix Conso'!$B$155</definedName>
    <definedName name="yaou" localSheetId="28">'[34]Prix Conso'!$B$155</definedName>
    <definedName name="yaou" localSheetId="33">'[34]Prix Conso'!$B$155</definedName>
    <definedName name="yaou" localSheetId="35">'[33]Prix Conso'!$B$155</definedName>
    <definedName name="yaou">'[35]Prix Conso'!$B$155</definedName>
    <definedName name="YYY" localSheetId="35">'[30]Trucs et Astuces '!$B$701</definedName>
    <definedName name="Z" localSheetId="33">'[48]002'!$B$1633</definedName>
    <definedName name="Z" localSheetId="2">'Dico perso '!$B$660</definedName>
    <definedName name="Z">'[74]002'!$B$1633</definedName>
    <definedName name="Zim_Michel" localSheetId="28">'[36] AMIS + FAMILLE '!$A$382</definedName>
    <definedName name="Zim_Michel" localSheetId="33">'[36] AMIS + FAMILLE '!$A$382</definedName>
    <definedName name="Zim_Michel">'[37] AMIS + FAMILLE '!$A$382</definedName>
    <definedName name="Zimmer_Claude" localSheetId="28">'[36] AMIS + FAMILLE '!$A$434</definedName>
    <definedName name="Zimmer_Claude" localSheetId="33">'[36] AMIS + FAMILLE '!$A$434</definedName>
    <definedName name="Zimmer_Claude">'[37] AMIS + FAMILLE '!$A$434</definedName>
    <definedName name="Zind_Danie" localSheetId="28">'[36] AMIS + FAMILLE '!$A$402</definedName>
    <definedName name="Zind_Danie" localSheetId="33">'[36] AMIS + FAMILLE '!$A$402</definedName>
    <definedName name="Zind_Danie">'[37] AMIS + FAMILLE '!$A$402</definedName>
    <definedName name="zone_1_10_ans" localSheetId="6">[56]Budget!$G$2:$P$106</definedName>
    <definedName name="zone_1_10_ans">[57]Budget!$G$2:$P$106</definedName>
    <definedName name="zone_1_impression" localSheetId="10">'[196]01 Terras Maçonnerie '!$G$4:$N$217</definedName>
    <definedName name="zone_1_impression" localSheetId="18">'[197]01 Terras Maçonnerie '!$G$4:$N$217</definedName>
    <definedName name="zone_1_impression" localSheetId="25">'[197]01 Terras Maçonnerie '!$G$4:$N$217</definedName>
    <definedName name="zone_1_impression" localSheetId="28">'[196]01 Terras Maçonnerie '!$G$4:$N$217</definedName>
    <definedName name="zone_1_impression" localSheetId="33">'[196]01 Terras Maçonnerie '!$G$4:$N$217</definedName>
    <definedName name="zone_1_impression" localSheetId="3">'[196]01 Terras Maçonnerie '!$G$4:$N$217</definedName>
    <definedName name="zone_1_impression" localSheetId="4">'[196]01 Terras Maçonnerie '!$G$4:$N$217</definedName>
    <definedName name="zone_1_impression" localSheetId="5">'[196]01 Terras Maçonnerie '!$G$4:$N$217</definedName>
    <definedName name="zone_1_impression" localSheetId="6">'[198]01 Terras Maçonnerie '!$G$4:$N$217</definedName>
    <definedName name="zone_1_impression" localSheetId="7">'[196]01 Terras Maçonnerie '!$G$4:$N$217</definedName>
    <definedName name="zone_1_impression" localSheetId="8">'[196]01 Terras Maçonnerie '!$G$4:$N$217</definedName>
    <definedName name="zone_1_impression" localSheetId="9">'[196]01 Terras Maçonnerie '!$G$4:$N$217</definedName>
    <definedName name="zone_1_impression" localSheetId="35">'[197]01 Terras Maçonnerie '!$G$4:$N$217</definedName>
    <definedName name="zone_1_impression">'[199]01 Terras Maçonnerie '!$G$4:$N$217</definedName>
    <definedName name="zone_11_20_ans" localSheetId="6">[56]Budget!$Q$2:$Z$106</definedName>
    <definedName name="zone_11_20_ans">[57]Budget!$Q$2:$Z$106</definedName>
    <definedName name="zone_2_impression" localSheetId="10">'[196]01 Terras Maçonnerie '!$O$4:$X$221</definedName>
    <definedName name="zone_2_impression" localSheetId="18">'[197]01 Terras Maçonnerie '!$O$4:$X$221</definedName>
    <definedName name="zone_2_impression" localSheetId="25">'[197]01 Terras Maçonnerie '!$O$4:$X$221</definedName>
    <definedName name="zone_2_impression" localSheetId="28">'[196]01 Terras Maçonnerie '!$O$4:$X$221</definedName>
    <definedName name="zone_2_impression" localSheetId="33">'[196]01 Terras Maçonnerie '!$O$4:$X$221</definedName>
    <definedName name="zone_2_impression" localSheetId="3">'[196]01 Terras Maçonnerie '!$O$4:$X$221</definedName>
    <definedName name="zone_2_impression" localSheetId="4">'[196]01 Terras Maçonnerie '!$O$4:$X$221</definedName>
    <definedName name="zone_2_impression" localSheetId="5">'[196]01 Terras Maçonnerie '!$O$4:$X$221</definedName>
    <definedName name="zone_2_impression" localSheetId="6">'[198]01 Terras Maçonnerie '!$O$4:$X$221</definedName>
    <definedName name="zone_2_impression" localSheetId="7">'[196]01 Terras Maçonnerie '!$O$4:$X$221</definedName>
    <definedName name="zone_2_impression" localSheetId="8">'[196]01 Terras Maçonnerie '!$O$4:$X$221</definedName>
    <definedName name="zone_2_impression" localSheetId="9">'[196]01 Terras Maçonnerie '!$O$4:$X$221</definedName>
    <definedName name="zone_2_impression" localSheetId="35">'[197]01 Terras Maçonnerie '!$O$4:$X$221</definedName>
    <definedName name="zone_2_impression">'[199]01 Terras Maçonnerie '!$O$4:$X$221</definedName>
    <definedName name="zone_ANCIEN" localSheetId="10">'[11]Copie Scénario'!$B$56:$T$83</definedName>
    <definedName name="zone_ANCIEN" localSheetId="18">'[13]Copie Scénario'!$B$56:$T$83</definedName>
    <definedName name="zone_ANCIEN" localSheetId="25">'[13]Copie Scénario'!$B$56:$T$83</definedName>
    <definedName name="zone_ANCIEN" localSheetId="28">'[11]Copie Scénario'!$B$56:$T$83</definedName>
    <definedName name="zone_ANCIEN" localSheetId="33">'[11]Copie Scénario'!$B$56:$T$83</definedName>
    <definedName name="zone_ANCIEN" localSheetId="3">'[11]Copie Scénario'!$B$56:$T$83</definedName>
    <definedName name="zone_ANCIEN" localSheetId="4">'[11]Copie Scénario'!$B$56:$T$83</definedName>
    <definedName name="zone_ANCIEN" localSheetId="5">'[11]Copie Scénario'!$B$56:$T$83</definedName>
    <definedName name="zone_ANCIEN" localSheetId="6">'[15]Copie Scénario'!$B$56:$T$83</definedName>
    <definedName name="zone_ANCIEN" localSheetId="7">'[11]Copie Scénario'!$B$56:$T$83</definedName>
    <definedName name="zone_ANCIEN" localSheetId="8">'[11]Copie Scénario'!$B$56:$T$83</definedName>
    <definedName name="zone_ANCIEN" localSheetId="9">'[11]Copie Scénario'!$B$56:$T$83</definedName>
    <definedName name="zone_ANCIEN" localSheetId="35">'[13]Copie Scénario'!$B$56:$T$83</definedName>
    <definedName name="zone_ANCIEN">'[16]Copie Scénario'!$B$56:$T$83</definedName>
    <definedName name="zone_années" localSheetId="6">'[105]046'!$B$173:$B$203</definedName>
    <definedName name="zone_années" localSheetId="8">'11 '!$B$174:$B$204</definedName>
    <definedName name="zone_années">'[104]046'!$B$173:$B$203</definedName>
    <definedName name="zone_calcul" localSheetId="6">[56]Invest!$Q$13:$Q$80</definedName>
    <definedName name="zone_calcul">[57]Invest!$Q$13:$Q$80</definedName>
    <definedName name="zone_chiffres">'[71]historique tension'!$B$2:$G$83</definedName>
    <definedName name="_xlnm.Print_Area" localSheetId="12">' 15 '!$B$1:$B$40</definedName>
    <definedName name="_xlnm.Print_Area" localSheetId="14">' 17 '!$B$5:$J$39</definedName>
    <definedName name="_xlnm.Print_Area" localSheetId="18">' 26 '!$C$2:$E$1089</definedName>
    <definedName name="_xlnm.Print_Area" localSheetId="19">' 27 '!$B$2:$C$128</definedName>
    <definedName name="_xlnm.Print_Area" localSheetId="21">' 29 '!$B$6:$G$14</definedName>
    <definedName name="_xlnm.Print_Area" localSheetId="23">' 31 '!$C$225:$C$271</definedName>
    <definedName name="_xlnm.Print_Area" localSheetId="28">' 36 '!$B$2:$R$24</definedName>
    <definedName name="_xlnm.Print_Area" localSheetId="32">' 41 '!$B$1:$B$28</definedName>
    <definedName name="_xlnm.Print_Area" localSheetId="33">' 42 '!$B$2:$R$20</definedName>
    <definedName name="_xlnm.Print_Area" localSheetId="3">'01 '!$B$3:$L$22</definedName>
    <definedName name="_xlnm.Print_Area" localSheetId="4">'02 '!$B$2:$C$64</definedName>
    <definedName name="_xlnm.Print_Area" localSheetId="6">'04 '!$B$1:$G$24</definedName>
    <definedName name="_xlnm.Print_Area" localSheetId="8">'11 '!$B$2:$H$29</definedName>
    <definedName name="_xlnm.Print_Area" localSheetId="17">'25'!$B$2:$B$109</definedName>
    <definedName name="_xlnm.Print_Area" localSheetId="24">'32'!$B$2:$B$425</definedName>
    <definedName name="_xlnm.Print_Area" localSheetId="29">'37'!$D$2:$J$33</definedName>
    <definedName name="_xlnm.Print_Area" localSheetId="2">'Dico perso '!$D$7:$E$667</definedName>
    <definedName name="_xlnm.Print_Area" localSheetId="0">Sommaire!$A$2:$D$37</definedName>
    <definedName name="zone_graphique">'[71]historique tension'!$B$88:$O$113</definedName>
    <definedName name="zone_sites" localSheetId="18">' 26 '!$C$4:$C$14</definedName>
    <definedName name="ZZ">'[58]Mon dictionnaire'!$B$4606</definedName>
    <definedName name="ZZZ" localSheetId="35">'[30]Trucs et Astuces '!$B$705</definedName>
  </definedNames>
  <calcPr calcId="145621"/>
</workbook>
</file>

<file path=xl/calcChain.xml><?xml version="1.0" encoding="utf-8"?>
<calcChain xmlns="http://schemas.openxmlformats.org/spreadsheetml/2006/main">
  <c r="B2" i="82" l="1"/>
  <c r="H13" i="83" l="1"/>
  <c r="H11" i="83"/>
  <c r="F11" i="83"/>
  <c r="H10" i="83"/>
  <c r="F10" i="83"/>
  <c r="H9" i="83"/>
  <c r="F9" i="83"/>
  <c r="H8" i="83"/>
  <c r="F8" i="83"/>
  <c r="H7" i="83"/>
  <c r="F7" i="83"/>
  <c r="H6" i="83"/>
  <c r="F6" i="83"/>
  <c r="H5" i="83"/>
  <c r="F5" i="83"/>
  <c r="D17" i="78" l="1"/>
  <c r="H17" i="78" s="1"/>
  <c r="H15" i="78"/>
  <c r="F15" i="78"/>
  <c r="H14" i="78"/>
  <c r="F14" i="78"/>
  <c r="H13" i="78"/>
  <c r="F13" i="78"/>
  <c r="H12" i="78"/>
  <c r="F12" i="78"/>
  <c r="H11" i="78"/>
  <c r="F11" i="78"/>
  <c r="H10" i="78"/>
  <c r="F10" i="78"/>
  <c r="H9" i="78"/>
  <c r="F9" i="78"/>
  <c r="H8" i="78"/>
  <c r="F8" i="78"/>
  <c r="H7" i="78"/>
  <c r="F7" i="78"/>
  <c r="H6" i="78"/>
  <c r="F6" i="78"/>
  <c r="H5" i="78"/>
  <c r="F5" i="78"/>
  <c r="H4" i="78"/>
  <c r="F4" i="78"/>
  <c r="B1087" i="77" l="1"/>
  <c r="B16" i="77"/>
  <c r="B20" i="77" s="1"/>
  <c r="B24" i="77" s="1"/>
  <c r="B28" i="77" s="1"/>
  <c r="B32" i="77" s="1"/>
  <c r="B38" i="77" s="1"/>
  <c r="B42" i="77" s="1"/>
  <c r="B46" i="77" s="1"/>
  <c r="B50" i="77" s="1"/>
  <c r="B55" i="77" s="1"/>
  <c r="B59" i="77" s="1"/>
  <c r="B63" i="77" s="1"/>
  <c r="B68" i="77" s="1"/>
  <c r="B75" i="77" s="1"/>
  <c r="B80" i="77" s="1"/>
  <c r="B84" i="77" s="1"/>
  <c r="B88" i="77" s="1"/>
  <c r="B92" i="77" s="1"/>
  <c r="B96" i="77" s="1"/>
  <c r="B101" i="77" s="1"/>
  <c r="B106" i="77" s="1"/>
  <c r="B110" i="77" s="1"/>
  <c r="B115" i="77" s="1"/>
  <c r="B119" i="77" s="1"/>
  <c r="B123" i="77" s="1"/>
  <c r="B127" i="77" s="1"/>
  <c r="B131" i="77" s="1"/>
  <c r="B135" i="77" s="1"/>
  <c r="B139" i="77" s="1"/>
  <c r="B153" i="77" s="1"/>
  <c r="B157" i="77" s="1"/>
  <c r="B167" i="77" s="1"/>
  <c r="B171" i="77" s="1"/>
  <c r="B175" i="77" s="1"/>
  <c r="B182" i="77" s="1"/>
  <c r="B186" i="77" s="1"/>
  <c r="B191" i="77" s="1"/>
  <c r="B195" i="77" s="1"/>
  <c r="B199" i="77" s="1"/>
  <c r="B204" i="77" s="1"/>
  <c r="B208" i="77" s="1"/>
  <c r="B212" i="77" s="1"/>
  <c r="B216" i="77" s="1"/>
  <c r="B221" i="77" s="1"/>
  <c r="B225" i="77" s="1"/>
  <c r="B231" i="77" s="1"/>
  <c r="B236" i="77" s="1"/>
  <c r="B240" i="77" s="1"/>
  <c r="B244" i="77" s="1"/>
  <c r="B248" i="77" s="1"/>
  <c r="B252" i="77" s="1"/>
  <c r="B256" i="77" s="1"/>
  <c r="B260" i="77" s="1"/>
  <c r="B264" i="77" s="1"/>
  <c r="B268" i="77" s="1"/>
  <c r="B272" i="77" s="1"/>
  <c r="B276" i="77" s="1"/>
  <c r="B280" i="77" s="1"/>
  <c r="B287" i="77" s="1"/>
  <c r="B291" i="77" s="1"/>
  <c r="B297" i="77" s="1"/>
  <c r="B301" i="77" s="1"/>
  <c r="B305" i="77" s="1"/>
  <c r="B314" i="77" s="1"/>
  <c r="B320" i="77" s="1"/>
  <c r="B325" i="77" s="1"/>
  <c r="B330" i="77" s="1"/>
  <c r="B336" i="77" s="1"/>
  <c r="B340" i="77" s="1"/>
  <c r="B346" i="77" s="1"/>
  <c r="B350" i="77" s="1"/>
  <c r="B354" i="77" s="1"/>
  <c r="B358" i="77" s="1"/>
  <c r="B362" i="77" s="1"/>
  <c r="B366" i="77" s="1"/>
  <c r="B370" i="77" s="1"/>
  <c r="B374" i="77" s="1"/>
  <c r="B378" i="77" s="1"/>
  <c r="B382" i="77" s="1"/>
  <c r="B388" i="77" s="1"/>
  <c r="B392" i="77" s="1"/>
  <c r="B397" i="77" s="1"/>
  <c r="B402" i="77" s="1"/>
  <c r="B407" i="77" s="1"/>
  <c r="B411" i="77" s="1"/>
  <c r="B415" i="77" s="1"/>
  <c r="B419" i="77" s="1"/>
  <c r="B423" i="77" s="1"/>
  <c r="B427" i="77" s="1"/>
  <c r="B431" i="77" s="1"/>
  <c r="B436" i="77" s="1"/>
  <c r="B441" i="77" s="1"/>
  <c r="B447" i="77" s="1"/>
  <c r="B451" i="77" s="1"/>
  <c r="B459" i="77" s="1"/>
  <c r="B463" i="77" s="1"/>
  <c r="B467" i="77" s="1"/>
  <c r="B472" i="77" s="1"/>
  <c r="B477" i="77" s="1"/>
  <c r="B482" i="77" s="1"/>
  <c r="B487" i="77" s="1"/>
  <c r="B492" i="77" s="1"/>
  <c r="B498" i="77" s="1"/>
  <c r="B503" i="77" s="1"/>
  <c r="B512" i="77" s="1"/>
  <c r="B516" i="77" s="1"/>
  <c r="B520" i="77" s="1"/>
  <c r="B526" i="77" s="1"/>
  <c r="B530" i="77" s="1"/>
  <c r="B534" i="77" s="1"/>
  <c r="B538" i="77" s="1"/>
  <c r="B543" i="77" s="1"/>
  <c r="B548" i="77" s="1"/>
  <c r="B553" i="77" s="1"/>
  <c r="B557" i="77" s="1"/>
  <c r="B561" i="77" s="1"/>
  <c r="B565" i="77" s="1"/>
  <c r="B569" i="77" s="1"/>
  <c r="B573" i="77" s="1"/>
  <c r="B577" i="77" s="1"/>
  <c r="B581" i="77" s="1"/>
  <c r="B586" i="77" s="1"/>
  <c r="B590" i="77" s="1"/>
  <c r="B593" i="77" s="1"/>
  <c r="B597" i="77" s="1"/>
  <c r="B12" i="77"/>
  <c r="E5" i="77"/>
  <c r="B608" i="77" l="1"/>
  <c r="B612" i="77" s="1"/>
  <c r="B616" i="77" s="1"/>
  <c r="B621" i="77" s="1"/>
  <c r="B625" i="77" s="1"/>
  <c r="B629" i="77" s="1"/>
  <c r="B633" i="77" s="1"/>
  <c r="B637" i="77" s="1"/>
  <c r="B641" i="77" s="1"/>
  <c r="B645" i="77" s="1"/>
  <c r="B651" i="77" s="1"/>
  <c r="B656" i="77" s="1"/>
  <c r="B660" i="77" s="1"/>
  <c r="B665" i="77" s="1"/>
  <c r="B670" i="77" s="1"/>
  <c r="B674" i="77" s="1"/>
  <c r="B678" i="77" s="1"/>
  <c r="B688" i="77" s="1"/>
  <c r="B693" i="77" s="1"/>
  <c r="B698" i="77" s="1"/>
  <c r="B703" i="77" s="1"/>
  <c r="B707" i="77" s="1"/>
  <c r="B711" i="77" s="1"/>
  <c r="B715" i="77" s="1"/>
  <c r="B720" i="77" s="1"/>
  <c r="B725" i="77" s="1"/>
  <c r="B729" i="77" s="1"/>
  <c r="B733" i="77" s="1"/>
  <c r="B737" i="77" s="1"/>
  <c r="B742" i="77" s="1"/>
  <c r="B745" i="77" s="1"/>
  <c r="B753" i="77" s="1"/>
  <c r="B603" i="77"/>
  <c r="E325" i="74" l="1"/>
  <c r="E322" i="74"/>
  <c r="D322" i="74"/>
  <c r="E313" i="74"/>
  <c r="E323" i="74" l="1"/>
  <c r="K4" i="60" l="1"/>
  <c r="K7" i="60" s="1"/>
  <c r="I7" i="60"/>
  <c r="K8" i="60"/>
  <c r="I9" i="60"/>
  <c r="I10" i="60"/>
  <c r="I11" i="60"/>
  <c r="C19" i="60"/>
  <c r="E19" i="60"/>
  <c r="I19" i="60"/>
  <c r="K19" i="60"/>
  <c r="C20" i="60"/>
  <c r="E20" i="60"/>
  <c r="I20" i="60"/>
  <c r="K20" i="60"/>
  <c r="E21" i="60"/>
  <c r="K21" i="60"/>
  <c r="C22" i="60"/>
  <c r="I22" i="60"/>
  <c r="C23" i="60"/>
  <c r="I23" i="60"/>
  <c r="E27" i="60"/>
  <c r="E30" i="60" s="1"/>
  <c r="K27" i="60"/>
  <c r="C30" i="60"/>
  <c r="I30" i="60"/>
  <c r="K30" i="60"/>
  <c r="E31" i="60"/>
  <c r="K31" i="60"/>
  <c r="C32" i="60"/>
  <c r="I32" i="60"/>
  <c r="C33" i="60"/>
  <c r="I33" i="60"/>
  <c r="C34" i="60"/>
  <c r="I34" i="60"/>
  <c r="O4" i="57" l="1"/>
  <c r="O5" i="57"/>
  <c r="O6" i="57"/>
  <c r="O7" i="57"/>
  <c r="O8" i="57"/>
  <c r="O9" i="57"/>
  <c r="C12" i="57"/>
  <c r="D12" i="57"/>
  <c r="E12" i="57"/>
  <c r="F12" i="57"/>
  <c r="G12" i="57"/>
  <c r="H12" i="57"/>
  <c r="I12" i="57"/>
  <c r="J12" i="57"/>
  <c r="K12" i="57"/>
  <c r="L12" i="57"/>
  <c r="M12" i="57"/>
  <c r="N12" i="57"/>
  <c r="O12" i="57"/>
  <c r="O14" i="57"/>
  <c r="C17" i="57"/>
  <c r="D17" i="57"/>
  <c r="E17" i="57"/>
  <c r="F17" i="57"/>
  <c r="G17" i="57"/>
  <c r="H17" i="57"/>
  <c r="I17" i="57"/>
  <c r="J17" i="57"/>
  <c r="K17" i="57"/>
  <c r="L17" i="57"/>
  <c r="M17" i="57"/>
  <c r="N17" i="57"/>
  <c r="O17" i="57"/>
  <c r="H3" i="56" l="1"/>
  <c r="H7" i="56"/>
  <c r="H5" i="56"/>
  <c r="H8" i="56"/>
  <c r="H6" i="56"/>
  <c r="H9" i="56"/>
  <c r="H10" i="56"/>
  <c r="H11" i="56"/>
  <c r="H12" i="56"/>
  <c r="H13" i="56"/>
  <c r="H14" i="56"/>
  <c r="H15" i="56"/>
  <c r="H16" i="56"/>
  <c r="H17" i="56"/>
  <c r="H18" i="56"/>
  <c r="H19" i="56"/>
  <c r="H20" i="56"/>
  <c r="H21" i="56"/>
  <c r="H22" i="56"/>
  <c r="H23" i="56"/>
  <c r="H24" i="56"/>
  <c r="H25" i="56"/>
  <c r="H26" i="56"/>
  <c r="C908" i="50" l="1"/>
  <c r="C912" i="50" s="1"/>
  <c r="C871" i="50"/>
  <c r="C865" i="50"/>
  <c r="C833" i="50"/>
  <c r="C830" i="50"/>
  <c r="C815" i="50"/>
  <c r="C419" i="50"/>
  <c r="B3" i="50"/>
  <c r="C2" i="50" s="1"/>
  <c r="I1940" i="46"/>
  <c r="I1939" i="46"/>
  <c r="I1938" i="46"/>
  <c r="I1937" i="46"/>
  <c r="I1936" i="46"/>
  <c r="I1935" i="46"/>
  <c r="I1934" i="46"/>
  <c r="I1933" i="46"/>
  <c r="I1932" i="46"/>
  <c r="I1931" i="46"/>
  <c r="I1930" i="46"/>
  <c r="I1929" i="46"/>
  <c r="I1928" i="46"/>
  <c r="I1927" i="46"/>
  <c r="I1926" i="46"/>
  <c r="I1925" i="46"/>
  <c r="I1924" i="46"/>
  <c r="I1923" i="46"/>
  <c r="I1922" i="46"/>
  <c r="I1921" i="46"/>
  <c r="I1920" i="46"/>
  <c r="I1919" i="46"/>
  <c r="I1918" i="46"/>
  <c r="I1917" i="46"/>
  <c r="I1916" i="46"/>
  <c r="I1915" i="46"/>
  <c r="I1914" i="46"/>
  <c r="I1913" i="46"/>
  <c r="I1912" i="46"/>
  <c r="I1911" i="46"/>
  <c r="I1910" i="46"/>
  <c r="I1909" i="46"/>
  <c r="I1908" i="46"/>
  <c r="I1907" i="46"/>
  <c r="I1906" i="46"/>
  <c r="I1905" i="46"/>
  <c r="I1904" i="46"/>
  <c r="I1903" i="46"/>
  <c r="I1902" i="46"/>
  <c r="I1901" i="46"/>
  <c r="I1900" i="46"/>
  <c r="I1899" i="46"/>
  <c r="I1898" i="46"/>
  <c r="I1897" i="46"/>
  <c r="I1896" i="46"/>
  <c r="I1895" i="46"/>
  <c r="I1894" i="46"/>
  <c r="I1893" i="46"/>
  <c r="I1892" i="46"/>
  <c r="I1891" i="46"/>
  <c r="I1890" i="46"/>
  <c r="I1889" i="46"/>
  <c r="I1888" i="46"/>
  <c r="I1887" i="46"/>
  <c r="I1886" i="46"/>
  <c r="I1885" i="46"/>
  <c r="I1884" i="46"/>
  <c r="I1883" i="46"/>
  <c r="I1882" i="46"/>
  <c r="I1881" i="46"/>
  <c r="I1880" i="46"/>
  <c r="I1879" i="46"/>
  <c r="I1878" i="46"/>
  <c r="I1877" i="46"/>
  <c r="I1876" i="46"/>
  <c r="I1875" i="46"/>
  <c r="I1874" i="46"/>
  <c r="I1873" i="46"/>
  <c r="I1872" i="46"/>
  <c r="I1871" i="46"/>
  <c r="I1870" i="46"/>
  <c r="I1869" i="46"/>
  <c r="I1868" i="46"/>
  <c r="I1867" i="46"/>
  <c r="I1866" i="46"/>
  <c r="I1865" i="46"/>
  <c r="I1864" i="46"/>
  <c r="I1863" i="46"/>
  <c r="I1862" i="46"/>
  <c r="I1861" i="46"/>
  <c r="I1860" i="46"/>
  <c r="I1859" i="46"/>
  <c r="I1858" i="46"/>
  <c r="I1857" i="46"/>
  <c r="I1856" i="46"/>
  <c r="I1855" i="46"/>
  <c r="I1854" i="46"/>
  <c r="I1853" i="46"/>
  <c r="I1852" i="46"/>
  <c r="I1851" i="46"/>
  <c r="I1850" i="46"/>
  <c r="I1849" i="46"/>
  <c r="I1848" i="46"/>
  <c r="I1847" i="46"/>
  <c r="I1846" i="46"/>
  <c r="I1845" i="46"/>
  <c r="I1844" i="46"/>
  <c r="I1843" i="46"/>
  <c r="I1842" i="46"/>
  <c r="I1841" i="46"/>
  <c r="I1840" i="46"/>
  <c r="I1839" i="46"/>
  <c r="I1838" i="46"/>
  <c r="I1837" i="46"/>
  <c r="I1836" i="46"/>
  <c r="I1835" i="46"/>
  <c r="I1834" i="46"/>
  <c r="I1833" i="46"/>
  <c r="I1832" i="46"/>
  <c r="I1831" i="46"/>
  <c r="I1830" i="46"/>
  <c r="I1829" i="46"/>
  <c r="I1828" i="46"/>
  <c r="I1827" i="46"/>
  <c r="I1826" i="46"/>
  <c r="I1825" i="46"/>
  <c r="I1824" i="46"/>
  <c r="I1823" i="46"/>
  <c r="I1822" i="46"/>
  <c r="I1821" i="46"/>
  <c r="I1820" i="46"/>
  <c r="I1819" i="46"/>
  <c r="I1818" i="46"/>
  <c r="I1817" i="46"/>
  <c r="I1816" i="46"/>
  <c r="I1815" i="46"/>
  <c r="I1814" i="46"/>
  <c r="I1813" i="46"/>
  <c r="I1812" i="46"/>
  <c r="I1811" i="46"/>
  <c r="I1810" i="46"/>
  <c r="I1809" i="46"/>
  <c r="I1808" i="46"/>
  <c r="I1807" i="46"/>
  <c r="I1806" i="46"/>
  <c r="I1805" i="46"/>
  <c r="I1804" i="46"/>
  <c r="I1803" i="46"/>
  <c r="I1802" i="46"/>
  <c r="I1801" i="46"/>
  <c r="I1800" i="46"/>
  <c r="I1799" i="46"/>
  <c r="I1798" i="46"/>
  <c r="I1797" i="46"/>
  <c r="I1796" i="46"/>
  <c r="I1795" i="46"/>
  <c r="I1794" i="46"/>
  <c r="I1793" i="46"/>
  <c r="I1792" i="46"/>
  <c r="I1791" i="46"/>
  <c r="I1790" i="46"/>
  <c r="I1789" i="46"/>
  <c r="I1788" i="46"/>
  <c r="I1787" i="46"/>
  <c r="I1786" i="46"/>
  <c r="I1785" i="46"/>
  <c r="I1784" i="46"/>
  <c r="I1783" i="46"/>
  <c r="I1782" i="46"/>
  <c r="I1781" i="46"/>
  <c r="I1780" i="46"/>
  <c r="I1779" i="46"/>
  <c r="I1778" i="46"/>
  <c r="I1777" i="46"/>
  <c r="I1776" i="46"/>
  <c r="I1775" i="46"/>
  <c r="I1774" i="46"/>
  <c r="I1773" i="46"/>
  <c r="I1772" i="46"/>
  <c r="I1771" i="46"/>
  <c r="I1770" i="46"/>
  <c r="I1769" i="46"/>
  <c r="I1768" i="46"/>
  <c r="I1767" i="46"/>
  <c r="I1766" i="46"/>
  <c r="I1765" i="46"/>
  <c r="I1764" i="46"/>
  <c r="I1763" i="46"/>
  <c r="I1762" i="46"/>
  <c r="I1761" i="46"/>
  <c r="I1760" i="46"/>
  <c r="I1759" i="46"/>
  <c r="I1758" i="46"/>
  <c r="I1757" i="46"/>
  <c r="I1756" i="46"/>
  <c r="I1755" i="46"/>
  <c r="I1754" i="46"/>
  <c r="I1753" i="46"/>
  <c r="I1752" i="46"/>
  <c r="I1751" i="46"/>
  <c r="I1750" i="46"/>
  <c r="I1749" i="46"/>
  <c r="I1748" i="46"/>
  <c r="I1747" i="46"/>
  <c r="I1746" i="46"/>
  <c r="I1745" i="46"/>
  <c r="I1744" i="46"/>
  <c r="I1743" i="46"/>
  <c r="I1742" i="46"/>
  <c r="I1741" i="46"/>
  <c r="I1740" i="46"/>
  <c r="I1739" i="46"/>
  <c r="I1738" i="46"/>
  <c r="I1737" i="46"/>
  <c r="I1736" i="46"/>
  <c r="I1735" i="46"/>
  <c r="I1734" i="46"/>
  <c r="I1733" i="46"/>
  <c r="I1732" i="46"/>
  <c r="I1731" i="46"/>
  <c r="I1730" i="46"/>
  <c r="I1729" i="46"/>
  <c r="I1728" i="46"/>
  <c r="I1727" i="46"/>
  <c r="I1726" i="46"/>
  <c r="I1725" i="46"/>
  <c r="I1724" i="46"/>
  <c r="I1723" i="46"/>
  <c r="I1722" i="46"/>
  <c r="I1721" i="46"/>
  <c r="I1720" i="46"/>
  <c r="I1719" i="46"/>
  <c r="I1718" i="46"/>
  <c r="I1717" i="46"/>
  <c r="I1716" i="46"/>
  <c r="I1715" i="46"/>
  <c r="I1714" i="46"/>
  <c r="I1713" i="46"/>
  <c r="I1712" i="46"/>
  <c r="I1711" i="46"/>
  <c r="I1710" i="46"/>
  <c r="I1709" i="46"/>
  <c r="I1708" i="46"/>
  <c r="I1707" i="46"/>
  <c r="I1706" i="46"/>
  <c r="I1705" i="46"/>
  <c r="I1704" i="46"/>
  <c r="I1703" i="46"/>
  <c r="I1702" i="46"/>
  <c r="I1701" i="46"/>
  <c r="I1700" i="46"/>
  <c r="I1699" i="46"/>
  <c r="I1698" i="46"/>
  <c r="I1697" i="46"/>
  <c r="I1696" i="46"/>
  <c r="I1695" i="46"/>
  <c r="I1694" i="46"/>
  <c r="I1693" i="46"/>
  <c r="I1692" i="46"/>
  <c r="I1691" i="46"/>
  <c r="I1690" i="46"/>
  <c r="I1689" i="46"/>
  <c r="I1688" i="46"/>
  <c r="I1687" i="46"/>
  <c r="I1686" i="46"/>
  <c r="I1685" i="46"/>
  <c r="I1684" i="46"/>
  <c r="I1683" i="46"/>
  <c r="I1682" i="46"/>
  <c r="I1681" i="46"/>
  <c r="I1680" i="46"/>
  <c r="I1679" i="46"/>
  <c r="I1678" i="46"/>
  <c r="I1677" i="46"/>
  <c r="I1676" i="46"/>
  <c r="I1675" i="46"/>
  <c r="I1674" i="46"/>
  <c r="I1673" i="46"/>
  <c r="I1672" i="46"/>
  <c r="I1671" i="46"/>
  <c r="I1670" i="46"/>
  <c r="I1669" i="46"/>
  <c r="I1668" i="46"/>
  <c r="I1667" i="46"/>
  <c r="I1666" i="46"/>
  <c r="I1665" i="46"/>
  <c r="I1664" i="46"/>
  <c r="I1663" i="46"/>
  <c r="I1662" i="46"/>
  <c r="I1661" i="46"/>
  <c r="I1660" i="46"/>
  <c r="I1659" i="46"/>
  <c r="I1658" i="46"/>
  <c r="I1657" i="46"/>
  <c r="I1656" i="46"/>
  <c r="I1655" i="46"/>
  <c r="I1654" i="46"/>
  <c r="I1653" i="46"/>
  <c r="I1652" i="46"/>
  <c r="I1651" i="46"/>
  <c r="I1650" i="46"/>
  <c r="I1649" i="46"/>
  <c r="I1648" i="46"/>
  <c r="I1647" i="46"/>
  <c r="I1646" i="46"/>
  <c r="I1645" i="46"/>
  <c r="I1644" i="46"/>
  <c r="I1643" i="46"/>
  <c r="I1642" i="46"/>
  <c r="I1641" i="46"/>
  <c r="I1640" i="46"/>
  <c r="I1639" i="46"/>
  <c r="I1638" i="46"/>
  <c r="I1637" i="46"/>
  <c r="I1636" i="46"/>
  <c r="I1635" i="46"/>
  <c r="I1634" i="46"/>
  <c r="I1633" i="46"/>
  <c r="I1632" i="46"/>
  <c r="I1631" i="46"/>
  <c r="I1630" i="46"/>
  <c r="I1629" i="46"/>
  <c r="I1628" i="46"/>
  <c r="I1627" i="46"/>
  <c r="I1626" i="46"/>
  <c r="I1625" i="46"/>
  <c r="I1624" i="46"/>
  <c r="I1623" i="46"/>
  <c r="I1622" i="46"/>
  <c r="I1621" i="46"/>
  <c r="I1620" i="46"/>
  <c r="I1619" i="46"/>
  <c r="I1618" i="46"/>
  <c r="I1617" i="46"/>
  <c r="I1616" i="46"/>
  <c r="I1615" i="46"/>
  <c r="I1614" i="46"/>
  <c r="I1613" i="46"/>
  <c r="I1612" i="46"/>
  <c r="I1611" i="46"/>
  <c r="I1610" i="46"/>
  <c r="I1609" i="46"/>
  <c r="I1608" i="46"/>
  <c r="I1607" i="46"/>
  <c r="I1606" i="46"/>
  <c r="I1605" i="46"/>
  <c r="I1604" i="46"/>
  <c r="I1603" i="46"/>
  <c r="I1602" i="46"/>
  <c r="I1601" i="46"/>
  <c r="I1600" i="46"/>
  <c r="I1599" i="46"/>
  <c r="I1598" i="46"/>
  <c r="I1597" i="46"/>
  <c r="I1596" i="46"/>
  <c r="I1595" i="46"/>
  <c r="I1594" i="46"/>
  <c r="I1593" i="46"/>
  <c r="I1592" i="46"/>
  <c r="I1591" i="46"/>
  <c r="I1590" i="46"/>
  <c r="I1589" i="46"/>
  <c r="I1588" i="46"/>
  <c r="I1587" i="46"/>
  <c r="I1586" i="46"/>
  <c r="I1585" i="46"/>
  <c r="I1584" i="46"/>
  <c r="I1583" i="46"/>
  <c r="I1582" i="46"/>
  <c r="I1581" i="46"/>
  <c r="I1580" i="46"/>
  <c r="I1579" i="46"/>
  <c r="I1578" i="46"/>
  <c r="I1577" i="46"/>
  <c r="I1576" i="46"/>
  <c r="I1575" i="46"/>
  <c r="I1574" i="46"/>
  <c r="I1573" i="46"/>
  <c r="I1572" i="46"/>
  <c r="I1571" i="46"/>
  <c r="I1570" i="46"/>
  <c r="I1569" i="46"/>
  <c r="I1568" i="46"/>
  <c r="I1567" i="46"/>
  <c r="I1566" i="46"/>
  <c r="I1565" i="46"/>
  <c r="I1564" i="46"/>
  <c r="I1563" i="46"/>
  <c r="I1562" i="46"/>
  <c r="I1561" i="46"/>
  <c r="I1560" i="46"/>
  <c r="I1559" i="46"/>
  <c r="I1558" i="46"/>
  <c r="I1557" i="46"/>
  <c r="I1556" i="46"/>
  <c r="I1555" i="46"/>
  <c r="I1554" i="46"/>
  <c r="I1553" i="46"/>
  <c r="I1552" i="46"/>
  <c r="I1551" i="46"/>
  <c r="I1550" i="46"/>
  <c r="I1549" i="46"/>
  <c r="I1548" i="46"/>
  <c r="I1547" i="46"/>
  <c r="I1546" i="46"/>
  <c r="I1545" i="46"/>
  <c r="I1544" i="46"/>
  <c r="I1543" i="46"/>
  <c r="I1542" i="46"/>
  <c r="I1541" i="46"/>
  <c r="I1540" i="46"/>
  <c r="I1539" i="46"/>
  <c r="I1538" i="46"/>
  <c r="I1537" i="46"/>
  <c r="I1536" i="46"/>
  <c r="I1535" i="46"/>
  <c r="I1534" i="46"/>
  <c r="I1533" i="46"/>
  <c r="I1532" i="46"/>
  <c r="I1531" i="46"/>
  <c r="I1530" i="46"/>
  <c r="I1529" i="46"/>
  <c r="I1528" i="46"/>
  <c r="I1527" i="46"/>
  <c r="I1526" i="46"/>
  <c r="I1525" i="46"/>
  <c r="I1524" i="46"/>
  <c r="I1523" i="46"/>
  <c r="I1522" i="46"/>
  <c r="I1521" i="46"/>
  <c r="I1520" i="46"/>
  <c r="I1519" i="46"/>
  <c r="I1518" i="46"/>
  <c r="I1517" i="46"/>
  <c r="I1516" i="46"/>
  <c r="I1515" i="46"/>
  <c r="I1514" i="46"/>
  <c r="I1513" i="46"/>
  <c r="I1512" i="46"/>
  <c r="I1511" i="46"/>
  <c r="I1510" i="46"/>
  <c r="I1509" i="46"/>
  <c r="I1508" i="46"/>
  <c r="I1507" i="46"/>
  <c r="I1506" i="46"/>
  <c r="I1505" i="46"/>
  <c r="I1504" i="46"/>
  <c r="I1503" i="46"/>
  <c r="I1502" i="46"/>
  <c r="I1501" i="46"/>
  <c r="I1500" i="46"/>
  <c r="I1499" i="46"/>
  <c r="I1498" i="46"/>
  <c r="I1497" i="46"/>
  <c r="I1496" i="46"/>
  <c r="I1495" i="46"/>
  <c r="I1494" i="46"/>
  <c r="I1493" i="46"/>
  <c r="I1492" i="46"/>
  <c r="I1491" i="46"/>
  <c r="I1490" i="46"/>
  <c r="I1489" i="46"/>
  <c r="I1488" i="46"/>
  <c r="I1487" i="46"/>
  <c r="I1486" i="46"/>
  <c r="I1485" i="46"/>
  <c r="I1484" i="46"/>
  <c r="I1483" i="46"/>
  <c r="I1482" i="46"/>
  <c r="I1481" i="46"/>
  <c r="I1480" i="46"/>
  <c r="I1479" i="46"/>
  <c r="I1478" i="46"/>
  <c r="I1477" i="46"/>
  <c r="I1476" i="46"/>
  <c r="I1475" i="46"/>
  <c r="I1474" i="46"/>
  <c r="I1473" i="46"/>
  <c r="I1472" i="46"/>
  <c r="I1471" i="46"/>
  <c r="I1470" i="46"/>
  <c r="I1469" i="46"/>
  <c r="I1468" i="46"/>
  <c r="I1467" i="46"/>
  <c r="I1466" i="46"/>
  <c r="I1465" i="46"/>
  <c r="I1464" i="46"/>
  <c r="I1463" i="46"/>
  <c r="I1462" i="46"/>
  <c r="I1461" i="46"/>
  <c r="I1460" i="46"/>
  <c r="I1459" i="46"/>
  <c r="I1458" i="46"/>
  <c r="I1457" i="46"/>
  <c r="I1456" i="46"/>
  <c r="I1455" i="46"/>
  <c r="I1454" i="46"/>
  <c r="I1453" i="46"/>
  <c r="I1452" i="46"/>
  <c r="I1451" i="46"/>
  <c r="I1450" i="46"/>
  <c r="I1449" i="46"/>
  <c r="I1448" i="46"/>
  <c r="I1447" i="46"/>
  <c r="I1446" i="46"/>
  <c r="I1445" i="46"/>
  <c r="I1444" i="46"/>
  <c r="I1443" i="46"/>
  <c r="I1442" i="46"/>
  <c r="I1441" i="46"/>
  <c r="I1440" i="46"/>
  <c r="I1439" i="46"/>
  <c r="I1438" i="46"/>
  <c r="I1437" i="46"/>
  <c r="I1436" i="46"/>
  <c r="I1435" i="46"/>
  <c r="I1434" i="46"/>
  <c r="I1433" i="46"/>
  <c r="I1432" i="46"/>
  <c r="I1431" i="46"/>
  <c r="I1430" i="46"/>
  <c r="I1429" i="46"/>
  <c r="I1428" i="46"/>
  <c r="I1427" i="46"/>
  <c r="I1426" i="46"/>
  <c r="I1425" i="46"/>
  <c r="I1424" i="46"/>
  <c r="I1423" i="46"/>
  <c r="I1422" i="46"/>
  <c r="I1421" i="46"/>
  <c r="I1420" i="46"/>
  <c r="I1419" i="46"/>
  <c r="I1418" i="46"/>
  <c r="I1417" i="46"/>
  <c r="I1416" i="46"/>
  <c r="I1415" i="46"/>
  <c r="I1414" i="46"/>
  <c r="I1413" i="46"/>
  <c r="I1412" i="46"/>
  <c r="I1411" i="46"/>
  <c r="I1410" i="46"/>
  <c r="I1409" i="46"/>
  <c r="I1408" i="46"/>
  <c r="I1407" i="46"/>
  <c r="I1406" i="46"/>
  <c r="I1405" i="46"/>
  <c r="I1404" i="46"/>
  <c r="I1403" i="46"/>
  <c r="I1402" i="46"/>
  <c r="I1401" i="46"/>
  <c r="I1400" i="46"/>
  <c r="I1399" i="46"/>
  <c r="I1398" i="46"/>
  <c r="I1397" i="46"/>
  <c r="I1396" i="46"/>
  <c r="I1395" i="46"/>
  <c r="I1394" i="46"/>
  <c r="I1393" i="46"/>
  <c r="I1392" i="46"/>
  <c r="I1391" i="46"/>
  <c r="I1390" i="46"/>
  <c r="I1389" i="46"/>
  <c r="I1388" i="46"/>
  <c r="I1387" i="46"/>
  <c r="I1386" i="46"/>
  <c r="I1385" i="46"/>
  <c r="I1384" i="46"/>
  <c r="I1383" i="46"/>
  <c r="I1382" i="46"/>
  <c r="I1381" i="46"/>
  <c r="I1380" i="46"/>
  <c r="I1379" i="46"/>
  <c r="I1378" i="46"/>
  <c r="I1377" i="46"/>
  <c r="I1376" i="46"/>
  <c r="I1375" i="46"/>
  <c r="I1374" i="46"/>
  <c r="I1373" i="46"/>
  <c r="I1372" i="46"/>
  <c r="I1371" i="46"/>
  <c r="I1370" i="46"/>
  <c r="I1369" i="46"/>
  <c r="I1368" i="46"/>
  <c r="I1367" i="46"/>
  <c r="I1366" i="46"/>
  <c r="I1365" i="46"/>
  <c r="I1364" i="46"/>
  <c r="I1363" i="46"/>
  <c r="I1362" i="46"/>
  <c r="I1361" i="46"/>
  <c r="I1360" i="46"/>
  <c r="I1359" i="46"/>
  <c r="I1358" i="46"/>
  <c r="I1357" i="46"/>
  <c r="I1356" i="46"/>
  <c r="I1355" i="46"/>
  <c r="I1354" i="46"/>
  <c r="I1353" i="46"/>
  <c r="I1352" i="46"/>
  <c r="I1351" i="46"/>
  <c r="I1350" i="46"/>
  <c r="I1349" i="46"/>
  <c r="I1348" i="46"/>
  <c r="I1347" i="46"/>
  <c r="I1346" i="46"/>
  <c r="I1345" i="46"/>
  <c r="I1344" i="46"/>
  <c r="I1343" i="46"/>
  <c r="I1342" i="46"/>
  <c r="I1341" i="46"/>
  <c r="I1340" i="46"/>
  <c r="I1339" i="46"/>
  <c r="I1338" i="46"/>
  <c r="I1337" i="46"/>
  <c r="I1336" i="46"/>
  <c r="I1335" i="46"/>
  <c r="I1334" i="46"/>
  <c r="I1333" i="46"/>
  <c r="I1332" i="46"/>
  <c r="I1331" i="46"/>
  <c r="I1330" i="46"/>
  <c r="I1329" i="46"/>
  <c r="I1328" i="46"/>
  <c r="I1327" i="46"/>
  <c r="I1326" i="46"/>
  <c r="I1325" i="46"/>
  <c r="I1324" i="46"/>
  <c r="I1323" i="46"/>
  <c r="I1322" i="46"/>
  <c r="I1321" i="46"/>
  <c r="I1320" i="46"/>
  <c r="I1319" i="46"/>
  <c r="I1318" i="46"/>
  <c r="I1317" i="46"/>
  <c r="I1316" i="46"/>
  <c r="I1315" i="46"/>
  <c r="I1314" i="46"/>
  <c r="I1313" i="46"/>
  <c r="I1312" i="46"/>
  <c r="I1311" i="46"/>
  <c r="I1310" i="46"/>
  <c r="I1309" i="46"/>
  <c r="I1308" i="46"/>
  <c r="I1307" i="46"/>
  <c r="I1306" i="46"/>
  <c r="I1305" i="46"/>
  <c r="I1304" i="46"/>
  <c r="I1303" i="46"/>
  <c r="I1302" i="46"/>
  <c r="I1301" i="46"/>
  <c r="I1300" i="46"/>
  <c r="I1299" i="46"/>
  <c r="I1298" i="46"/>
  <c r="I1297" i="46"/>
  <c r="I1296" i="46"/>
  <c r="I1295" i="46"/>
  <c r="I1294" i="46"/>
  <c r="I1293" i="46"/>
  <c r="I1292" i="46"/>
  <c r="I1291" i="46"/>
  <c r="I1290" i="46"/>
  <c r="I1289" i="46"/>
  <c r="I1288" i="46"/>
  <c r="I1287" i="46"/>
  <c r="I1286" i="46"/>
  <c r="I1285" i="46"/>
  <c r="I1284" i="46"/>
  <c r="I1283" i="46"/>
  <c r="I1282" i="46"/>
  <c r="I1281" i="46"/>
  <c r="I1280" i="46"/>
  <c r="I1279" i="46"/>
  <c r="I1278" i="46"/>
  <c r="I1277" i="46"/>
  <c r="I1276" i="46"/>
  <c r="I1275" i="46"/>
  <c r="I1274" i="46"/>
  <c r="I1273" i="46"/>
  <c r="I1272" i="46"/>
  <c r="I1271" i="46"/>
  <c r="I1270" i="46"/>
  <c r="I1269" i="46"/>
  <c r="I1268" i="46"/>
  <c r="I1267" i="46"/>
  <c r="I1266" i="46"/>
  <c r="I1265" i="46"/>
  <c r="I1264" i="46"/>
  <c r="I1263" i="46"/>
  <c r="I1262" i="46"/>
  <c r="I1261" i="46"/>
  <c r="I1260" i="46"/>
  <c r="I1259" i="46"/>
  <c r="I1258" i="46"/>
  <c r="I1257" i="46"/>
  <c r="I1256" i="46"/>
  <c r="I1255" i="46"/>
  <c r="I1254" i="46"/>
  <c r="I1253" i="46"/>
  <c r="I1252" i="46"/>
  <c r="I1251" i="46"/>
  <c r="I1250" i="46"/>
  <c r="I1249" i="46"/>
  <c r="I1248" i="46"/>
  <c r="I1247" i="46"/>
  <c r="I1246" i="46"/>
  <c r="I1245" i="46"/>
  <c r="I1244" i="46"/>
  <c r="I1243" i="46"/>
  <c r="I1242" i="46"/>
  <c r="I1241" i="46"/>
  <c r="I1240" i="46"/>
  <c r="I1239" i="46"/>
  <c r="I1238" i="46"/>
  <c r="I1237" i="46"/>
  <c r="I1236" i="46"/>
  <c r="I1235" i="46"/>
  <c r="I1234" i="46"/>
  <c r="I1233" i="46"/>
  <c r="I1232" i="46"/>
  <c r="I1231" i="46"/>
  <c r="I1230" i="46"/>
  <c r="I1229" i="46"/>
  <c r="I1228" i="46"/>
  <c r="I1227" i="46"/>
  <c r="I1226" i="46"/>
  <c r="I1225" i="46"/>
  <c r="I1224" i="46"/>
  <c r="I1223" i="46"/>
  <c r="I1222" i="46"/>
  <c r="I1221" i="46"/>
  <c r="I1220" i="46"/>
  <c r="I1219" i="46"/>
  <c r="I1218" i="46"/>
  <c r="I1217" i="46"/>
  <c r="I1216" i="46"/>
  <c r="I1215" i="46"/>
  <c r="I1214" i="46"/>
  <c r="I1213" i="46"/>
  <c r="I1212" i="46"/>
  <c r="I1211" i="46"/>
  <c r="I1210" i="46"/>
  <c r="I1209" i="46"/>
  <c r="I1208" i="46"/>
  <c r="I1207" i="46"/>
  <c r="I1206" i="46"/>
  <c r="I1205" i="46"/>
  <c r="I1204" i="46"/>
  <c r="I1203" i="46"/>
  <c r="I1202" i="46"/>
  <c r="I1201" i="46"/>
  <c r="I1200" i="46"/>
  <c r="I1199" i="46"/>
  <c r="I1198" i="46"/>
  <c r="I1197" i="46"/>
  <c r="I1196" i="46"/>
  <c r="I1195" i="46"/>
  <c r="I1194" i="46"/>
  <c r="I1193" i="46"/>
  <c r="I1192" i="46"/>
  <c r="I1191" i="46"/>
  <c r="I1190" i="46"/>
  <c r="I1189" i="46"/>
  <c r="I1188" i="46"/>
  <c r="I1187" i="46"/>
  <c r="I1186" i="46"/>
  <c r="I1185" i="46"/>
  <c r="I1184" i="46"/>
  <c r="I1183" i="46"/>
  <c r="I1182" i="46"/>
  <c r="I1181" i="46"/>
  <c r="I1180" i="46"/>
  <c r="I1179" i="46"/>
  <c r="I1178" i="46"/>
  <c r="I1177" i="46"/>
  <c r="I1176" i="46"/>
  <c r="I1175" i="46"/>
  <c r="I1174" i="46"/>
  <c r="I1173" i="46"/>
  <c r="I1172" i="46"/>
  <c r="I1171" i="46"/>
  <c r="I1170" i="46"/>
  <c r="I1169" i="46"/>
  <c r="I1168" i="46"/>
  <c r="I1167" i="46"/>
  <c r="I1166" i="46"/>
  <c r="I1165" i="46"/>
  <c r="I1164" i="46"/>
  <c r="I1163" i="46"/>
  <c r="I1162" i="46"/>
  <c r="I1161" i="46"/>
  <c r="I1160" i="46"/>
  <c r="I1159" i="46"/>
  <c r="I1158" i="46"/>
  <c r="I1157" i="46"/>
  <c r="I1156" i="46"/>
  <c r="I1155" i="46"/>
  <c r="I1154" i="46"/>
  <c r="I1153" i="46"/>
  <c r="I1152" i="46"/>
  <c r="I1151" i="46"/>
  <c r="I1150" i="46"/>
  <c r="I1149" i="46"/>
  <c r="I1148" i="46"/>
  <c r="I1147" i="46"/>
  <c r="I1146" i="46"/>
  <c r="I1145" i="46"/>
  <c r="I1144" i="46"/>
  <c r="I1143" i="46"/>
  <c r="I1142" i="46"/>
  <c r="I1141" i="46"/>
  <c r="I1140" i="46"/>
  <c r="I1139" i="46"/>
  <c r="I1138" i="46"/>
  <c r="I1137" i="46"/>
  <c r="I1136" i="46"/>
  <c r="I1135" i="46"/>
  <c r="I1134" i="46"/>
  <c r="I1133" i="46"/>
  <c r="I1132" i="46"/>
  <c r="I1131" i="46"/>
  <c r="I1130" i="46"/>
  <c r="I1129" i="46"/>
  <c r="I1128" i="46"/>
  <c r="I1127" i="46"/>
  <c r="I1126" i="46"/>
  <c r="I1125" i="46"/>
  <c r="I1124" i="46"/>
  <c r="I1123" i="46"/>
  <c r="I1122" i="46"/>
  <c r="I1121" i="46"/>
  <c r="I1120" i="46"/>
  <c r="I1119" i="46"/>
  <c r="I1118" i="46"/>
  <c r="I1117" i="46"/>
  <c r="I1116" i="46"/>
  <c r="I1115" i="46"/>
  <c r="I1114" i="46"/>
  <c r="I1113" i="46"/>
  <c r="I1112" i="46"/>
  <c r="I1111" i="46"/>
  <c r="I1110" i="46"/>
  <c r="I1109" i="46"/>
  <c r="I1108" i="46"/>
  <c r="I1107" i="46"/>
  <c r="I1106" i="46"/>
  <c r="I1105" i="46"/>
  <c r="I1104" i="46"/>
  <c r="I1103" i="46"/>
  <c r="I1102" i="46"/>
  <c r="I1101" i="46"/>
  <c r="I1100" i="46"/>
  <c r="I1099" i="46"/>
  <c r="I1098" i="46"/>
  <c r="I1097" i="46"/>
  <c r="I1096" i="46"/>
  <c r="I1095" i="46"/>
  <c r="I1094" i="46"/>
  <c r="I1093" i="46"/>
  <c r="I1092" i="46"/>
  <c r="I1091" i="46"/>
  <c r="I1090" i="46"/>
  <c r="I1089" i="46"/>
  <c r="I1088" i="46"/>
  <c r="I1087" i="46"/>
  <c r="I1086" i="46"/>
  <c r="I1085" i="46"/>
  <c r="I1084" i="46"/>
  <c r="I1083" i="46"/>
  <c r="I1082" i="46"/>
  <c r="I1081" i="46"/>
  <c r="I1080" i="46"/>
  <c r="I1079" i="46"/>
  <c r="I1078" i="46"/>
  <c r="I1077" i="46"/>
  <c r="I1076" i="46"/>
  <c r="I1075" i="46"/>
  <c r="I1074" i="46"/>
  <c r="I1073" i="46"/>
  <c r="I1072" i="46"/>
  <c r="I1071" i="46"/>
  <c r="I1070" i="46"/>
  <c r="I1069" i="46"/>
  <c r="I1068" i="46"/>
  <c r="I1067" i="46"/>
  <c r="I1066" i="46"/>
  <c r="I1065" i="46"/>
  <c r="I1064" i="46"/>
  <c r="I1063" i="46"/>
  <c r="I1062" i="46"/>
  <c r="I1061" i="46"/>
  <c r="I1060" i="46"/>
  <c r="I1059" i="46"/>
  <c r="I1058" i="46"/>
  <c r="I1057" i="46"/>
  <c r="I1056" i="46"/>
  <c r="I1055" i="46"/>
  <c r="I1054" i="46"/>
  <c r="I1053" i="46"/>
  <c r="I1052" i="46"/>
  <c r="I1051" i="46"/>
  <c r="I1050" i="46"/>
  <c r="I1049" i="46"/>
  <c r="I1048" i="46"/>
  <c r="I1047" i="46"/>
  <c r="I1046" i="46"/>
  <c r="I1045" i="46"/>
  <c r="I1044" i="46"/>
  <c r="I1043" i="46"/>
  <c r="I1042" i="46"/>
  <c r="I1041" i="46"/>
  <c r="I1040" i="46"/>
  <c r="I1039" i="46"/>
  <c r="I1038" i="46"/>
  <c r="I1037" i="46"/>
  <c r="I1036" i="46"/>
  <c r="I1035" i="46"/>
  <c r="I1034" i="46"/>
  <c r="I1033" i="46"/>
  <c r="I1032" i="46"/>
  <c r="I1031" i="46"/>
  <c r="I1030" i="46"/>
  <c r="I1029" i="46"/>
  <c r="I1028" i="46"/>
  <c r="I1027" i="46"/>
  <c r="I1026" i="46"/>
  <c r="I1025" i="46"/>
  <c r="I1024" i="46"/>
  <c r="I1023" i="46"/>
  <c r="I1022" i="46"/>
  <c r="I1021" i="46"/>
  <c r="I1020" i="46"/>
  <c r="I1019" i="46"/>
  <c r="I1018" i="46"/>
  <c r="I1017" i="46"/>
  <c r="I1016" i="46"/>
  <c r="I1015" i="46"/>
  <c r="I1014" i="46"/>
  <c r="I1013" i="46"/>
  <c r="I1012" i="46"/>
  <c r="I1011" i="46"/>
  <c r="I1010" i="46"/>
  <c r="I1009" i="46"/>
  <c r="I1008" i="46"/>
  <c r="I1007" i="46"/>
  <c r="I1006" i="46"/>
  <c r="I1005" i="46"/>
  <c r="I1004" i="46"/>
  <c r="I1003" i="46"/>
  <c r="I1002" i="46"/>
  <c r="I1001" i="46"/>
  <c r="I1000" i="46"/>
  <c r="I999" i="46"/>
  <c r="I998" i="46"/>
  <c r="I997" i="46"/>
  <c r="I996" i="46"/>
  <c r="I995" i="46"/>
  <c r="I994" i="46"/>
  <c r="I993" i="46"/>
  <c r="I992" i="46"/>
  <c r="I991" i="46"/>
  <c r="I990" i="46"/>
  <c r="I989" i="46"/>
  <c r="I988" i="46"/>
  <c r="I987" i="46"/>
  <c r="I986" i="46"/>
  <c r="I985" i="46"/>
  <c r="I984" i="46"/>
  <c r="I983" i="46"/>
  <c r="I982" i="46"/>
  <c r="I981" i="46"/>
  <c r="I980" i="46"/>
  <c r="I979" i="46"/>
  <c r="I978" i="46"/>
  <c r="I977" i="46"/>
  <c r="I976" i="46"/>
  <c r="I975" i="46"/>
  <c r="I974" i="46"/>
  <c r="I973" i="46"/>
  <c r="I972" i="46"/>
  <c r="I971" i="46"/>
  <c r="I970" i="46"/>
  <c r="I969" i="46"/>
  <c r="I968" i="46"/>
  <c r="I967" i="46"/>
  <c r="I966" i="46"/>
  <c r="I965" i="46"/>
  <c r="I964" i="46"/>
  <c r="I963" i="46"/>
  <c r="I962" i="46"/>
  <c r="I961" i="46"/>
  <c r="I960" i="46"/>
  <c r="I959" i="46"/>
  <c r="I958" i="46"/>
  <c r="I957" i="46"/>
  <c r="I956" i="46"/>
  <c r="I955" i="46"/>
  <c r="I954" i="46"/>
  <c r="I953" i="46"/>
  <c r="I952" i="46"/>
  <c r="I951" i="46"/>
  <c r="I950" i="46"/>
  <c r="I949" i="46"/>
  <c r="I948" i="46"/>
  <c r="I947" i="46"/>
  <c r="I946" i="46"/>
  <c r="I945" i="46"/>
  <c r="I944" i="46"/>
  <c r="I943" i="46"/>
  <c r="I942" i="46"/>
  <c r="I941" i="46"/>
  <c r="I940" i="46"/>
  <c r="I939" i="46"/>
  <c r="I938" i="46"/>
  <c r="I937" i="46"/>
  <c r="I936" i="46"/>
  <c r="I935" i="46"/>
  <c r="I934" i="46"/>
  <c r="I933" i="46"/>
  <c r="I932" i="46"/>
  <c r="I931" i="46"/>
  <c r="I930" i="46"/>
  <c r="I929" i="46"/>
  <c r="I928" i="46"/>
  <c r="I927" i="46"/>
  <c r="I926" i="46"/>
  <c r="I925" i="46"/>
  <c r="I924" i="46"/>
  <c r="I923" i="46"/>
  <c r="I922" i="46"/>
  <c r="I921" i="46"/>
  <c r="I920" i="46"/>
  <c r="I919" i="46"/>
  <c r="I918" i="46"/>
  <c r="I917" i="46"/>
  <c r="I916" i="46"/>
  <c r="I915" i="46"/>
  <c r="I914" i="46"/>
  <c r="I913" i="46"/>
  <c r="I912" i="46"/>
  <c r="I911" i="46"/>
  <c r="I910" i="46"/>
  <c r="I909" i="46"/>
  <c r="I908" i="46"/>
  <c r="I907" i="46"/>
  <c r="I906" i="46"/>
  <c r="I905" i="46"/>
  <c r="I904" i="46"/>
  <c r="I903" i="46"/>
  <c r="I902" i="46"/>
  <c r="I901" i="46"/>
  <c r="I900" i="46"/>
  <c r="I899" i="46"/>
  <c r="I898" i="46"/>
  <c r="I897" i="46"/>
  <c r="I896" i="46"/>
  <c r="I895" i="46"/>
  <c r="I894" i="46"/>
  <c r="I893" i="46"/>
  <c r="I892" i="46"/>
  <c r="I891" i="46"/>
  <c r="I890" i="46"/>
  <c r="I889" i="46"/>
  <c r="I888" i="46"/>
  <c r="I887" i="46"/>
  <c r="I886" i="46"/>
  <c r="I885" i="46"/>
  <c r="I884" i="46"/>
  <c r="I883" i="46"/>
  <c r="I882" i="46"/>
  <c r="I881" i="46"/>
  <c r="I880" i="46"/>
  <c r="I879" i="46"/>
  <c r="I878" i="46"/>
  <c r="I877" i="46"/>
  <c r="I876" i="46"/>
  <c r="I875" i="46"/>
  <c r="I874" i="46"/>
  <c r="I873" i="46"/>
  <c r="I872" i="46"/>
  <c r="I871" i="46"/>
  <c r="I870" i="46"/>
  <c r="I869" i="46"/>
  <c r="I868" i="46"/>
  <c r="I867" i="46"/>
  <c r="I866" i="46"/>
  <c r="I865" i="46"/>
  <c r="I864" i="46"/>
  <c r="I863" i="46"/>
  <c r="I862" i="46"/>
  <c r="I861" i="46"/>
  <c r="I860" i="46"/>
  <c r="I859" i="46"/>
  <c r="I858" i="46"/>
  <c r="I857" i="46"/>
  <c r="I856" i="46"/>
  <c r="I855" i="46"/>
  <c r="I854" i="46"/>
  <c r="I853" i="46"/>
  <c r="I852" i="46"/>
  <c r="I851" i="46"/>
  <c r="I850" i="46"/>
  <c r="I849" i="46"/>
  <c r="I848" i="46"/>
  <c r="I847" i="46"/>
  <c r="I846" i="46"/>
  <c r="I845" i="46"/>
  <c r="I844" i="46"/>
  <c r="I843" i="46"/>
  <c r="I842" i="46"/>
  <c r="I841" i="46"/>
  <c r="I840" i="46"/>
  <c r="I839" i="46"/>
  <c r="I838" i="46"/>
  <c r="I837" i="46"/>
  <c r="I836" i="46"/>
  <c r="I835" i="46"/>
  <c r="I834" i="46"/>
  <c r="I833" i="46"/>
  <c r="I832" i="46"/>
  <c r="I831" i="46"/>
  <c r="I830" i="46"/>
  <c r="I829" i="46"/>
  <c r="I828" i="46"/>
  <c r="I827" i="46"/>
  <c r="I826" i="46"/>
  <c r="I825" i="46"/>
  <c r="I824" i="46"/>
  <c r="I823" i="46"/>
  <c r="I822" i="46"/>
  <c r="I821" i="46"/>
  <c r="I820" i="46"/>
  <c r="I819" i="46"/>
  <c r="I818" i="46"/>
  <c r="I817" i="46"/>
  <c r="I816" i="46"/>
  <c r="I815" i="46"/>
  <c r="I814" i="46"/>
  <c r="I813" i="46"/>
  <c r="I812" i="46"/>
  <c r="I811" i="46"/>
  <c r="I810" i="46"/>
  <c r="I809" i="46"/>
  <c r="I808" i="46"/>
  <c r="I807" i="46"/>
  <c r="I806" i="46"/>
  <c r="I805" i="46"/>
  <c r="I804" i="46"/>
  <c r="I803" i="46"/>
  <c r="I802" i="46"/>
  <c r="I801" i="46"/>
  <c r="I800" i="46"/>
  <c r="I799" i="46"/>
  <c r="I798" i="46"/>
  <c r="I797" i="46"/>
  <c r="I796" i="46"/>
  <c r="I795" i="46"/>
  <c r="I794" i="46"/>
  <c r="I793" i="46"/>
  <c r="I792" i="46"/>
  <c r="I791" i="46"/>
  <c r="I790" i="46"/>
  <c r="I789" i="46"/>
  <c r="I788" i="46"/>
  <c r="I787" i="46"/>
  <c r="I786" i="46"/>
  <c r="I785" i="46"/>
  <c r="I784" i="46"/>
  <c r="I783" i="46"/>
  <c r="I782" i="46"/>
  <c r="I781" i="46"/>
  <c r="I780" i="46"/>
  <c r="I779" i="46"/>
  <c r="I778" i="46"/>
  <c r="I777" i="46"/>
  <c r="I776" i="46"/>
  <c r="I775" i="46"/>
  <c r="I774" i="46"/>
  <c r="I773" i="46"/>
  <c r="I772" i="46"/>
  <c r="I771" i="46"/>
  <c r="I770" i="46"/>
  <c r="I769" i="46"/>
  <c r="I768" i="46"/>
  <c r="I767" i="46"/>
  <c r="I766" i="46"/>
  <c r="I765" i="46"/>
  <c r="I764" i="46"/>
  <c r="I763" i="46"/>
  <c r="I762" i="46"/>
  <c r="I761" i="46"/>
  <c r="I760" i="46"/>
  <c r="I759" i="46"/>
  <c r="I758" i="46"/>
  <c r="I757" i="46"/>
  <c r="I756" i="46"/>
  <c r="I755" i="46"/>
  <c r="I754" i="46"/>
  <c r="I753" i="46"/>
  <c r="I752" i="46"/>
  <c r="I751" i="46"/>
  <c r="I750" i="46"/>
  <c r="I749" i="46"/>
  <c r="I748" i="46"/>
  <c r="I747" i="46"/>
  <c r="I746" i="46"/>
  <c r="I745" i="46"/>
  <c r="I744" i="46"/>
  <c r="I743" i="46"/>
  <c r="I742" i="46"/>
  <c r="I741" i="46"/>
  <c r="I740" i="46"/>
  <c r="I739" i="46"/>
  <c r="I738" i="46"/>
  <c r="I737" i="46"/>
  <c r="I736" i="46"/>
  <c r="I735" i="46"/>
  <c r="I734" i="46"/>
  <c r="I733" i="46"/>
  <c r="I732" i="46"/>
  <c r="I731" i="46"/>
  <c r="I730" i="46"/>
  <c r="I729" i="46"/>
  <c r="I728" i="46"/>
  <c r="I727" i="46"/>
  <c r="I726" i="46"/>
  <c r="I725" i="46"/>
  <c r="I724" i="46"/>
  <c r="I723" i="46"/>
  <c r="I722" i="46"/>
  <c r="I721" i="46"/>
  <c r="I720" i="46"/>
  <c r="I719" i="46"/>
  <c r="I718" i="46"/>
  <c r="I717" i="46"/>
  <c r="I716" i="46"/>
  <c r="I715" i="46"/>
  <c r="I714" i="46"/>
  <c r="I713" i="46"/>
  <c r="I712" i="46"/>
  <c r="I711" i="46"/>
  <c r="I710" i="46"/>
  <c r="I709" i="46"/>
  <c r="I708" i="46"/>
  <c r="I707" i="46"/>
  <c r="I706" i="46"/>
  <c r="I705" i="46"/>
  <c r="I704" i="46"/>
  <c r="I703" i="46"/>
  <c r="I702" i="46"/>
  <c r="I701" i="46"/>
  <c r="I700" i="46"/>
  <c r="I699" i="46"/>
  <c r="I698" i="46"/>
  <c r="I697" i="46"/>
  <c r="I696" i="46"/>
  <c r="I695" i="46"/>
  <c r="I694" i="46"/>
  <c r="I693" i="46"/>
  <c r="I692" i="46"/>
  <c r="I691" i="46"/>
  <c r="I690" i="46"/>
  <c r="I689" i="46"/>
  <c r="I688" i="46"/>
  <c r="I687" i="46"/>
  <c r="I686" i="46"/>
  <c r="I685" i="46"/>
  <c r="I684" i="46"/>
  <c r="I683" i="46"/>
  <c r="I682" i="46"/>
  <c r="I681" i="46"/>
  <c r="I680" i="46"/>
  <c r="I679" i="46"/>
  <c r="I678" i="46"/>
  <c r="I677" i="46"/>
  <c r="I676" i="46"/>
  <c r="I675" i="46"/>
  <c r="I674" i="46"/>
  <c r="I673" i="46"/>
  <c r="I672" i="46"/>
  <c r="I671" i="46"/>
  <c r="I670" i="46"/>
  <c r="I669" i="46"/>
  <c r="I668" i="46"/>
  <c r="I667" i="46"/>
  <c r="I666" i="46"/>
  <c r="I665" i="46"/>
  <c r="I664" i="46"/>
  <c r="I663" i="46"/>
  <c r="I662" i="46"/>
  <c r="I661" i="46"/>
  <c r="I660" i="46"/>
  <c r="I659" i="46"/>
  <c r="I658" i="46"/>
  <c r="I657" i="46"/>
  <c r="I656" i="46"/>
  <c r="I655" i="46"/>
  <c r="I654" i="46"/>
  <c r="I653" i="46"/>
  <c r="I652" i="46"/>
  <c r="I651" i="46"/>
  <c r="I650" i="46"/>
  <c r="I649" i="46"/>
  <c r="I648" i="46"/>
  <c r="I647" i="46"/>
  <c r="I646" i="46"/>
  <c r="I645" i="46"/>
  <c r="I644" i="46"/>
  <c r="I643" i="46"/>
  <c r="I642" i="46"/>
  <c r="I641" i="46"/>
  <c r="I640" i="46"/>
  <c r="I639" i="46"/>
  <c r="I638" i="46"/>
  <c r="I637" i="46"/>
  <c r="I636" i="46"/>
  <c r="I635" i="46"/>
  <c r="I634" i="46"/>
  <c r="I633" i="46"/>
  <c r="I632" i="46"/>
  <c r="I631" i="46"/>
  <c r="I630" i="46"/>
  <c r="I629" i="46"/>
  <c r="I628" i="46"/>
  <c r="I627" i="46"/>
  <c r="I626" i="46"/>
  <c r="I625" i="46"/>
  <c r="I624" i="46"/>
  <c r="I623" i="46"/>
  <c r="I622" i="46"/>
  <c r="I621" i="46"/>
  <c r="I620" i="46"/>
  <c r="I619" i="46"/>
  <c r="I618" i="46"/>
  <c r="I617" i="46"/>
  <c r="I616" i="46"/>
  <c r="I615" i="46"/>
  <c r="I614" i="46"/>
  <c r="I613" i="46"/>
  <c r="I612" i="46"/>
  <c r="I611" i="46"/>
  <c r="I610" i="46"/>
  <c r="I609" i="46"/>
  <c r="I608" i="46"/>
  <c r="I607" i="46"/>
  <c r="I606" i="46"/>
  <c r="I605" i="46"/>
  <c r="I604" i="46"/>
  <c r="I603" i="46"/>
  <c r="I602" i="46"/>
  <c r="I601" i="46"/>
  <c r="I600" i="46"/>
  <c r="I599" i="46"/>
  <c r="I598" i="46"/>
  <c r="I597" i="46"/>
  <c r="I596" i="46"/>
  <c r="I595" i="46"/>
  <c r="I594" i="46"/>
  <c r="I593" i="46"/>
  <c r="I592" i="46"/>
  <c r="I591" i="46"/>
  <c r="I590" i="46"/>
  <c r="I589" i="46"/>
  <c r="I588" i="46"/>
  <c r="I587" i="46"/>
  <c r="I586" i="46"/>
  <c r="I585" i="46"/>
  <c r="I584" i="46"/>
  <c r="I583" i="46"/>
  <c r="I582" i="46"/>
  <c r="I581" i="46"/>
  <c r="I580" i="46"/>
  <c r="I579" i="46"/>
  <c r="I578" i="46"/>
  <c r="I577" i="46"/>
  <c r="I576" i="46"/>
  <c r="I575" i="46"/>
  <c r="I574" i="46"/>
  <c r="I573" i="46"/>
  <c r="I572" i="46"/>
  <c r="I571" i="46"/>
  <c r="I570" i="46"/>
  <c r="I569" i="46"/>
  <c r="I568" i="46"/>
  <c r="I567" i="46"/>
  <c r="I566" i="46"/>
  <c r="I565" i="46"/>
  <c r="I564" i="46"/>
  <c r="I563" i="46"/>
  <c r="I562" i="46"/>
  <c r="I561" i="46"/>
  <c r="I560" i="46"/>
  <c r="I559" i="46"/>
  <c r="I558" i="46"/>
  <c r="I557" i="46"/>
  <c r="I556" i="46"/>
  <c r="I555" i="46"/>
  <c r="I554" i="46"/>
  <c r="I553" i="46"/>
  <c r="I552" i="46"/>
  <c r="I551" i="46"/>
  <c r="I550" i="46"/>
  <c r="I549" i="46"/>
  <c r="I548" i="46"/>
  <c r="I547" i="46"/>
  <c r="I546" i="46"/>
  <c r="I545" i="46"/>
  <c r="I544" i="46"/>
  <c r="I543" i="46"/>
  <c r="I542" i="46"/>
  <c r="I541" i="46"/>
  <c r="I540" i="46"/>
  <c r="I539" i="46"/>
  <c r="I538" i="46"/>
  <c r="I537" i="46"/>
  <c r="I536" i="46"/>
  <c r="I535" i="46"/>
  <c r="I534" i="46"/>
  <c r="I533" i="46"/>
  <c r="I532" i="46"/>
  <c r="I531" i="46"/>
  <c r="I530" i="46"/>
  <c r="I529" i="46"/>
  <c r="I528" i="46"/>
  <c r="I527" i="46"/>
  <c r="I526" i="46"/>
  <c r="I525" i="46"/>
  <c r="I524" i="46"/>
  <c r="I523" i="46"/>
  <c r="I522" i="46"/>
  <c r="I521" i="46"/>
  <c r="I520" i="46"/>
  <c r="I519" i="46"/>
  <c r="I518" i="46"/>
  <c r="I517" i="46"/>
  <c r="I516" i="46"/>
  <c r="I515" i="46"/>
  <c r="I514" i="46"/>
  <c r="I513" i="46"/>
  <c r="I512" i="46"/>
  <c r="I511" i="46"/>
  <c r="I510" i="46"/>
  <c r="I509" i="46"/>
  <c r="I508" i="46"/>
  <c r="I507" i="46"/>
  <c r="I506" i="46"/>
  <c r="I505" i="46"/>
  <c r="I504" i="46"/>
  <c r="I503" i="46"/>
  <c r="I502" i="46"/>
  <c r="I501" i="46"/>
  <c r="I500" i="46"/>
  <c r="I499" i="46"/>
  <c r="I498" i="46"/>
  <c r="I497" i="46"/>
  <c r="I496" i="46"/>
  <c r="I495" i="46"/>
  <c r="I494" i="46"/>
  <c r="I493" i="46"/>
  <c r="I492" i="46"/>
  <c r="I491" i="46"/>
  <c r="I490" i="46"/>
  <c r="I489" i="46"/>
  <c r="I488" i="46"/>
  <c r="I487" i="46"/>
  <c r="I486" i="46"/>
  <c r="I485" i="46"/>
  <c r="I484" i="46"/>
  <c r="I483" i="46"/>
  <c r="I482" i="46"/>
  <c r="I481" i="46"/>
  <c r="I480" i="46"/>
  <c r="I479" i="46"/>
  <c r="I478" i="46"/>
  <c r="I477" i="46"/>
  <c r="I476" i="46"/>
  <c r="I475" i="46"/>
  <c r="I474" i="46"/>
  <c r="I473" i="46"/>
  <c r="I472" i="46"/>
  <c r="I471" i="46"/>
  <c r="I470" i="46"/>
  <c r="I469" i="46"/>
  <c r="I468" i="46"/>
  <c r="I467" i="46"/>
  <c r="I466" i="46"/>
  <c r="I465" i="46"/>
  <c r="I464" i="46"/>
  <c r="I463" i="46"/>
  <c r="I462" i="46"/>
  <c r="I461" i="46"/>
  <c r="I460" i="46"/>
  <c r="I459" i="46"/>
  <c r="I458" i="46"/>
  <c r="I457" i="46"/>
  <c r="I456" i="46"/>
  <c r="I455" i="46"/>
  <c r="I454" i="46"/>
  <c r="I453" i="46"/>
  <c r="I452" i="46"/>
  <c r="I451" i="46"/>
  <c r="I450" i="46"/>
  <c r="I449" i="46"/>
  <c r="I448" i="46"/>
  <c r="I447" i="46"/>
  <c r="I446" i="46"/>
  <c r="I445" i="46"/>
  <c r="I444" i="46"/>
  <c r="I443" i="46"/>
  <c r="I442" i="46"/>
  <c r="I441" i="46"/>
  <c r="I440" i="46"/>
  <c r="I439" i="46"/>
  <c r="I438" i="46"/>
  <c r="I437" i="46"/>
  <c r="I436" i="46"/>
  <c r="I435" i="46"/>
  <c r="I434" i="46"/>
  <c r="I433" i="46"/>
  <c r="I432" i="46"/>
  <c r="I431" i="46"/>
  <c r="I430" i="46"/>
  <c r="I429" i="46"/>
  <c r="I428" i="46"/>
  <c r="I427" i="46"/>
  <c r="I426" i="46"/>
  <c r="I425" i="46"/>
  <c r="I424" i="46"/>
  <c r="I423" i="46"/>
  <c r="I422" i="46"/>
  <c r="I421" i="46"/>
  <c r="I420" i="46"/>
  <c r="I419" i="46"/>
  <c r="I418" i="46"/>
  <c r="I417" i="46"/>
  <c r="I416" i="46"/>
  <c r="I415" i="46"/>
  <c r="I414" i="46"/>
  <c r="I413" i="46"/>
  <c r="I412" i="46"/>
  <c r="I411" i="46"/>
  <c r="I410" i="46"/>
  <c r="I409" i="46"/>
  <c r="I408" i="46"/>
  <c r="I407" i="46"/>
  <c r="I406" i="46"/>
  <c r="I405" i="46"/>
  <c r="I404" i="46"/>
  <c r="I403" i="46"/>
  <c r="I402" i="46"/>
  <c r="I401" i="46"/>
  <c r="I400" i="46"/>
  <c r="I399" i="46"/>
  <c r="I398" i="46"/>
  <c r="I397" i="46"/>
  <c r="I396" i="46"/>
  <c r="I395" i="46"/>
  <c r="I394" i="46"/>
  <c r="I393" i="46"/>
  <c r="I392" i="46"/>
  <c r="I391" i="46"/>
  <c r="I390" i="46"/>
  <c r="I389" i="46"/>
  <c r="I388" i="46"/>
  <c r="I387" i="46"/>
  <c r="I386" i="46"/>
  <c r="I385" i="46"/>
  <c r="I384" i="46"/>
  <c r="I383" i="46"/>
  <c r="I382" i="46"/>
  <c r="I381" i="46"/>
  <c r="I380" i="46"/>
  <c r="I379" i="46"/>
  <c r="I378" i="46"/>
  <c r="I377" i="46"/>
  <c r="I376" i="46"/>
  <c r="I375" i="46"/>
  <c r="I374" i="46"/>
  <c r="I373" i="46"/>
  <c r="I372" i="46"/>
  <c r="I371" i="46"/>
  <c r="I370" i="46"/>
  <c r="I369" i="46"/>
  <c r="I368" i="46"/>
  <c r="I367" i="46"/>
  <c r="I366" i="46"/>
  <c r="I365" i="46"/>
  <c r="I364" i="46"/>
  <c r="I363" i="46"/>
  <c r="I362" i="46"/>
  <c r="I361" i="46"/>
  <c r="I360" i="46"/>
  <c r="I359" i="46"/>
  <c r="I358" i="46"/>
  <c r="I357" i="46"/>
  <c r="I356" i="46"/>
  <c r="I355" i="46"/>
  <c r="I354" i="46"/>
  <c r="I353" i="46"/>
  <c r="I352" i="46"/>
  <c r="I351" i="46"/>
  <c r="I350" i="46"/>
  <c r="I349" i="46"/>
  <c r="I348" i="46"/>
  <c r="I347" i="46"/>
  <c r="I346" i="46"/>
  <c r="I345" i="46"/>
  <c r="I344" i="46"/>
  <c r="I343" i="46"/>
  <c r="I342" i="46"/>
  <c r="I341" i="46"/>
  <c r="I340" i="46"/>
  <c r="I339" i="46"/>
  <c r="I338" i="46"/>
  <c r="I337" i="46"/>
  <c r="I336" i="46"/>
  <c r="I335" i="46"/>
  <c r="I334" i="46"/>
  <c r="I333" i="46"/>
  <c r="I332" i="46"/>
  <c r="I331" i="46"/>
  <c r="I330" i="46"/>
  <c r="I329" i="46"/>
  <c r="I328" i="46"/>
  <c r="I327" i="46"/>
  <c r="I326" i="46"/>
  <c r="I325" i="46"/>
  <c r="I324" i="46"/>
  <c r="I323" i="46"/>
  <c r="I322" i="46"/>
  <c r="I321" i="46"/>
  <c r="I320" i="46"/>
  <c r="I319" i="46"/>
  <c r="I318" i="46"/>
  <c r="I317" i="46"/>
  <c r="I316" i="46"/>
  <c r="I315" i="46"/>
  <c r="I314" i="46"/>
  <c r="I313" i="46"/>
  <c r="I312" i="46"/>
  <c r="I311" i="46"/>
  <c r="I310" i="46"/>
  <c r="I309" i="46"/>
  <c r="I308" i="46"/>
  <c r="I307" i="46"/>
  <c r="I306" i="46"/>
  <c r="I305" i="46"/>
  <c r="I304" i="46"/>
  <c r="I303" i="46"/>
  <c r="I302" i="46"/>
  <c r="I301" i="46"/>
  <c r="I300" i="46"/>
  <c r="I299" i="46"/>
  <c r="I298" i="46"/>
  <c r="I297"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8" i="46"/>
  <c r="I7" i="46"/>
  <c r="I2" i="46" s="1"/>
</calcChain>
</file>

<file path=xl/comments1.xml><?xml version="1.0" encoding="utf-8"?>
<comments xmlns="http://schemas.openxmlformats.org/spreadsheetml/2006/main">
  <authors>
    <author>Jo</author>
  </authors>
  <commentList>
    <comment ref="C5" authorId="0">
      <text>
        <r>
          <rPr>
            <b/>
            <sz val="11"/>
            <color indexed="12"/>
            <rFont val="Tahoma"/>
            <family val="2"/>
          </rPr>
          <t>Jo:</t>
        </r>
        <r>
          <rPr>
            <b/>
            <sz val="11"/>
            <color indexed="10"/>
            <rFont val="Tahoma"/>
            <family val="2"/>
          </rPr>
          <t xml:space="preserve">
 en tappant simultanément 
sur </t>
        </r>
        <r>
          <rPr>
            <b/>
            <sz val="11"/>
            <color indexed="12"/>
            <rFont val="Tahoma"/>
            <family val="2"/>
          </rPr>
          <t xml:space="preserve"> </t>
        </r>
        <r>
          <rPr>
            <b/>
            <sz val="12"/>
            <color indexed="12"/>
            <rFont val="Tahoma"/>
            <family val="2"/>
          </rPr>
          <t xml:space="preserve">CTRL  et  </t>
        </r>
        <r>
          <rPr>
            <b/>
            <sz val="16"/>
            <color indexed="12"/>
            <rFont val="Tahoma"/>
            <family val="2"/>
          </rPr>
          <t>;</t>
        </r>
        <r>
          <rPr>
            <b/>
            <sz val="11"/>
            <color indexed="10"/>
            <rFont val="Tahoma"/>
            <family val="2"/>
          </rPr>
          <t xml:space="preserve">
il y a la </t>
        </r>
        <r>
          <rPr>
            <b/>
            <sz val="12"/>
            <color indexed="10"/>
            <rFont val="Tahoma"/>
            <family val="2"/>
          </rPr>
          <t>DATE</t>
        </r>
        <r>
          <rPr>
            <b/>
            <sz val="11"/>
            <color indexed="10"/>
            <rFont val="Tahoma"/>
            <family val="2"/>
          </rPr>
          <t xml:space="preserve"> qui  s'affiche
avec </t>
        </r>
        <r>
          <rPr>
            <b/>
            <sz val="12"/>
            <color indexed="12"/>
            <rFont val="Tahoma"/>
            <family val="2"/>
          </rPr>
          <t xml:space="preserve"> CTRL et  </t>
        </r>
        <r>
          <rPr>
            <b/>
            <sz val="16"/>
            <color indexed="12"/>
            <rFont val="Tahoma"/>
            <family val="2"/>
          </rPr>
          <t>:</t>
        </r>
        <r>
          <rPr>
            <b/>
            <sz val="11"/>
            <color indexed="10"/>
            <rFont val="Tahoma"/>
            <family val="2"/>
          </rPr>
          <t xml:space="preserve">
c'est </t>
        </r>
        <r>
          <rPr>
            <b/>
            <sz val="12"/>
            <color indexed="10"/>
            <rFont val="Tahoma"/>
            <family val="2"/>
          </rPr>
          <t>l'HEURE</t>
        </r>
      </text>
    </comment>
  </commentList>
</comments>
</file>

<file path=xl/comments2.xml><?xml version="1.0" encoding="utf-8"?>
<comments xmlns="http://schemas.openxmlformats.org/spreadsheetml/2006/main">
  <authors>
    <author>Jo Schneider 68800 LEIMBACH</author>
  </authors>
  <commentList>
    <comment ref="B5" authorId="0">
      <text>
        <r>
          <rPr>
            <b/>
            <sz val="11"/>
            <color indexed="10"/>
            <rFont val="Tahoma"/>
            <family val="2"/>
          </rPr>
          <t xml:space="preserve">
</t>
        </r>
        <r>
          <rPr>
            <b/>
            <sz val="11"/>
            <color indexed="12"/>
            <rFont val="Tahoma"/>
            <family val="2"/>
          </rPr>
          <t>Jo Schneider 68800 LEIMBACH
pour s</t>
        </r>
        <r>
          <rPr>
            <b/>
            <sz val="11"/>
            <color indexed="81"/>
            <rFont val="Tahoma"/>
            <family val="2"/>
          </rPr>
          <t>auter d'une
rubrique à l'autre
appuyer sur la touche</t>
        </r>
        <r>
          <rPr>
            <b/>
            <sz val="11"/>
            <color indexed="10"/>
            <rFont val="Tahoma"/>
            <family val="2"/>
          </rPr>
          <t xml:space="preserve">
</t>
        </r>
        <r>
          <rPr>
            <b/>
            <sz val="14"/>
            <color indexed="12"/>
            <rFont val="Tahoma"/>
            <family val="2"/>
          </rPr>
          <t>CTRL</t>
        </r>
        <r>
          <rPr>
            <b/>
            <sz val="11"/>
            <color indexed="10"/>
            <rFont val="Tahoma"/>
            <family val="2"/>
          </rPr>
          <t xml:space="preserve"> et la maintenir enfoncée
puis utiliser </t>
        </r>
        <r>
          <rPr>
            <b/>
            <sz val="16"/>
            <color indexed="12"/>
            <rFont val="Tahoma"/>
            <family val="2"/>
          </rPr>
          <t xml:space="preserve">la flèche vers le
BAS </t>
        </r>
        <r>
          <rPr>
            <b/>
            <sz val="11"/>
            <color indexed="10"/>
            <rFont val="Tahoma"/>
            <family val="2"/>
          </rPr>
          <t>du pavé des 4 flèches</t>
        </r>
      </text>
    </comment>
    <comment ref="D5" authorId="0">
      <text>
        <r>
          <rPr>
            <b/>
            <sz val="11"/>
            <color indexed="10"/>
            <rFont val="Tahoma"/>
            <family val="2"/>
          </rPr>
          <t xml:space="preserve">
</t>
        </r>
        <r>
          <rPr>
            <b/>
            <sz val="11"/>
            <color indexed="12"/>
            <rFont val="Tahoma"/>
            <family val="2"/>
          </rPr>
          <t>Jo Schneider 68800 LEIMBACH
schneiderjo68@gmail.com</t>
        </r>
        <r>
          <rPr>
            <b/>
            <sz val="11"/>
            <color indexed="10"/>
            <rFont val="Tahoma"/>
            <family val="2"/>
          </rPr>
          <t xml:space="preserve">
</t>
        </r>
        <r>
          <rPr>
            <b/>
            <sz val="11"/>
            <color indexed="81"/>
            <rFont val="Tahoma"/>
            <family val="2"/>
          </rPr>
          <t>pour insérer une ligne
ou la supprimer
utiliser les touches</t>
        </r>
        <r>
          <rPr>
            <b/>
            <sz val="11"/>
            <color indexed="10"/>
            <rFont val="Tahoma"/>
            <family val="2"/>
          </rPr>
          <t xml:space="preserve">
</t>
        </r>
        <r>
          <rPr>
            <b/>
            <sz val="14"/>
            <color indexed="12"/>
            <rFont val="Tahoma"/>
            <family val="2"/>
          </rPr>
          <t>CTRL</t>
        </r>
        <r>
          <rPr>
            <b/>
            <sz val="11"/>
            <color indexed="10"/>
            <rFont val="Tahoma"/>
            <family val="2"/>
          </rPr>
          <t xml:space="preserve"> et </t>
        </r>
        <r>
          <rPr>
            <b/>
            <sz val="14"/>
            <color indexed="12"/>
            <rFont val="Tahoma"/>
            <family val="2"/>
          </rPr>
          <t xml:space="preserve"> + </t>
        </r>
        <r>
          <rPr>
            <b/>
            <sz val="11"/>
            <color indexed="10"/>
            <rFont val="Tahoma"/>
            <family val="2"/>
          </rPr>
          <t xml:space="preserve">ou </t>
        </r>
        <r>
          <rPr>
            <b/>
            <sz val="14"/>
            <color indexed="12"/>
            <rFont val="Tahoma"/>
            <family val="2"/>
          </rPr>
          <t xml:space="preserve"> </t>
        </r>
        <r>
          <rPr>
            <b/>
            <sz val="18"/>
            <color indexed="12"/>
            <rFont val="Tahoma"/>
            <family val="2"/>
          </rPr>
          <t>-</t>
        </r>
        <r>
          <rPr>
            <b/>
            <sz val="11"/>
            <color indexed="10"/>
            <rFont val="Tahoma"/>
            <family val="2"/>
          </rPr>
          <t xml:space="preserve">
pour copier une ligne
utiliser
</t>
        </r>
        <r>
          <rPr>
            <b/>
            <sz val="14"/>
            <color indexed="12"/>
            <rFont val="Tahoma"/>
            <family val="2"/>
          </rPr>
          <t xml:space="preserve">CTRL </t>
        </r>
        <r>
          <rPr>
            <b/>
            <sz val="11"/>
            <color indexed="10"/>
            <rFont val="Tahoma"/>
            <family val="2"/>
          </rPr>
          <t xml:space="preserve">et </t>
        </r>
        <r>
          <rPr>
            <b/>
            <sz val="14"/>
            <color indexed="12"/>
            <rFont val="Tahoma"/>
            <family val="2"/>
          </rPr>
          <t xml:space="preserve"> C</t>
        </r>
        <r>
          <rPr>
            <b/>
            <sz val="11"/>
            <color indexed="10"/>
            <rFont val="Tahoma"/>
            <family val="2"/>
          </rPr>
          <t xml:space="preserve">
puis pour la coller
</t>
        </r>
        <r>
          <rPr>
            <b/>
            <sz val="14"/>
            <color indexed="12"/>
            <rFont val="Tahoma"/>
            <family val="2"/>
          </rPr>
          <t>CTRL</t>
        </r>
        <r>
          <rPr>
            <b/>
            <sz val="11"/>
            <color indexed="10"/>
            <rFont val="Tahoma"/>
            <family val="2"/>
          </rPr>
          <t xml:space="preserve"> et</t>
        </r>
        <r>
          <rPr>
            <b/>
            <sz val="14"/>
            <color indexed="12"/>
            <rFont val="Tahoma"/>
            <family val="2"/>
          </rPr>
          <t xml:space="preserve"> V</t>
        </r>
      </text>
    </comment>
  </commentList>
</comments>
</file>

<file path=xl/comments3.xml><?xml version="1.0" encoding="utf-8"?>
<comments xmlns="http://schemas.openxmlformats.org/spreadsheetml/2006/main">
  <authors>
    <author>Jo</author>
  </authors>
  <commentList>
    <comment ref="C2" authorId="0">
      <text>
        <r>
          <rPr>
            <b/>
            <sz val="12"/>
            <color indexed="81"/>
            <rFont val="Tahoma"/>
            <family val="2"/>
          </rPr>
          <t xml:space="preserve">en se positionnant sur </t>
        </r>
        <r>
          <rPr>
            <b/>
            <sz val="12"/>
            <color indexed="10"/>
            <rFont val="Tahoma"/>
            <family val="2"/>
          </rPr>
          <t xml:space="preserve">la Colonne </t>
        </r>
        <r>
          <rPr>
            <b/>
            <sz val="14"/>
            <color indexed="12"/>
            <rFont val="Tahoma"/>
            <family val="2"/>
          </rPr>
          <t xml:space="preserve">C </t>
        </r>
        <r>
          <rPr>
            <b/>
            <sz val="12"/>
            <color indexed="81"/>
            <rFont val="Tahoma"/>
            <family val="2"/>
          </rPr>
          <t xml:space="preserve">, puis en appuyant simultanément sur la </t>
        </r>
        <r>
          <rPr>
            <b/>
            <sz val="12"/>
            <color indexed="10"/>
            <rFont val="Tahoma"/>
            <family val="2"/>
          </rPr>
          <t>touche CTRL</t>
        </r>
        <r>
          <rPr>
            <b/>
            <sz val="12"/>
            <color indexed="81"/>
            <rFont val="Tahoma"/>
            <family val="2"/>
          </rPr>
          <t xml:space="preserve"> et la flèche du pavé pour </t>
        </r>
        <r>
          <rPr>
            <b/>
            <sz val="12"/>
            <color indexed="10"/>
            <rFont val="Tahoma"/>
            <family val="2"/>
          </rPr>
          <t xml:space="preserve">aller vers le Bas </t>
        </r>
        <r>
          <rPr>
            <b/>
            <sz val="12"/>
            <color indexed="81"/>
            <rFont val="Tahoma"/>
            <family val="2"/>
          </rPr>
          <t>, vous pouvez sauter d'une rubrique à l'autre ...</t>
        </r>
        <r>
          <rPr>
            <sz val="9"/>
            <color indexed="81"/>
            <rFont val="Tahoma"/>
            <family val="2"/>
          </rPr>
          <t xml:space="preserve">
</t>
        </r>
      </text>
    </comment>
    <comment ref="B5" authorId="0">
      <text>
        <r>
          <rPr>
            <b/>
            <sz val="12"/>
            <color indexed="81"/>
            <rFont val="Tahoma"/>
            <family val="2"/>
          </rPr>
          <t xml:space="preserve">en se positionnant sur </t>
        </r>
        <r>
          <rPr>
            <b/>
            <sz val="12"/>
            <color indexed="10"/>
            <rFont val="Tahoma"/>
            <family val="2"/>
          </rPr>
          <t>la Colonne</t>
        </r>
        <r>
          <rPr>
            <b/>
            <sz val="16"/>
            <color indexed="12"/>
            <rFont val="Tahoma"/>
            <family val="2"/>
          </rPr>
          <t xml:space="preserve"> B </t>
        </r>
        <r>
          <rPr>
            <b/>
            <sz val="12"/>
            <color indexed="81"/>
            <rFont val="Tahoma"/>
            <family val="2"/>
          </rPr>
          <t xml:space="preserve">, puis en appuyant simultanément sur la </t>
        </r>
        <r>
          <rPr>
            <b/>
            <sz val="12"/>
            <color indexed="10"/>
            <rFont val="Tahoma"/>
            <family val="2"/>
          </rPr>
          <t>touche CTRL</t>
        </r>
        <r>
          <rPr>
            <b/>
            <sz val="12"/>
            <color indexed="81"/>
            <rFont val="Tahoma"/>
            <family val="2"/>
          </rPr>
          <t xml:space="preserve"> et la flèche du pavé pour </t>
        </r>
        <r>
          <rPr>
            <b/>
            <sz val="12"/>
            <color indexed="10"/>
            <rFont val="Tahoma"/>
            <family val="2"/>
          </rPr>
          <t xml:space="preserve">aller vers le Bas </t>
        </r>
        <r>
          <rPr>
            <b/>
            <sz val="12"/>
            <color indexed="81"/>
            <rFont val="Tahoma"/>
            <family val="2"/>
          </rPr>
          <t>, vous pouvez sauter d'une rubrique à l'autre ...</t>
        </r>
        <r>
          <rPr>
            <sz val="9"/>
            <color indexed="81"/>
            <rFont val="Tahoma"/>
            <family val="2"/>
          </rPr>
          <t xml:space="preserve">
</t>
        </r>
      </text>
    </comment>
  </commentList>
</comments>
</file>

<file path=xl/sharedStrings.xml><?xml version="1.0" encoding="utf-8"?>
<sst xmlns="http://schemas.openxmlformats.org/spreadsheetml/2006/main" count="5461" uniqueCount="4797">
  <si>
    <t>S</t>
  </si>
  <si>
    <t>Date</t>
  </si>
  <si>
    <t>Mon Dico personnel</t>
  </si>
  <si>
    <t>Mon dictionnaire  Personnel</t>
  </si>
  <si>
    <t>Date de saisie</t>
  </si>
  <si>
    <t>A</t>
  </si>
  <si>
    <t>Acclimatation</t>
  </si>
  <si>
    <t>B</t>
  </si>
  <si>
    <t>Bactéries</t>
  </si>
  <si>
    <r>
      <t>B</t>
    </r>
    <r>
      <rPr>
        <b/>
        <sz val="12"/>
        <color indexed="10"/>
        <rFont val="Arial"/>
        <family val="2"/>
      </rPr>
      <t>anking</t>
    </r>
  </si>
  <si>
    <t>C</t>
  </si>
  <si>
    <t>Coucou bonjour</t>
  </si>
  <si>
    <r>
      <t>C</t>
    </r>
    <r>
      <rPr>
        <b/>
        <sz val="12"/>
        <color indexed="10"/>
        <rFont val="Arial"/>
        <family val="2"/>
      </rPr>
      <t>CNUCC : Convention Cadre des Nations Unies sur les Changements Climatiques</t>
    </r>
  </si>
  <si>
    <t>D</t>
  </si>
  <si>
    <t>Danger</t>
  </si>
  <si>
    <r>
      <t>D</t>
    </r>
    <r>
      <rPr>
        <b/>
        <sz val="12"/>
        <color indexed="12"/>
        <rFont val="Arial"/>
        <family val="2"/>
      </rPr>
      <t>éforestation</t>
    </r>
  </si>
  <si>
    <t>E</t>
  </si>
  <si>
    <t>Eco conception</t>
  </si>
  <si>
    <t>F</t>
  </si>
  <si>
    <t>Fermentation</t>
  </si>
  <si>
    <t>FEM : Fonds pour l’Environnement Mondial</t>
  </si>
  <si>
    <t>G</t>
  </si>
  <si>
    <t>Gateau</t>
  </si>
  <si>
    <r>
      <t>G</t>
    </r>
    <r>
      <rPr>
        <b/>
        <sz val="12"/>
        <color indexed="10"/>
        <rFont val="Arial"/>
        <family val="2"/>
      </rPr>
      <t>ES : Gaz à Effet de Serre</t>
    </r>
  </si>
  <si>
    <t>H</t>
  </si>
  <si>
    <t>Hopla geis</t>
  </si>
  <si>
    <t>I</t>
  </si>
  <si>
    <t>INCINERATION</t>
  </si>
  <si>
    <r>
      <t>I</t>
    </r>
    <r>
      <rPr>
        <b/>
        <sz val="12"/>
        <color indexed="10"/>
        <rFont val="Arial"/>
        <family val="2"/>
      </rPr>
      <t>ndice ATMO</t>
    </r>
  </si>
  <si>
    <t>J</t>
  </si>
  <si>
    <t>JONCTION</t>
  </si>
  <si>
    <t>K</t>
  </si>
  <si>
    <t>Koala</t>
  </si>
  <si>
    <t>L</t>
  </si>
  <si>
    <t>Lavage des cendres ( acide )</t>
  </si>
  <si>
    <r>
      <t>L</t>
    </r>
    <r>
      <rPr>
        <b/>
        <sz val="12"/>
        <color indexed="10"/>
        <rFont val="Arial"/>
        <family val="2"/>
      </rPr>
      <t>ivre blanc</t>
    </r>
  </si>
  <si>
    <t>M</t>
  </si>
  <si>
    <t>Mâchefers</t>
  </si>
  <si>
    <t xml:space="preserve">Livre vert </t>
  </si>
  <si>
    <t>N</t>
  </si>
  <si>
    <r>
      <t>N</t>
    </r>
    <r>
      <rPr>
        <b/>
        <sz val="12"/>
        <color indexed="10"/>
        <rFont val="Arial"/>
        <family val="2"/>
      </rPr>
      <t>2O : Protoxyde d’azote</t>
    </r>
  </si>
  <si>
    <t>O</t>
  </si>
  <si>
    <t>OCB</t>
  </si>
  <si>
    <r>
      <t>0</t>
    </r>
    <r>
      <rPr>
        <b/>
        <sz val="12"/>
        <color indexed="10"/>
        <rFont val="Arial"/>
        <family val="2"/>
      </rPr>
      <t>3 : Ozone</t>
    </r>
  </si>
  <si>
    <t>P</t>
  </si>
  <si>
    <t xml:space="preserve">Particules fines  ( les ) </t>
  </si>
  <si>
    <t>PFC : PerFluoroCarbure</t>
  </si>
  <si>
    <t>Q</t>
  </si>
  <si>
    <t>question</t>
  </si>
  <si>
    <t>R</t>
  </si>
  <si>
    <t>REACH</t>
  </si>
  <si>
    <t>RdP : Réunion des Parties</t>
  </si>
  <si>
    <t>Sécheur à pulvérisation</t>
  </si>
  <si>
    <r>
      <t>S</t>
    </r>
    <r>
      <rPr>
        <b/>
        <sz val="12"/>
        <color indexed="10"/>
        <rFont val="Arial"/>
        <family val="2"/>
      </rPr>
      <t>cénario de référence</t>
    </r>
  </si>
  <si>
    <t>T</t>
  </si>
  <si>
    <r>
      <t>Taxe Générale sur les Activités Polluantes (TGAP)</t>
    </r>
    <r>
      <rPr>
        <b/>
        <sz val="10"/>
        <rFont val="Arial"/>
        <family val="2"/>
      </rPr>
      <t xml:space="preserve"> </t>
    </r>
  </si>
  <si>
    <t>U</t>
  </si>
  <si>
    <t>Union</t>
  </si>
  <si>
    <t>V</t>
  </si>
  <si>
    <t>Valeur de constat d'impact ( VCI )</t>
  </si>
  <si>
    <r>
      <t>S</t>
    </r>
    <r>
      <rPr>
        <b/>
        <sz val="12"/>
        <color indexed="12"/>
        <rFont val="Arial"/>
        <family val="2"/>
      </rPr>
      <t>cénario de référence</t>
    </r>
  </si>
  <si>
    <t>W</t>
  </si>
  <si>
    <t>Wwwwwwwww</t>
  </si>
  <si>
    <t>X</t>
  </si>
  <si>
    <t>Xoooo</t>
  </si>
  <si>
    <t>Y</t>
  </si>
  <si>
    <t>Yes</t>
  </si>
  <si>
    <t>Z</t>
  </si>
  <si>
    <t>Zinc</t>
  </si>
  <si>
    <r>
      <t>V</t>
    </r>
    <r>
      <rPr>
        <b/>
        <sz val="12"/>
        <color indexed="10"/>
        <rFont val="Arial"/>
        <family val="2"/>
      </rPr>
      <t>ulnérabilité</t>
    </r>
  </si>
  <si>
    <t>FIN</t>
  </si>
  <si>
    <r>
      <t xml:space="preserve">Modèle de dictionnaire alphabétique /  création  :  </t>
    </r>
    <r>
      <rPr>
        <b/>
        <sz val="12"/>
        <color indexed="10"/>
        <rFont val="Arial"/>
        <family val="2"/>
      </rPr>
      <t>schneiderjo68@gmail.com  03 89 37 87 25 pour tout conseil d'utilisation….</t>
    </r>
  </si>
  <si>
    <t>Dico</t>
  </si>
  <si>
    <t>à compléter</t>
  </si>
  <si>
    <t>SOM</t>
  </si>
  <si>
    <t>mise en page : Jo Schneider 13  12  2007</t>
  </si>
  <si>
    <t>Les raccourcis basiques</t>
  </si>
  <si>
    <t>Excel</t>
  </si>
  <si>
    <t>L'interface</t>
  </si>
  <si>
    <t>Copier</t>
  </si>
  <si>
    <t>Activer la barre de menu</t>
  </si>
  <si>
    <t>Couper</t>
  </si>
  <si>
    <t>Afficher la boite de dialogue Macro</t>
  </si>
  <si>
    <t>Coller</t>
  </si>
  <si>
    <t>Aller à la feuille suivante</t>
  </si>
  <si>
    <t>Sélectionner tout</t>
  </si>
  <si>
    <t>Aller à la feuille précédente</t>
  </si>
  <si>
    <t>Annuler</t>
  </si>
  <si>
    <t>Afficher la boite de dialogue Atteindre</t>
  </si>
  <si>
    <t>Afficher la boite de dialogue Rechercher et remplacer</t>
  </si>
  <si>
    <t>La manipulation de cellules</t>
  </si>
  <si>
    <t>Afficher la boite de dialogue Format de cellule</t>
  </si>
  <si>
    <t>Sélectionner la colonne courante</t>
  </si>
  <si>
    <t>Créer un graphique</t>
  </si>
  <si>
    <t>Sélectionner la ligne courante</t>
  </si>
  <si>
    <t>Insérer une nouvelle feuille de calculs</t>
  </si>
  <si>
    <t>Modifier la cellule courante</t>
  </si>
  <si>
    <t>Fermer le classeur</t>
  </si>
  <si>
    <t>Aller au début de la feuille de calculs</t>
  </si>
  <si>
    <t>Ouvrir un classeur</t>
  </si>
  <si>
    <t>Aller à la fin de la feuille de calculs</t>
  </si>
  <si>
    <t>Vérifier l'orthographe de la feuille</t>
  </si>
  <si>
    <t>Insérer une fonction</t>
  </si>
  <si>
    <t>Répéter l'action précédente</t>
  </si>
  <si>
    <t>Ajouter/Modifier un commentaire</t>
  </si>
  <si>
    <t>Rechercher la prochaine occurence</t>
  </si>
  <si>
    <t>Valider la cellule et se déplacer vers le bas</t>
  </si>
  <si>
    <t>Convertir en pourcentage</t>
  </si>
  <si>
    <t>Valider la cellule et se déplacer vers le haut</t>
  </si>
  <si>
    <t>Valider la cellule et se déplacer vers la droite</t>
  </si>
  <si>
    <t>Valider la cellule et se déplacer vers la gauche</t>
  </si>
  <si>
    <t>Faciliter l'utilisation d'Excel</t>
  </si>
  <si>
    <t xml:space="preserve">Racourcis d'Excel </t>
  </si>
  <si>
    <t>pour faciliter son utilisation</t>
  </si>
  <si>
    <t>Annuler la tâche en cours (une sélection par exemple)</t>
  </si>
  <si>
    <t>au moment de l'insertion</t>
  </si>
  <si>
    <t xml:space="preserve">Empêcher la lecture automatique de CD </t>
  </si>
  <si>
    <t>Ouvrir la boîte de dialogue Exécuter</t>
  </si>
  <si>
    <t>Verrouiller votre session</t>
  </si>
  <si>
    <t>Rechercher un ordinateur</t>
  </si>
  <si>
    <t>Lancer la fenêtre des propriétés systèmes</t>
  </si>
  <si>
    <t>Lancer le centre d'aide et de support (Windows XP)</t>
  </si>
  <si>
    <t>Afficher l'aide relative à l'élément sélectionné</t>
  </si>
  <si>
    <t>Divers</t>
  </si>
  <si>
    <t>Lancer la fenêtre des utilitaires (loupe, clavier virtuel)</t>
  </si>
  <si>
    <t>pendant 5 secondes</t>
  </si>
  <si>
    <t>Activer et désactiver les touches bascules</t>
  </si>
  <si>
    <t>5 fois</t>
  </si>
  <si>
    <t>Activer et désactiver les touches rémanentes</t>
  </si>
  <si>
    <t>gauche + gauche +</t>
  </si>
  <si>
    <t>Activer et désactiver les touches souris</t>
  </si>
  <si>
    <t>Activer et désactiver le contraste élevé</t>
  </si>
  <si>
    <t>droite pendant 8 secondes</t>
  </si>
  <si>
    <t>Activer et désactiver les touches filtres</t>
  </si>
  <si>
    <t>Accessibilité</t>
  </si>
  <si>
    <t>Rechercher</t>
  </si>
  <si>
    <t>Dérouler la barre d'adresses dans l'Explorateur</t>
  </si>
  <si>
    <t>Activer la barre de menu dans le programme actif</t>
  </si>
  <si>
    <t>+</t>
  </si>
  <si>
    <t>Ouvrir le menu contextuel de la fenêtre active</t>
  </si>
  <si>
    <t>Actualiser le contenu de la fenêtre active</t>
  </si>
  <si>
    <t>Passer d'un objet à un autre</t>
  </si>
  <si>
    <t>+ ou</t>
  </si>
  <si>
    <t>Accéder au menu contextuel de l'élément sélectionné (correspond à un clic droit)</t>
  </si>
  <si>
    <t>Passer d'une fenêtre ouverte à une autre</t>
  </si>
  <si>
    <t>Parcourir les éléments ouverts</t>
  </si>
  <si>
    <t>Basculer d'un élément ouvert à un autre</t>
  </si>
  <si>
    <t xml:space="preserve">Fermer la fenêtre ou le programme actif </t>
  </si>
  <si>
    <t>Agrandir toutes les fenêtres</t>
  </si>
  <si>
    <t>Réduire toutes les fenêtres</t>
  </si>
  <si>
    <t>Afficher le Bureau</t>
  </si>
  <si>
    <t>Afficher le menu Démarrer</t>
  </si>
  <si>
    <t>La manipulation des fenêtres et des menus</t>
  </si>
  <si>
    <t>+ tout en faisant glisser l'élément</t>
  </si>
  <si>
    <t>Créer un raccourci vers l'élément sélectionné</t>
  </si>
  <si>
    <t>tout en faisant glisser l'élément</t>
  </si>
  <si>
    <t>Copier l'élément sélectionné</t>
  </si>
  <si>
    <t>Rechercher un fichier ou un dossier</t>
  </si>
  <si>
    <t>Supprimer définitivement sans passer par la corbeille</t>
  </si>
  <si>
    <t>Supprimer l'élément sélectionné</t>
  </si>
  <si>
    <t>Renommer le fichier ou le dossier sélectionné</t>
  </si>
  <si>
    <t xml:space="preserve">Revenir au dossier précédent </t>
  </si>
  <si>
    <t>Sélectionner le dernier élément d'une fenêtre</t>
  </si>
  <si>
    <t>Sélectionner le premier élément d'une fenêtre</t>
  </si>
  <si>
    <t>Ouvrir l'Explorateur</t>
  </si>
  <si>
    <t>La manipulation de fichiers et de dossiers</t>
  </si>
  <si>
    <t>Lorsque vous travaillez sous Windows, vous pouvez utiliser des raccourcis clavier pour effectuer certaines tâches à la place de la souris. Dans la majorité des cas, ces raccourcis clavier vont vous permettre de travailler beaucoup plus facilement et rapidement. N'hésitez donc pas à en abuser, c'est pratique et ça ne coûte rien !</t>
  </si>
  <si>
    <t>Les principaux raccourcis clavier pour Windows</t>
  </si>
  <si>
    <t>Principaux raccourcis clavier pour Windows</t>
  </si>
  <si>
    <t>Page de garde d'un classeur avec 12 onglets</t>
  </si>
  <si>
    <t>modifier et imprimer</t>
  </si>
  <si>
    <t>Afficher les paramètres d'une FONCTION</t>
  </si>
  <si>
    <t>Agrandir ou réduire la Sélection</t>
  </si>
  <si>
    <t>Arrondir un nombre</t>
  </si>
  <si>
    <t>Arrondis intelligents</t>
  </si>
  <si>
    <t>Autres formes de RECHERCHE d'une valeur en fin de colonne</t>
  </si>
  <si>
    <t>Calculer la TVA  HT  TTC</t>
  </si>
  <si>
    <t>Colorier une cellule en fonction de son CONTENU</t>
  </si>
  <si>
    <t xml:space="preserve">Comparer 2 Classeurs </t>
  </si>
  <si>
    <t>Compter le nombre d'occurrence d'un ELEMENT</t>
  </si>
  <si>
    <t>Connaître le RANG d'un Elément</t>
  </si>
  <si>
    <t>Convertir un CHIFFRE en TEXTE</t>
  </si>
  <si>
    <t>Créer un LIEN vers une autre feuille Excel</t>
  </si>
  <si>
    <t>Déterminer la clé d'un numéro SECU</t>
  </si>
  <si>
    <t>Effacer rapidement une plage ou une cellule à la SOURIS</t>
  </si>
  <si>
    <t>Empêcher le défilement de certaines LIGNES</t>
  </si>
  <si>
    <t>Enregistrer tous les documents /  Excel - Word ouverts</t>
  </si>
  <si>
    <t>Forcer le retour à la ligne sur Excel</t>
  </si>
  <si>
    <t>Formules sur les DATES</t>
  </si>
  <si>
    <t>Insérer rapidement la date du JOUR</t>
  </si>
  <si>
    <t>La calculatrice cachée dans EXCEL</t>
  </si>
  <si>
    <t>Masquer les  ZEROS dans une feuille de calcul</t>
  </si>
  <si>
    <t>Modifier l'Echelle d'un Graphique EXCEL</t>
  </si>
  <si>
    <t>Moduler l’ Intensité d'une COULEUR dans un objet  ( rectangle, cercle, etc… ) colonnes d'un Graphique</t>
  </si>
  <si>
    <t>Passer d'un document " OFFICE "  OUVERT à un autre</t>
  </si>
  <si>
    <t>Plus de lignes dans une CELLULE</t>
  </si>
  <si>
    <t>Pour afficher le nom de la feuille dans une cellule :</t>
  </si>
  <si>
    <t>Protégez les données de certaines Cellules</t>
  </si>
  <si>
    <t>Rechercher le dernier chiffre d'une colonne</t>
  </si>
  <si>
    <t>Rendre plus attrayant vos GRAPHIQUES</t>
  </si>
  <si>
    <t>Saisir une  FRACTION</t>
  </si>
  <si>
    <t>Sauter à la dernière cellule de la ligne ou de la colonne - Excel</t>
  </si>
  <si>
    <t>Sélectionner la totalité d'un tableau - Microsoft Excel</t>
  </si>
  <si>
    <t>Sélectionner les Cellules qui contiennent du TEXTE</t>
  </si>
  <si>
    <t>Travailler en mode " PLEIN ECRAN " sans perdre les Menus -  Word &amp; Excel</t>
  </si>
  <si>
    <t>Vérifier les données saisies dans les cellules Excel</t>
  </si>
  <si>
    <t>Vérifier si une valeur est comprise entre deux autres</t>
  </si>
  <si>
    <t>Pour sélectionner un tableau dans Excel, vous utilisez la souris. Or si votre tableau comporte de nombreuses lignes et colonnes, cela peut s'avérer ardu. Heureusement qu'un raccourci clavier est là vous vous faciliter grandement la tâche.</t>
  </si>
  <si>
    <t>1. Cliquez sur une cellule quelconque du tableau que vous souhaitez sélectionner.</t>
  </si>
  <si>
    <t>1. Ouvrez dans Excel votre liste d'éléments dont vous souhaitez afficher les rangs.</t>
  </si>
  <si>
    <t>3. Placez vous dans la première cellule de cette colonne qui correspond au premier élément à classer puis saisissez la fonction suivante :</t>
  </si>
  <si>
    <t xml:space="preserve"> =RANG(B2;$B$2:$B$9)</t>
  </si>
  <si>
    <t>6. Le classement de chaque élève en fonction de leur note est alors affiché.</t>
  </si>
  <si>
    <t>Comme de nombreuses personnes, vous utilisez sans doute Excel pour tenir vos comptes (voir notre dossier), votre consommation d'essence, etc.</t>
  </si>
  <si>
    <t>Comme vous avez de nombreuses opérations à saisir, votre feuille Excel remplit rapidement l'intégralité de l'écran et vous êtes obligé d'utiliser la barre de défilement verticale. En utilisant la barre de défilement verticale pour descendre, vous perdez l'affichage des premières lignes et donc les intitulés de vos colonnes.</t>
  </si>
  <si>
    <t>Pour éviter cela et garder toujours à l'écran les intitulés de vos colonnes, vous pouvez avec Excel empêcher le défilement de certaines lignes en les figeant. Pour cela, placez le curseur une case en dessous et à droite de la dernière case des lignes et des colonnes que vous souhaitez figer. Concrètement si les intitulés de vos colonnes s'arrêtent en case F2, sélectionnez la case G3.</t>
  </si>
  <si>
    <t>Déroulez alors le menu Fenêtre, puis cliquez sur Figer les volets.</t>
  </si>
  <si>
    <t>Pour différentier les textes des nombres dans vos feuilles de calcul, vous pouvez leur appliquer un formatage particulier. Or pour cela, vous devez auparavant, sélectionner toutes les cellules qui contiennent du texte, ce qui est rapide grâce à cette astuce.</t>
  </si>
  <si>
    <t>1. Dans Excel, appuyez sur la touche F5 pour ouvrir la fenêtre Atteindre.</t>
  </si>
  <si>
    <t>2. Cliquez sur le bouton Cellules.</t>
  </si>
  <si>
    <t>3. Sélectionnez l'option Constantes puis laissez seulement la case Texte cochée. Cliquez sur Ok.</t>
  </si>
  <si>
    <t>4. Toutes les cellules contenant du texte sont alors sélectionnées.</t>
  </si>
  <si>
    <t>1. Ouvrez votre feuille de calcul puis placez vous dans la cellule où vous souhaitez afficher le nombre total d'élément à compter.</t>
  </si>
  <si>
    <t>Lorsque vous utilisez une fonction dans Excel, vous ne savez plus forcément quels paramètres lui sont associés. Pour vous aider rapidement, vous pouvez afficher les paramètres des fonctions.</t>
  </si>
  <si>
    <t>Activez votre graphique en cliquant dessus puis cliquez sur la série en histogrammes ou en colonnes pour la sélectionner.</t>
  </si>
  <si>
    <t>1. Dans Excel, sélectionnez votre tableau.</t>
  </si>
  <si>
    <t>3 - Excel ajuste alors l'affichage à l'écran à la taille de votre tableau.</t>
  </si>
  <si>
    <t>Si vous souhaitez forcer l'arrondi au nombre des centaines</t>
  </si>
  <si>
    <t>exemple :    12 510.65</t>
  </si>
  <si>
    <t>Pour comparer les valeurs de deux classeurs, il peut être pratique de les afficher l'un à côté de l'autre et de faire défiler simultanément les contenus des deux fenêtres. Une nouvelle possibilité offerte avec la version 2003 d'Excel.</t>
  </si>
  <si>
    <t>Ouvrez les deux classeurs à comparer dans Excel 2003 puis déroulez le menu Fenêtre, Comparer en côte à côte avec...</t>
  </si>
  <si>
    <t>Lorsque vous faites défiler la première fenêtre, horizontalement ou verticalement, la seconde se déplace de la même façon.</t>
  </si>
  <si>
    <t>Lorsque vous avez terminé, cliquez sur le bouton Fermer le côte à côte de la barre d'outils Comparer en côte à côte.</t>
  </si>
  <si>
    <t>Sélectionnez ainsi les cellules sur lesquelles vous souhaitez effectuer une opération rapide.</t>
  </si>
  <si>
    <t>Plusieurs opérations vous sont alors proposées. Sélectionnez alors celle que vous souhaitez appliquer rapidement.</t>
  </si>
  <si>
    <t>Le résultat est alors affiché dans la barre d'état.</t>
  </si>
  <si>
    <t>Vous pourrez ainsi appliquer différentes couleurs aux colonnes, utilisez un dégradé, etc.</t>
  </si>
  <si>
    <t>Ouvrez votre fichier Excel comportant votre graphique d'origine.</t>
  </si>
  <si>
    <t>Pour éviter les erreurs de saisie dans vos feuilles Excel, il vous est possible d'appliquer une vérification automatique des données au moment de la saisie. Vous pourrez par exemple vérifier que la valeur saisie se trouve entre un minimum et un maximum que vous avez préalablement défini.</t>
  </si>
  <si>
    <t>Pour cela, dans votre feuille Excel, sélectionnez la cellule pour laquelle vous souhaitez effectuer une vérification lors de la saisie. Déroulez le menu Données et cliquez sur Validation.</t>
  </si>
  <si>
    <t>Dans l'onglet Options de la fenêtre Validation des données, sélectionnez dans la liste déroulante Autoriser le type de données que cette cellule doit contenir, par exemple Décimal. Dans la liste déroulante Données, sélectionnez le type de vérification, par exemple Comprise entre. Dans cet exemple de vérification, saisissez un minimum et un maximum puis cliquez sur Ok.</t>
  </si>
  <si>
    <t>De retour dans votre feuille Excel, en saisissant une donnée erronée dans cette cellule (non comprise entre le minimum et le maximum que vous venez de définir), un message d'erreur apparaît alors.</t>
  </si>
  <si>
    <t>Si vous travaillez sur plusieurs documents Word ou Excel en même temps, il peut être intéressant d'enregistrer tous ceux qui sont ouverts en même temps.</t>
  </si>
  <si>
    <t>Pour cela, sélectionnez la case contenant votre texte qui servira de lien hypertexte puis cliquez dessus avec le bouton droit de la souris. Dans le menu contextuel qui apparaît, cliquez sur la commande Lien hypertexte puis dans la zone Lien Hypertexte de la nouvelle fenêtre, cliquez sur le bouton Emplacement dans ce document. Sélectionnez enfin le nom de votre feuille vers laquelle vous souhaitez faire pointer cet hyperlien puis cliquez sur le bouton Ok.</t>
  </si>
  <si>
    <t>La feuille est alors protégée et seules les données entrées dans les cellules non protégées sont possibles. Pour les autres cellules, votre mot de passe est nécessaire.</t>
  </si>
  <si>
    <t>Avec Excel, vous avez tracé un graphique avec différentes valeurs issues de votre classeur. Or le graphique créé ne commence pas à zéro et n'est centré que sur vos valeurs. Pour corriger cela, vous pouvez prendre en compte une plage plus large de valeur pour vos axes.</t>
  </si>
  <si>
    <t>1. Dans Excel, créez un graphique.</t>
  </si>
  <si>
    <t>Double cliquez sur l'axe dont vous souhaitez modifier l'échelle, l'axe des ordonnées par exemple.</t>
  </si>
  <si>
    <t>Par défaut, Excel affiche toutes les informations que vous saisissez, même les zéros. Dans une feuille de calculs qui en contient beaucoup, il peut être difficile de voir les informations importantes. Vous pouvez choisir de masquer tous les zéros de la page, même s'il s'agit de résultats de fonctions.</t>
  </si>
  <si>
    <t>1. Cliquez sur le menu Outils puis sur Options.</t>
  </si>
  <si>
    <t>2. Ouvrez l'onglet Affichage.</t>
  </si>
  <si>
    <t>3. Dans la zone Fenêtre, décochez la case Valeurs zéro.</t>
  </si>
  <si>
    <t>2. Les zéros ne sont désormais plus affichés à l'écran, mais également à l'impression. Cochez de nouveau la case pour les faire réapparaître.</t>
  </si>
  <si>
    <t>Pour établir une facture, vous disposez d'un prix hors taxes et vous souhaitez connaître son prix toutes taxes. A l'inverse, vous disposez d'un prix TTC et vous souhaitez connaître le montant de la taxe et le prix hors taxes. Avec Excel et de simples formules, c'est facile !</t>
  </si>
  <si>
    <t>1. Dans Excel, créez un tableau avec une colonne pour le prix HT, une autre pour la taxe et une dernière pour le prix TTC.</t>
  </si>
  <si>
    <t>Saisissez un prix HT dans la celluleA2. Dans la colonne taxe, saisissez le montant de la taxe, 19,6 % par exemple (cellule B2).</t>
  </si>
  <si>
    <t>Le prix TTC est calculé.</t>
  </si>
  <si>
    <t>Sélectionnez n'importe quelle cellule dans le tableau.</t>
  </si>
  <si>
    <t>Ecrire en B898 =RECHERCHE(9^9;B900:B910)</t>
  </si>
  <si>
    <t>exemple zone  B901 à B 910 )</t>
  </si>
  <si>
    <t>RIEN</t>
  </si>
  <si>
    <t>Obtenir la date du lundi qui débute la semaine B1 d'une année A1 :</t>
  </si>
  <si>
    <t xml:space="preserve"> =7*B1+DATE(A1;1;3)-JOURSEM(DATE(A1;1;3))-5</t>
  </si>
  <si>
    <t>Ca marche aussi pour une date autre que le lundi !!</t>
  </si>
  <si>
    <t>Obtenir le jour de la semaine d'une date A1 :</t>
  </si>
  <si>
    <t xml:space="preserve"> =TEXTE(A1;"jjjj")</t>
  </si>
  <si>
    <t>L'avantage de cette formule est qu'elle renvoie du texte réutilisable dans d'autres cellules... il ne s'agit pas de la date formatée en "jjjj".</t>
  </si>
  <si>
    <t>PS : vous pouvez remplacer jjjj par mmmm ou aaaa ou toute autre combinaison des j (jour), m (mois) et a (année).</t>
  </si>
  <si>
    <t>Pour convertir une cellule A1 qui contient 1:30:00 en "1,5" :</t>
  </si>
  <si>
    <t xml:space="preserve"> =A1/"1:00:00"</t>
  </si>
  <si>
    <t>Sans oublier de faire un CTRL+R (pour réinitialise le format des nombres</t>
  </si>
  <si>
    <t>Pour connaître le n° de semaine d'une date :</t>
  </si>
  <si>
    <t xml:space="preserve"> =1+ENT(MIN(MOD(SUBSTITUE(A1;".";"/")-DATE(ANNEE(SUBSTITUE(A1;".";"/"))+{-1;0;1};1;5)+JOURSEM(DATE(ANNEE(SUBSTITUE(A1;".";"/"))+{-1;0;1};1;3));734))/7)</t>
  </si>
  <si>
    <t>Attention au type de calendrier utilisé.</t>
  </si>
  <si>
    <t>si le numéro de sécu est en B942</t>
  </si>
  <si>
    <t>la clé est égale à</t>
  </si>
  <si>
    <t>97-($A$1-97*ENT($A$1/97))</t>
  </si>
  <si>
    <t>(sauf s'il y a des lettres, Corse...)</t>
  </si>
  <si>
    <t>exemple :</t>
  </si>
  <si>
    <t xml:space="preserve"> =STXT(CELLULE("filename");TROUVE("]";CELLULE("filename"))+1;99)</t>
  </si>
  <si>
    <t>Il faut que le fichier soit enregistré !</t>
  </si>
  <si>
    <t>Effectuer des arrondis "intelligents" :</t>
  </si>
  <si>
    <t>Voici une utilisation de la fonction ARRONDI.SUP permettant d'arrondir un nombre (A1) en fonction de sa grandeur :</t>
  </si>
  <si>
    <t xml:space="preserve"> =ARRONDI.SUP(A1;-LOG(A1))</t>
  </si>
  <si>
    <t>Comment faire pour vérifier si une valeur est bien comprise entre deux autres ? par</t>
  </si>
  <si>
    <t>exemple entre -0.25 et +0.25</t>
  </si>
  <si>
    <t>'=SI(ET(A1&gt;=-0,25;A1&lt;=0,25);val_si_vrai;val_si_faux)</t>
  </si>
  <si>
    <t>ou un peu plus court...</t>
  </si>
  <si>
    <t>=SI(ABS(A1)&lt;=0,25;VRAI;FAUX)</t>
  </si>
  <si>
    <t>Plus court que plus court (??)</t>
  </si>
  <si>
    <t xml:space="preserve"> =ABS(A1)&lt;=0.25</t>
  </si>
  <si>
    <t>PS: (pour le fun) Faudrait aussi (peut-être ?) gérer "le vide" qui est pris pour un 0</t>
  </si>
  <si>
    <t xml:space="preserve"> =SI((ABS(A1)&lt;=0.25)*(A1&lt;&gt;"");VRAI)</t>
  </si>
  <si>
    <t>On peut pour cela employer la fonction ET la formule devient</t>
  </si>
  <si>
    <t xml:space="preserve"> =SI(ET(valeur&gt;-0.25;valeur&lt;0.25);Réponse_si_vrai;Réponse_si_faux)</t>
  </si>
  <si>
    <t>Si on doit renvoyer uniquement VRAI ou FAUX sans autre traitement, on peut aussi entrer directement ET(Valeur&gt;-0.25;Valeur&lt;0.25)</t>
  </si>
  <si>
    <t xml:space="preserve"> =TEXTE(B991;"@")</t>
  </si>
  <si>
    <t xml:space="preserve"> =SOMME(B993:B995)</t>
  </si>
  <si>
    <t>Basculer entre plusieurs fichiers Excel</t>
  </si>
  <si>
    <t>Basculer d'un Fichier à l'autre</t>
  </si>
  <si>
    <r>
      <t xml:space="preserve">Basculer entre plusieurs fichiers 
Quand vous avez plusieurs feuilles de calcul ouvertes, ce n'est pas très pratique de passer de l'une à l'autre. Et si vous avez le malheur de vous tromper de fichier, vous pouvez compromettre tout votre projet. 
</t>
    </r>
    <r>
      <rPr>
        <b/>
        <sz val="18"/>
        <color indexed="10"/>
        <rFont val="Arial"/>
        <family val="2"/>
      </rPr>
      <t xml:space="preserve">Utilisez le raccourci   </t>
    </r>
    <r>
      <rPr>
        <b/>
        <sz val="20"/>
        <color rgb="FF002060"/>
        <rFont val="Arial"/>
        <family val="2"/>
      </rPr>
      <t xml:space="preserve">Ctrl + Tab </t>
    </r>
    <r>
      <rPr>
        <b/>
        <sz val="18"/>
        <color rgb="FFFF0000"/>
        <rFont val="Arial"/>
        <family val="2"/>
      </rPr>
      <t xml:space="preserve"> pour passer d'un fichier à l'autre facilement.</t>
    </r>
  </si>
  <si>
    <t xml:space="preserve"> </t>
  </si>
  <si>
    <t>Recherche de Valeurs pour un Financement , Emprunt</t>
  </si>
  <si>
    <t>document protégé contre la destruction</t>
  </si>
  <si>
    <t>déc</t>
  </si>
  <si>
    <t>nov</t>
  </si>
  <si>
    <t>oct</t>
  </si>
  <si>
    <t>sept</t>
  </si>
  <si>
    <t>juillet</t>
  </si>
  <si>
    <t>juin</t>
  </si>
  <si>
    <t>mai</t>
  </si>
  <si>
    <t>fév</t>
  </si>
  <si>
    <t>janv</t>
  </si>
  <si>
    <t>Jo</t>
  </si>
  <si>
    <t>année</t>
  </si>
  <si>
    <t>mois</t>
  </si>
  <si>
    <t>jour</t>
  </si>
  <si>
    <t>date naissance</t>
  </si>
  <si>
    <t>né un :</t>
  </si>
  <si>
    <t>Age selon la date de Naissance</t>
  </si>
  <si>
    <t>et quel est le jour de Naissance</t>
  </si>
  <si>
    <t>Budget mensuel d'une Voiture</t>
  </si>
  <si>
    <t>Prix au km / €</t>
  </si>
  <si>
    <t>Kilomètres au compteur</t>
  </si>
  <si>
    <t>Kilomètres parcourus</t>
  </si>
  <si>
    <t>Total des dépenses</t>
  </si>
  <si>
    <t>Autres dépenses</t>
  </si>
  <si>
    <t>Vignette</t>
  </si>
  <si>
    <t>Assurance</t>
  </si>
  <si>
    <t>Entretien</t>
  </si>
  <si>
    <t>Remboursements</t>
  </si>
  <si>
    <t>TOTAL</t>
  </si>
  <si>
    <t>Déc</t>
  </si>
  <si>
    <t>Nov</t>
  </si>
  <si>
    <t>Oct</t>
  </si>
  <si>
    <t>Sept</t>
  </si>
  <si>
    <t>Aout</t>
  </si>
  <si>
    <t>Juil</t>
  </si>
  <si>
    <t>Juin</t>
  </si>
  <si>
    <t>Mai</t>
  </si>
  <si>
    <t>Avril</t>
  </si>
  <si>
    <t>Mars</t>
  </si>
  <si>
    <t>Fév</t>
  </si>
  <si>
    <t>Jan</t>
  </si>
  <si>
    <t>Véhicule professionnel :  C 15</t>
  </si>
  <si>
    <t>Essence ou Gas Oil</t>
  </si>
  <si>
    <t>Aire :</t>
  </si>
  <si>
    <t>Hypoténuse :</t>
  </si>
  <si>
    <t>Hauteur :</t>
  </si>
  <si>
    <t>Base  :</t>
  </si>
  <si>
    <t>radians</t>
  </si>
  <si>
    <t>degrés</t>
  </si>
  <si>
    <t>Angle C</t>
  </si>
  <si>
    <t>Angle B</t>
  </si>
  <si>
    <t>Base :</t>
  </si>
  <si>
    <t>Angle A (degrés) :</t>
  </si>
  <si>
    <t>Connu : Angle A &amp; Base</t>
  </si>
  <si>
    <t>Connu : Angle A et Hauteur</t>
  </si>
  <si>
    <t>Angle A</t>
  </si>
  <si>
    <t>Connu : Hauteur &amp; Hypoténuse</t>
  </si>
  <si>
    <t>Connu : Hauteur &amp; Base</t>
  </si>
  <si>
    <t>Hypoténuse:</t>
  </si>
  <si>
    <t>Connu : Angle A &amp; Hypoténuse</t>
  </si>
  <si>
    <t>w</t>
  </si>
  <si>
    <t>v</t>
  </si>
  <si>
    <t>u</t>
  </si>
  <si>
    <t>t</t>
  </si>
  <si>
    <t>z</t>
  </si>
  <si>
    <t>st</t>
  </si>
  <si>
    <t>y</t>
  </si>
  <si>
    <t>x</t>
  </si>
  <si>
    <t>s</t>
  </si>
  <si>
    <t>r</t>
  </si>
  <si>
    <t>q</t>
  </si>
  <si>
    <t>p</t>
  </si>
  <si>
    <t>o</t>
  </si>
  <si>
    <t>n</t>
  </si>
  <si>
    <t>m</t>
  </si>
  <si>
    <t>l</t>
  </si>
  <si>
    <t>k</t>
  </si>
  <si>
    <t>j</t>
  </si>
  <si>
    <t>i</t>
  </si>
  <si>
    <t>h</t>
  </si>
  <si>
    <t>g</t>
  </si>
  <si>
    <t>à</t>
  </si>
  <si>
    <t>f</t>
  </si>
  <si>
    <t>a</t>
  </si>
  <si>
    <t>e</t>
  </si>
  <si>
    <t>d</t>
  </si>
  <si>
    <t xml:space="preserve">♫ </t>
  </si>
  <si>
    <t>c</t>
  </si>
  <si>
    <t>b</t>
  </si>
  <si>
    <t>Formes diverses à dupliquer</t>
  </si>
  <si>
    <t>• L'attribution d'une plage à une fonction qui exige la référence à une seule cellule.</t>
  </si>
  <si>
    <t>• Vérifiez si la formule fait référence à des cellules contenant des données valides.</t>
  </si>
  <si>
    <t>Solutions</t>
  </si>
  <si>
    <t>Le type d'argument ou d'opérande (donnée située devant ou derrière un opérateur) est inapproprié. Les arguments et opérandes peuvent être des valeurs numériques, du texte, des adresses de cellule ou de plage, des noms, des fonctions. Les types d'arguments sont spécifiques à chaque fonction.</t>
  </si>
  <si>
    <t>#VALEUR</t>
  </si>
  <si>
    <t>Annulez immédiatement l'opération à la source de l'erreur.</t>
  </si>
  <si>
    <t>La formule fait référence à une adresse de cellule non valide. Cette erreur survient notamment lorsqu'on supprime les cellules référencées dans la formule ou après un déplacement (ou une copie) de cellules.</t>
  </si>
  <si>
    <t>Vérifiez si la valeur produite par la formule est comprise entre -1 x 10307 et 1 x 10307.</t>
  </si>
  <si>
    <t>Vérifiez si les arguments des formules sont bien des nombres. Par exemple : 152€ n'est pas un nombre.</t>
  </si>
  <si>
    <t>La formule fait référence à une valeur numérique non valide.</t>
  </si>
  <si>
    <t>Par exemple : =SOMME(F5:F9;F11:F30).</t>
  </si>
  <si>
    <t>Utilisez le point virgule pour référence à deux plages qui ne se coupent pas.</t>
  </si>
  <si>
    <t>Utilisez le double point entre les deux cellules limites d'une plage. Par exemple : =MOYENNE(D8:G8).</t>
  </si>
  <si>
    <t>La formule spécifie une intersection de plages qui ne se coupent pas.</t>
  </si>
  <si>
    <t>• Dans l'adresse d'une plage, séparez par un double point l'adresse des cellules limites.</t>
  </si>
  <si>
    <t>• Encadrez par des guillemets le texte qui doit être affiché tel quel.</t>
  </si>
  <si>
    <t>• Vous avez oublié le double point dans la référence à une plage de cellules</t>
  </si>
  <si>
    <t>• La formule contient un nom de fonction ou de cellule mal orthographié.</t>
  </si>
  <si>
    <t>• La formule intègre un nom de cellule ou de plage inexistant.</t>
  </si>
  <si>
    <t>Excel ne reconnaît pas le texte présent dans une formule.</t>
  </si>
  <si>
    <t>• Vérifiez si le classeur contenant la fonction personnelle est ouvert.</t>
  </si>
  <si>
    <t>• Vérifiez si les fonctions dans la formule contiennent bien les arguments nécessaires.</t>
  </si>
  <si>
    <t>• Vérifiez le contenu de chaque cellule référencée dans la formule.</t>
  </si>
  <si>
    <t>• La fonction personnelle (VBA) utilisée n'est pas disponible.</t>
  </si>
  <si>
    <t>• Un argument d'une fonction est absent ou d'un type inapproprié.</t>
  </si>
  <si>
    <t>• Certaines cellules référencées dans la formule sont vides.</t>
  </si>
  <si>
    <t>Excel ne trouve pas une valeur indispensable au bon fonctionnement de la formule.</t>
  </si>
  <si>
    <t>Par exemple : A1 contient 25 et A2 contient 0. A3 : =SI(A2=0;"";A1/A2)</t>
  </si>
  <si>
    <t>Contrôlez chaque terme de la formule. Vérifiez qu'aucune des cellules référencées dans la formule ne contient 0. Pour contourner le problème, insérez la formule dans un test.</t>
  </si>
  <si>
    <t>La formule contenue dans la cellule contient une division par zéro. Normalement, une division par zéro donne comme résultat l'infini. Mais Excel (comme l'informatique en général) ne sait pas quoi faire avec l'infini. Il choisit alors la solution de facilité en déclarant que c'est une erreur.</t>
  </si>
  <si>
    <t>Ce n'est pas une erreur. La cellule n'est pas assez large pour afficher l'entièreté de la valeur numérique ou de la date qu'elle contient. Excel préfère s'abstenir plutôt que d'afficher une valeur tronquée et donc apparemment fausse.</t>
  </si>
  <si>
    <t>######</t>
  </si>
  <si>
    <t>Quand Excel n'apprécie pas une formule, il ne peut pas afficher son résultat. Celui-ci est alors remplacé par une valeur d'erreur.</t>
  </si>
  <si>
    <t>Calcul d'Angles , hauteur , base, hypoténuse</t>
  </si>
  <si>
    <t xml:space="preserve"> en utilisant le copier coller</t>
  </si>
  <si>
    <r>
      <t xml:space="preserve">Elargissez la colonne ou modifiez le format de la cellule avec la commande </t>
    </r>
    <r>
      <rPr>
        <b/>
        <i/>
        <sz val="14"/>
        <rFont val="Arial"/>
        <family val="2"/>
      </rPr>
      <t>Format-Cellule</t>
    </r>
    <r>
      <rPr>
        <b/>
        <sz val="14"/>
        <rFont val="Arial"/>
        <family val="2"/>
      </rPr>
      <t xml:space="preserve">. Dans l'onglet </t>
    </r>
    <r>
      <rPr>
        <b/>
        <i/>
        <sz val="14"/>
        <rFont val="Arial"/>
        <family val="2"/>
      </rPr>
      <t>Alignement</t>
    </r>
    <r>
      <rPr>
        <b/>
        <sz val="14"/>
        <rFont val="Arial"/>
        <family val="2"/>
      </rPr>
      <t xml:space="preserve">, cochez l'option </t>
    </r>
    <r>
      <rPr>
        <b/>
        <i/>
        <sz val="14"/>
        <rFont val="Arial"/>
        <family val="2"/>
      </rPr>
      <t>Ajuster</t>
    </r>
    <r>
      <rPr>
        <b/>
        <sz val="14"/>
        <rFont val="Arial"/>
        <family val="2"/>
      </rPr>
      <t>.</t>
    </r>
  </si>
  <si>
    <r>
      <t xml:space="preserve">• Les formules matricielles doivent être validées avec </t>
    </r>
    <r>
      <rPr>
        <b/>
        <i/>
        <sz val="14"/>
        <rFont val="Arial"/>
        <family val="2"/>
      </rPr>
      <t>Ctrl-Maj-Entrée</t>
    </r>
    <r>
      <rPr>
        <b/>
        <sz val="14"/>
        <rFont val="Arial"/>
        <family val="2"/>
      </rPr>
      <t xml:space="preserve"> et non par </t>
    </r>
    <r>
      <rPr>
        <b/>
        <i/>
        <sz val="14"/>
        <rFont val="Arial"/>
        <family val="2"/>
      </rPr>
      <t>Entrée</t>
    </r>
    <r>
      <rPr>
        <b/>
        <sz val="14"/>
        <rFont val="Arial"/>
        <family val="2"/>
      </rPr>
      <t xml:space="preserve"> seule.</t>
    </r>
  </si>
  <si>
    <t xml:space="preserve">  Par exemple : si A3 contient 21 et si A4 contient "pommes", la formule =A3+A4 renvoie #VALEUR!.</t>
  </si>
  <si>
    <r>
      <t xml:space="preserve">exemple : </t>
    </r>
    <r>
      <rPr>
        <b/>
        <sz val="11"/>
        <color rgb="FFFF0000"/>
        <rFont val="Arial"/>
        <family val="2"/>
      </rPr>
      <t xml:space="preserve"> #REF!  -  #####  -  #DIV/0!</t>
    </r>
  </si>
  <si>
    <r>
      <t xml:space="preserve">• Chargez la macro complémentaire Utilitaire d'analyse. Choisissez la commande </t>
    </r>
    <r>
      <rPr>
        <b/>
        <i/>
        <sz val="14"/>
        <rFont val="Arial"/>
        <family val="2"/>
      </rPr>
      <t>Outils-Macros 
  complémentaires</t>
    </r>
    <r>
      <rPr>
        <b/>
        <sz val="14"/>
        <rFont val="Arial"/>
        <family val="2"/>
      </rPr>
      <t xml:space="preserve"> et cochez l'option </t>
    </r>
    <r>
      <rPr>
        <b/>
        <i/>
        <sz val="14"/>
        <rFont val="Arial"/>
        <family val="2"/>
      </rPr>
      <t>Utilitaire d'analyse</t>
    </r>
    <r>
      <rPr>
        <b/>
        <sz val="14"/>
        <rFont val="Arial"/>
        <family val="2"/>
      </rPr>
      <t>.</t>
    </r>
  </si>
  <si>
    <t xml:space="preserve">  Par exemple : ="Somme : " &amp; A5+A6.</t>
  </si>
  <si>
    <t xml:space="preserve">  Par exemple : =SOMME(D5:D67).</t>
  </si>
  <si>
    <t>• Une formule matricielle entrée dans plusieurs cellules ne se réféère pas à une matrice de même taille. 
  Par exemple : une formule matricielle entre dans la place D4:D15 fait référence à la plage D4:D10.</t>
  </si>
  <si>
    <t>• La fonction RECHERCHEV, RECHERCHEH ou INDEX effectue une recherche dans une ligne 
  ou une colonne non triée.</t>
  </si>
  <si>
    <t>• Complétez la fonction RECHERCHEV, RECHERCHEH ou INDEX en entrant comme dernier argument FAUX. 
  Elles peuvent ainsi effectuer une recherche dans une ligne ou une colonne non triée.</t>
  </si>
  <si>
    <t>• La macro complémentaire utilitaire d'analyse n'est pas chargée alors que la formule contient une fonction 
  faisant partie de cette macro complémentaire.</t>
  </si>
  <si>
    <t>8  Messages d'erreurs  d' EXCEL</t>
  </si>
  <si>
    <t>8  Messages d'erreur sur Excel , leur signification</t>
  </si>
  <si>
    <t>remplace une calculatrice scientifique</t>
  </si>
  <si>
    <t>Bilan annuel et coût kilométrique</t>
  </si>
  <si>
    <r>
      <t xml:space="preserve">Avec Excel, vous tenez par exemple la liste des notes de vos élèves. Vous souhaitez connaître le classement de chacun d'eux suivant leurs notes. Vous pouvez facilement le faire grâce à la fonction </t>
    </r>
    <r>
      <rPr>
        <b/>
        <sz val="14"/>
        <rFont val="Arial"/>
        <family val="2"/>
      </rPr>
      <t>RANG</t>
    </r>
    <r>
      <rPr>
        <sz val="14"/>
        <rFont val="Arial"/>
        <family val="2"/>
      </rPr>
      <t>.</t>
    </r>
  </si>
  <si>
    <r>
      <t xml:space="preserve">2. Ajoutez une colonne intitulée </t>
    </r>
    <r>
      <rPr>
        <b/>
        <sz val="14"/>
        <rFont val="Arial"/>
        <family val="2"/>
      </rPr>
      <t>Rang</t>
    </r>
    <r>
      <rPr>
        <sz val="14"/>
        <rFont val="Arial"/>
        <family val="2"/>
      </rPr>
      <t>.</t>
    </r>
  </si>
  <si>
    <r>
      <t>2 . Appuyez alors sur la touche</t>
    </r>
    <r>
      <rPr>
        <b/>
        <sz val="14"/>
        <color indexed="10"/>
        <rFont val="Arial"/>
        <family val="2"/>
      </rPr>
      <t xml:space="preserve"> Ctrl </t>
    </r>
    <r>
      <rPr>
        <sz val="14"/>
        <rFont val="Arial"/>
        <family val="2"/>
      </rPr>
      <t>puis, tout en la laissant enfoncée, cliquez sur le bouton</t>
    </r>
    <r>
      <rPr>
        <b/>
        <sz val="14"/>
        <color indexed="10"/>
        <rFont val="Arial"/>
        <family val="2"/>
      </rPr>
      <t xml:space="preserve"> * du pavé numérique.</t>
    </r>
    <r>
      <rPr>
        <sz val="14"/>
        <rFont val="Arial"/>
        <family val="2"/>
      </rPr>
      <t xml:space="preserve"> Votre tableau est alors automatiquement sélectionné.</t>
    </r>
  </si>
  <si>
    <r>
      <t xml:space="preserve">où </t>
    </r>
    <r>
      <rPr>
        <b/>
        <sz val="14"/>
        <rFont val="Arial"/>
        <family val="2"/>
      </rPr>
      <t>B2</t>
    </r>
    <r>
      <rPr>
        <sz val="14"/>
        <rFont val="Arial"/>
        <family val="2"/>
      </rPr>
      <t xml:space="preserve"> correspond aux coordonnées du premier élément à prendre en compte pour le classement, ici la note, et </t>
    </r>
    <r>
      <rPr>
        <b/>
        <sz val="14"/>
        <rFont val="Arial"/>
        <family val="2"/>
      </rPr>
      <t>B9</t>
    </r>
    <r>
      <rPr>
        <sz val="14"/>
        <rFont val="Arial"/>
        <family val="2"/>
      </rPr>
      <t xml:space="preserve"> les coordonnées du dernier élément.</t>
    </r>
  </si>
  <si>
    <r>
      <t xml:space="preserve">4. Appuyez alors sur la touche </t>
    </r>
    <r>
      <rPr>
        <b/>
        <sz val="14"/>
        <rFont val="Arial"/>
        <family val="2"/>
      </rPr>
      <t>Entrée</t>
    </r>
    <r>
      <rPr>
        <sz val="14"/>
        <rFont val="Arial"/>
        <family val="2"/>
      </rPr>
      <t>.</t>
    </r>
  </si>
  <si>
    <r>
      <t xml:space="preserve">5. Copiez alors la cellule </t>
    </r>
    <r>
      <rPr>
        <b/>
        <sz val="14"/>
        <rFont val="Arial"/>
        <family val="2"/>
      </rPr>
      <t>C2</t>
    </r>
    <r>
      <rPr>
        <sz val="14"/>
        <rFont val="Arial"/>
        <family val="2"/>
      </rPr>
      <t xml:space="preserve"> dans les cellules suivantes de la colonne. Vous pouvez aussi simplement étirer la cellule </t>
    </r>
    <r>
      <rPr>
        <b/>
        <sz val="14"/>
        <rFont val="Arial"/>
        <family val="2"/>
      </rPr>
      <t>C2</t>
    </r>
    <r>
      <rPr>
        <sz val="14"/>
        <rFont val="Arial"/>
        <family val="2"/>
      </rPr>
      <t xml:space="preserve"> jusqu'à la cellule </t>
    </r>
    <r>
      <rPr>
        <b/>
        <sz val="14"/>
        <rFont val="Arial"/>
        <family val="2"/>
      </rPr>
      <t>C9</t>
    </r>
    <r>
      <rPr>
        <sz val="14"/>
        <rFont val="Arial"/>
        <family val="2"/>
      </rPr>
      <t xml:space="preserve"> pour copier la formule.</t>
    </r>
  </si>
  <si>
    <r>
      <t xml:space="preserve">Pour forcer le retour à la ligne dans une cellule Excel, il suffit simplement d'appuyer simultanément sur les touches </t>
    </r>
    <r>
      <rPr>
        <b/>
        <sz val="14"/>
        <rFont val="Arial"/>
        <family val="2"/>
      </rPr>
      <t>Alt</t>
    </r>
    <r>
      <rPr>
        <sz val="14"/>
        <rFont val="Arial"/>
        <family val="2"/>
      </rPr>
      <t xml:space="preserve"> + </t>
    </r>
    <r>
      <rPr>
        <b/>
        <sz val="14"/>
        <rFont val="Arial"/>
        <family val="2"/>
      </rPr>
      <t>Entrée</t>
    </r>
    <r>
      <rPr>
        <sz val="14"/>
        <rFont val="Arial"/>
        <family val="2"/>
      </rPr>
      <t>.</t>
    </r>
  </si>
  <si>
    <r>
      <t xml:space="preserve">Remarquez qu'il faut utiliser la touche </t>
    </r>
    <r>
      <rPr>
        <b/>
        <sz val="14"/>
        <rFont val="Arial"/>
        <family val="2"/>
      </rPr>
      <t>Alt</t>
    </r>
    <r>
      <rPr>
        <sz val="14"/>
        <rFont val="Arial"/>
        <family val="2"/>
      </rPr>
      <t xml:space="preserve"> à gauche de votre clavier et non la touche </t>
    </r>
    <r>
      <rPr>
        <b/>
        <sz val="14"/>
        <rFont val="Arial"/>
        <family val="2"/>
      </rPr>
      <t>Alt Gr</t>
    </r>
    <r>
      <rPr>
        <sz val="14"/>
        <rFont val="Arial"/>
        <family val="2"/>
      </rPr>
      <t>.</t>
    </r>
  </si>
  <si>
    <r>
      <t xml:space="preserve">Vous vous êtes certainement rendu compte que lorsque vous tentiez d'insérer une fraction dans une cellule, 1/2 par exemple, Excel la convertissait automatiquement en date 01-févr. Pour ne pas qu'Excel interprète une fraction comme une date, il suffit de mettre un </t>
    </r>
    <r>
      <rPr>
        <b/>
        <sz val="14"/>
        <rFont val="Arial"/>
        <family val="2"/>
      </rPr>
      <t>0</t>
    </r>
    <r>
      <rPr>
        <sz val="14"/>
        <rFont val="Arial"/>
        <family val="2"/>
      </rPr>
      <t xml:space="preserve"> suivi d'un </t>
    </r>
    <r>
      <rPr>
        <b/>
        <sz val="14"/>
        <rFont val="Arial"/>
        <family val="2"/>
      </rPr>
      <t>espace</t>
    </r>
    <r>
      <rPr>
        <sz val="14"/>
        <rFont val="Arial"/>
        <family val="2"/>
      </rPr>
      <t xml:space="preserve"> devant la fraction : </t>
    </r>
    <r>
      <rPr>
        <b/>
        <sz val="14"/>
        <rFont val="Arial"/>
        <family val="2"/>
      </rPr>
      <t>0 1/2</t>
    </r>
    <r>
      <rPr>
        <sz val="14"/>
        <rFont val="Arial"/>
        <family val="2"/>
      </rPr>
      <t>.</t>
    </r>
  </si>
  <si>
    <r>
      <t xml:space="preserve">Dans une feuille de calcul, vous souhaitez compter le nombre d'occurrence d'un certain élément. Par exemple le nombre de matinées travaillées par vos salariés, qui est représenté par la valeur </t>
    </r>
    <r>
      <rPr>
        <b/>
        <sz val="14"/>
        <rFont val="Arial"/>
        <family val="2"/>
      </rPr>
      <t>Matin</t>
    </r>
    <r>
      <rPr>
        <sz val="14"/>
        <rFont val="Arial"/>
        <family val="2"/>
      </rPr>
      <t>.</t>
    </r>
  </si>
  <si>
    <r>
      <t xml:space="preserve">2. Saisissez alors la commande </t>
    </r>
    <r>
      <rPr>
        <b/>
        <sz val="14"/>
        <rFont val="Arial"/>
        <family val="2"/>
      </rPr>
      <t>=NB.SI(C5:C16;"Matin")</t>
    </r>
    <r>
      <rPr>
        <sz val="14"/>
        <rFont val="Arial"/>
        <family val="2"/>
      </rPr>
      <t xml:space="preserve"> en remplaçant </t>
    </r>
    <r>
      <rPr>
        <b/>
        <sz val="14"/>
        <rFont val="Arial"/>
        <family val="2"/>
      </rPr>
      <t>C6:C16</t>
    </r>
    <r>
      <rPr>
        <sz val="14"/>
        <rFont val="Arial"/>
        <family val="2"/>
      </rPr>
      <t xml:space="preserve"> par l'intervalle de cellules à prendre en compte et </t>
    </r>
    <r>
      <rPr>
        <b/>
        <sz val="14"/>
        <rFont val="Arial"/>
        <family val="2"/>
      </rPr>
      <t>Matin</t>
    </r>
    <r>
      <rPr>
        <sz val="14"/>
        <rFont val="Arial"/>
        <family val="2"/>
      </rPr>
      <t xml:space="preserve"> par l'élément que vous cherchez.</t>
    </r>
  </si>
  <si>
    <r>
      <t xml:space="preserve">Appuyez alors sur la touche </t>
    </r>
    <r>
      <rPr>
        <b/>
        <sz val="14"/>
        <rFont val="Arial"/>
        <family val="2"/>
      </rPr>
      <t>Entrée</t>
    </r>
    <r>
      <rPr>
        <sz val="14"/>
        <rFont val="Arial"/>
        <family val="2"/>
      </rPr>
      <t xml:space="preserve"> pour afficher le résultat.</t>
    </r>
  </si>
  <si>
    <r>
      <t xml:space="preserve">1. Dans une cellule, tapez </t>
    </r>
    <r>
      <rPr>
        <b/>
        <sz val="14"/>
        <rFont val="Arial"/>
        <family val="2"/>
      </rPr>
      <t>=</t>
    </r>
    <r>
      <rPr>
        <sz val="14"/>
        <rFont val="Arial"/>
        <family val="2"/>
      </rPr>
      <t xml:space="preserve"> puis le nom de votre fonction, </t>
    </r>
    <r>
      <rPr>
        <b/>
        <sz val="14"/>
        <rFont val="Arial"/>
        <family val="2"/>
      </rPr>
      <t>somme</t>
    </r>
    <r>
      <rPr>
        <sz val="14"/>
        <rFont val="Arial"/>
        <family val="2"/>
      </rPr>
      <t xml:space="preserve"> par exemple.</t>
    </r>
  </si>
  <si>
    <r>
      <t xml:space="preserve">2. Pressez alors simultanément les touches </t>
    </r>
    <r>
      <rPr>
        <b/>
        <sz val="14"/>
        <rFont val="Arial"/>
        <family val="2"/>
      </rPr>
      <t>Ctrl</t>
    </r>
    <r>
      <rPr>
        <sz val="14"/>
        <rFont val="Arial"/>
        <family val="2"/>
      </rPr>
      <t xml:space="preserve">, </t>
    </r>
    <r>
      <rPr>
        <b/>
        <sz val="14"/>
        <rFont val="Arial"/>
        <family val="2"/>
      </rPr>
      <t>Maj</t>
    </r>
    <r>
      <rPr>
        <sz val="14"/>
        <rFont val="Arial"/>
        <family val="2"/>
      </rPr>
      <t xml:space="preserve"> et </t>
    </r>
    <r>
      <rPr>
        <b/>
        <sz val="14"/>
        <rFont val="Arial"/>
        <family val="2"/>
      </rPr>
      <t>A</t>
    </r>
    <r>
      <rPr>
        <sz val="14"/>
        <rFont val="Arial"/>
        <family val="2"/>
      </rPr>
      <t>. Les paramètres de la fonction sont alors affichés.</t>
    </r>
  </si>
  <si>
    <r>
      <t xml:space="preserve">Remplacez alors les paramètres par vos valeurs ou les noms des cellules qui les contiennent, puis pressez la touche </t>
    </r>
    <r>
      <rPr>
        <b/>
        <sz val="14"/>
        <rFont val="Arial"/>
        <family val="2"/>
      </rPr>
      <t>Entrée</t>
    </r>
    <r>
      <rPr>
        <sz val="14"/>
        <rFont val="Arial"/>
        <family val="2"/>
      </rPr>
      <t>.</t>
    </r>
  </si>
  <si>
    <r>
      <t xml:space="preserve">Dessinez un rectangle sur votre feuille de calculs à l'aide de la forme automatique </t>
    </r>
    <r>
      <rPr>
        <b/>
        <sz val="14"/>
        <rFont val="Arial"/>
        <family val="2"/>
      </rPr>
      <t>Rectangle</t>
    </r>
    <r>
      <rPr>
        <sz val="14"/>
        <rFont val="Arial"/>
        <family val="2"/>
      </rPr>
      <t xml:space="preserve"> de la barre d'outils </t>
    </r>
    <r>
      <rPr>
        <b/>
        <sz val="14"/>
        <rFont val="Arial"/>
        <family val="2"/>
      </rPr>
      <t>Dessin</t>
    </r>
    <r>
      <rPr>
        <sz val="14"/>
        <rFont val="Arial"/>
        <family val="2"/>
      </rPr>
      <t>.</t>
    </r>
  </si>
  <si>
    <r>
      <t xml:space="preserve">Doublez cliquez ensuite dans ce rectangle. Une fenêtre </t>
    </r>
    <r>
      <rPr>
        <b/>
        <sz val="14"/>
        <rFont val="Arial"/>
        <family val="2"/>
      </rPr>
      <t>Format de la forme automatique</t>
    </r>
    <r>
      <rPr>
        <sz val="14"/>
        <rFont val="Arial"/>
        <family val="2"/>
      </rPr>
      <t xml:space="preserve"> apparaît.</t>
    </r>
  </si>
  <si>
    <r>
      <t xml:space="preserve">Ouvrez l'onglet </t>
    </r>
    <r>
      <rPr>
        <b/>
        <sz val="14"/>
        <rFont val="Arial"/>
        <family val="2"/>
      </rPr>
      <t>Couleurs et traits</t>
    </r>
    <r>
      <rPr>
        <sz val="14"/>
        <rFont val="Arial"/>
        <family val="2"/>
      </rPr>
      <t>.</t>
    </r>
  </si>
  <si>
    <r>
      <t xml:space="preserve">Dans la zone </t>
    </r>
    <r>
      <rPr>
        <b/>
        <sz val="14"/>
        <rFont val="Arial"/>
        <family val="2"/>
      </rPr>
      <t>Remplissage</t>
    </r>
    <r>
      <rPr>
        <sz val="14"/>
        <rFont val="Arial"/>
        <family val="2"/>
      </rPr>
      <t xml:space="preserve">, déroulez la liste </t>
    </r>
    <r>
      <rPr>
        <b/>
        <sz val="14"/>
        <rFont val="Arial"/>
        <family val="2"/>
      </rPr>
      <t>Couleur</t>
    </r>
    <r>
      <rPr>
        <sz val="14"/>
        <rFont val="Arial"/>
        <family val="2"/>
      </rPr>
      <t xml:space="preserve"> et choisissez la couleur de votre graphique.</t>
    </r>
  </si>
  <si>
    <r>
      <t xml:space="preserve">Utilisez la barre de défilement </t>
    </r>
    <r>
      <rPr>
        <b/>
        <sz val="14"/>
        <rFont val="Arial"/>
        <family val="2"/>
      </rPr>
      <t>Transparence</t>
    </r>
    <r>
      <rPr>
        <sz val="14"/>
        <rFont val="Arial"/>
        <family val="2"/>
      </rPr>
      <t xml:space="preserve"> afin de régler la transparence.</t>
    </r>
  </si>
  <si>
    <r>
      <t xml:space="preserve">Dans la zone </t>
    </r>
    <r>
      <rPr>
        <b/>
        <sz val="14"/>
        <rFont val="Arial"/>
        <family val="2"/>
      </rPr>
      <t>Bordure</t>
    </r>
    <r>
      <rPr>
        <sz val="14"/>
        <rFont val="Arial"/>
        <family val="2"/>
      </rPr>
      <t xml:space="preserve">, déroulez la liste </t>
    </r>
    <r>
      <rPr>
        <b/>
        <sz val="14"/>
        <rFont val="Arial"/>
        <family val="2"/>
      </rPr>
      <t>Couleur</t>
    </r>
    <r>
      <rPr>
        <sz val="14"/>
        <rFont val="Arial"/>
        <family val="2"/>
      </rPr>
      <t xml:space="preserve"> et choisissez l'option </t>
    </r>
    <r>
      <rPr>
        <b/>
        <sz val="14"/>
        <rFont val="Arial"/>
        <family val="2"/>
      </rPr>
      <t>Aucun trait</t>
    </r>
    <r>
      <rPr>
        <sz val="14"/>
        <rFont val="Arial"/>
        <family val="2"/>
      </rPr>
      <t>.</t>
    </r>
  </si>
  <si>
    <r>
      <t xml:space="preserve">Cliquez enfin sur le bouton </t>
    </r>
    <r>
      <rPr>
        <b/>
        <sz val="14"/>
        <rFont val="Arial"/>
        <family val="2"/>
      </rPr>
      <t>Ok</t>
    </r>
    <r>
      <rPr>
        <sz val="14"/>
        <rFont val="Arial"/>
        <family val="2"/>
      </rPr>
      <t>.</t>
    </r>
  </si>
  <si>
    <r>
      <t xml:space="preserve">Cliquez sur le rectangle que vous venez de créer puis déroulez le menu </t>
    </r>
    <r>
      <rPr>
        <b/>
        <sz val="14"/>
        <rFont val="Arial"/>
        <family val="2"/>
      </rPr>
      <t>Edition</t>
    </r>
    <r>
      <rPr>
        <sz val="14"/>
        <rFont val="Arial"/>
        <family val="2"/>
      </rPr>
      <t xml:space="preserve"> et cliquez sur la commande </t>
    </r>
    <r>
      <rPr>
        <b/>
        <sz val="14"/>
        <rFont val="Arial"/>
        <family val="2"/>
      </rPr>
      <t>Copier</t>
    </r>
    <r>
      <rPr>
        <sz val="14"/>
        <rFont val="Arial"/>
        <family val="2"/>
      </rPr>
      <t>.</t>
    </r>
  </si>
  <si>
    <r>
      <t xml:space="preserve">Déroulez le menu </t>
    </r>
    <r>
      <rPr>
        <b/>
        <sz val="14"/>
        <rFont val="Arial"/>
        <family val="2"/>
      </rPr>
      <t>Edition</t>
    </r>
    <r>
      <rPr>
        <sz val="14"/>
        <rFont val="Arial"/>
        <family val="2"/>
      </rPr>
      <t xml:space="preserve"> et cliquez sur la commande </t>
    </r>
    <r>
      <rPr>
        <b/>
        <sz val="14"/>
        <rFont val="Arial"/>
        <family val="2"/>
      </rPr>
      <t>Coller</t>
    </r>
    <r>
      <rPr>
        <sz val="14"/>
        <rFont val="Arial"/>
        <family val="2"/>
      </rPr>
      <t>. Votre graphique devient transparent.</t>
    </r>
  </si>
  <si>
    <r>
      <t xml:space="preserve">Si vous préférez ajouter une bordure à votre série, double cliquez dessus puis, dans l'onglet </t>
    </r>
    <r>
      <rPr>
        <b/>
        <sz val="14"/>
        <rFont val="Arial"/>
        <family val="2"/>
      </rPr>
      <t>Motifs</t>
    </r>
    <r>
      <rPr>
        <sz val="14"/>
        <rFont val="Arial"/>
        <family val="2"/>
      </rPr>
      <t xml:space="preserve">, définissez une bordure. Cliquez enfin sur </t>
    </r>
    <r>
      <rPr>
        <b/>
        <sz val="14"/>
        <rFont val="Arial"/>
        <family val="2"/>
      </rPr>
      <t>Ok</t>
    </r>
    <r>
      <rPr>
        <sz val="14"/>
        <rFont val="Arial"/>
        <family val="2"/>
      </rPr>
      <t>.</t>
    </r>
  </si>
  <si>
    <r>
      <t xml:space="preserve">Vous travaillez sur un tableau dans Excel et souhaitez zoomer dessus ou au contraire, s'il est trop grand, l'afficher en totalité de l'écran. Pour cela, vous pouvez utiliser le zoom classique qui se commande avec la molette de la souris tout en maintenant la touche </t>
    </r>
    <r>
      <rPr>
        <b/>
        <sz val="14"/>
        <rFont val="Arial"/>
        <family val="2"/>
      </rPr>
      <t>Ctrl</t>
    </r>
    <r>
      <rPr>
        <sz val="14"/>
        <rFont val="Arial"/>
        <family val="2"/>
      </rPr>
      <t xml:space="preserve"> enfoncée. Il existe un autre moyen plus précis de procéder.</t>
    </r>
  </si>
  <si>
    <r>
      <t xml:space="preserve">2 - Déroulez la liste </t>
    </r>
    <r>
      <rPr>
        <b/>
        <sz val="14"/>
        <rFont val="Arial"/>
        <family val="2"/>
      </rPr>
      <t>Zoom</t>
    </r>
    <r>
      <rPr>
        <sz val="14"/>
        <rFont val="Arial"/>
        <family val="2"/>
      </rPr>
      <t xml:space="preserve"> puis choisissez l'option </t>
    </r>
    <r>
      <rPr>
        <b/>
        <sz val="14"/>
        <rFont val="Arial"/>
        <family val="2"/>
      </rPr>
      <t>Sélection</t>
    </r>
    <r>
      <rPr>
        <sz val="14"/>
        <rFont val="Arial"/>
        <family val="2"/>
      </rPr>
      <t>.</t>
    </r>
  </si>
  <si>
    <r>
      <t xml:space="preserve">4 - Pour revenir à un affichage normal, déroulez de nouveau la liste </t>
    </r>
    <r>
      <rPr>
        <b/>
        <sz val="14"/>
        <rFont val="Arial"/>
        <family val="2"/>
      </rPr>
      <t>Zoom</t>
    </r>
    <r>
      <rPr>
        <sz val="14"/>
        <rFont val="Arial"/>
        <family val="2"/>
      </rPr>
      <t xml:space="preserve"> et choisissez l'option </t>
    </r>
    <r>
      <rPr>
        <b/>
        <sz val="14"/>
        <rFont val="Arial"/>
        <family val="2"/>
      </rPr>
      <t>100 %</t>
    </r>
    <r>
      <rPr>
        <sz val="14"/>
        <rFont val="Arial"/>
        <family val="2"/>
      </rPr>
      <t>.</t>
    </r>
  </si>
  <si>
    <r>
      <t xml:space="preserve">Avec Excel, vous souhaitez mettre en avant toutes les cellules dont le contenu est par exemple supérieur, à un certain nombre. Pour cela, vous pouvez attribuer une couleur à ces cellules à l'aide de la fonction </t>
    </r>
    <r>
      <rPr>
        <b/>
        <sz val="14"/>
        <rFont val="Arial"/>
        <family val="2"/>
      </rPr>
      <t>Mise en forme conditionnelle</t>
    </r>
    <r>
      <rPr>
        <sz val="14"/>
        <rFont val="Arial"/>
        <family val="2"/>
      </rPr>
      <t>.</t>
    </r>
  </si>
  <si>
    <r>
      <t xml:space="preserve">Sélectionnez les cellules que vous souhaitez mettre en forme en fonction de leur contenu puis cliquez sur le menu </t>
    </r>
    <r>
      <rPr>
        <b/>
        <sz val="14"/>
        <rFont val="Arial"/>
        <family val="2"/>
      </rPr>
      <t>Format</t>
    </r>
    <r>
      <rPr>
        <sz val="14"/>
        <rFont val="Arial"/>
        <family val="2"/>
      </rPr>
      <t xml:space="preserve"> puis sur </t>
    </r>
    <r>
      <rPr>
        <b/>
        <sz val="14"/>
        <rFont val="Arial"/>
        <family val="2"/>
      </rPr>
      <t>Mise en forme conditionnelle</t>
    </r>
    <r>
      <rPr>
        <sz val="14"/>
        <rFont val="Arial"/>
        <family val="2"/>
      </rPr>
      <t>.</t>
    </r>
  </si>
  <si>
    <r>
      <t xml:space="preserve">Définissez alors la condition à respecter pour la mise en forme. Par exemple : </t>
    </r>
    <r>
      <rPr>
        <b/>
        <sz val="14"/>
        <rFont val="Arial"/>
        <family val="2"/>
      </rPr>
      <t>La valeur de la cellule est</t>
    </r>
    <r>
      <rPr>
        <sz val="14"/>
        <rFont val="Arial"/>
        <family val="2"/>
      </rPr>
      <t xml:space="preserve">, </t>
    </r>
    <r>
      <rPr>
        <b/>
        <sz val="14"/>
        <rFont val="Arial"/>
        <family val="2"/>
      </rPr>
      <t>supérieure ou égale à</t>
    </r>
    <r>
      <rPr>
        <sz val="14"/>
        <rFont val="Arial"/>
        <family val="2"/>
      </rPr>
      <t xml:space="preserve">, </t>
    </r>
    <r>
      <rPr>
        <b/>
        <sz val="14"/>
        <rFont val="Arial"/>
        <family val="2"/>
      </rPr>
      <t>10</t>
    </r>
    <r>
      <rPr>
        <sz val="14"/>
        <rFont val="Arial"/>
        <family val="2"/>
      </rPr>
      <t>.</t>
    </r>
  </si>
  <si>
    <r>
      <t xml:space="preserve">Cliquez ensuite sur le bouton </t>
    </r>
    <r>
      <rPr>
        <b/>
        <sz val="14"/>
        <rFont val="Arial"/>
        <family val="2"/>
      </rPr>
      <t>Format</t>
    </r>
    <r>
      <rPr>
        <sz val="14"/>
        <rFont val="Arial"/>
        <family val="2"/>
      </rPr>
      <t xml:space="preserve">, déroulez la liste </t>
    </r>
    <r>
      <rPr>
        <b/>
        <sz val="14"/>
        <rFont val="Arial"/>
        <family val="2"/>
      </rPr>
      <t>Couleur</t>
    </r>
    <r>
      <rPr>
        <sz val="14"/>
        <rFont val="Arial"/>
        <family val="2"/>
      </rPr>
      <t xml:space="preserve"> et sélectionnez la couleur à appliquer au texte des cellules respectant votre condition.</t>
    </r>
  </si>
  <si>
    <r>
      <t xml:space="preserve">Validez enfin deux fois sur </t>
    </r>
    <r>
      <rPr>
        <b/>
        <sz val="14"/>
        <rFont val="Arial"/>
        <family val="2"/>
      </rPr>
      <t>Ok</t>
    </r>
    <r>
      <rPr>
        <sz val="14"/>
        <rFont val="Arial"/>
        <family val="2"/>
      </rPr>
      <t>.</t>
    </r>
  </si>
  <si>
    <r>
      <t xml:space="preserve">Vous avez effectué un calcul avec Excel et souhaitez arrondir le résultat. Pour cela, vous pouvez utiliser la fonction </t>
    </r>
    <r>
      <rPr>
        <b/>
        <sz val="14"/>
        <rFont val="Arial"/>
        <family val="2"/>
      </rPr>
      <t>Arrondi</t>
    </r>
    <r>
      <rPr>
        <sz val="14"/>
        <rFont val="Arial"/>
        <family val="2"/>
      </rPr>
      <t xml:space="preserve"> qui vous permettra d'arrondir au nombre supérieur ou inférieur et de choisir le nombre de chiffres après la virgule à prendre en compte.</t>
    </r>
  </si>
  <si>
    <r>
      <t xml:space="preserve">Dans une cellule vierge, saisissez la commande </t>
    </r>
    <r>
      <rPr>
        <b/>
        <sz val="14"/>
        <rFont val="Arial"/>
        <family val="2"/>
      </rPr>
      <t>=arrondi(</t>
    </r>
    <r>
      <rPr>
        <sz val="14"/>
        <rFont val="Arial"/>
        <family val="2"/>
      </rPr>
      <t xml:space="preserve"> puis cliquez sur la cellule contenant le nombre que vous souhaitez arrondir, </t>
    </r>
    <r>
      <rPr>
        <b/>
        <sz val="14"/>
        <rFont val="Arial"/>
        <family val="2"/>
      </rPr>
      <t>C5</t>
    </r>
    <r>
      <rPr>
        <sz val="14"/>
        <rFont val="Arial"/>
        <family val="2"/>
      </rPr>
      <t xml:space="preserve"> par exemple. Saisissez ensuite un point virgule (</t>
    </r>
    <r>
      <rPr>
        <b/>
        <sz val="14"/>
        <rFont val="Arial"/>
        <family val="2"/>
      </rPr>
      <t>;</t>
    </r>
    <r>
      <rPr>
        <sz val="14"/>
        <rFont val="Arial"/>
        <family val="2"/>
      </rPr>
      <t>) puis le nombre de chiffres après la virgule à prendre en compte.</t>
    </r>
  </si>
  <si>
    <r>
      <t xml:space="preserve">Terminez enfin la fonction en fermant la parenthèse, </t>
    </r>
    <r>
      <rPr>
        <b/>
        <sz val="14"/>
        <rFont val="Arial"/>
        <family val="2"/>
      </rPr>
      <t>)</t>
    </r>
    <r>
      <rPr>
        <sz val="14"/>
        <rFont val="Arial"/>
        <family val="2"/>
      </rPr>
      <t>.</t>
    </r>
  </si>
  <si>
    <r>
      <t xml:space="preserve">Pressez alors la touche </t>
    </r>
    <r>
      <rPr>
        <b/>
        <sz val="14"/>
        <rFont val="Arial"/>
        <family val="2"/>
      </rPr>
      <t>Entrée</t>
    </r>
    <r>
      <rPr>
        <sz val="14"/>
        <rFont val="Arial"/>
        <family val="2"/>
      </rPr>
      <t>.</t>
    </r>
  </si>
  <si>
    <r>
      <t xml:space="preserve">Si vous souhaitez forcer l'arrondi au nombre supérieur ou inférieur, utilisez respectivement les fonctions </t>
    </r>
    <r>
      <rPr>
        <b/>
        <sz val="14"/>
        <rFont val="Arial"/>
        <family val="2"/>
      </rPr>
      <t>arrondi.sup</t>
    </r>
    <r>
      <rPr>
        <sz val="14"/>
        <rFont val="Arial"/>
        <family val="2"/>
      </rPr>
      <t xml:space="preserve"> et </t>
    </r>
    <r>
      <rPr>
        <b/>
        <sz val="14"/>
        <rFont val="Arial"/>
        <family val="2"/>
      </rPr>
      <t>arrondi.inf</t>
    </r>
    <r>
      <rPr>
        <sz val="14"/>
        <rFont val="Arial"/>
        <family val="2"/>
      </rPr>
      <t>.</t>
    </r>
  </si>
  <si>
    <r>
      <t xml:space="preserve"> =ARRONDI(12510.65;</t>
    </r>
    <r>
      <rPr>
        <b/>
        <sz val="14"/>
        <color indexed="12"/>
        <rFont val="Arial"/>
        <family val="2"/>
      </rPr>
      <t>-2</t>
    </r>
    <r>
      <rPr>
        <b/>
        <sz val="14"/>
        <color indexed="10"/>
        <rFont val="Arial"/>
        <family val="2"/>
      </rPr>
      <t>)</t>
    </r>
  </si>
  <si>
    <r>
      <t xml:space="preserve">Vous avez saisi dans les cellules de votre classeur Excel plusieurs chiffres et vous souhaitez effectuer dessus quelques opérations rapides comme calculer leur moyenne, leur somme, etc… Plutôt que d'utiliser les diverses fonctions d'Excel, vous pouvez utiliser la </t>
    </r>
    <r>
      <rPr>
        <b/>
        <sz val="14"/>
        <rFont val="Arial"/>
        <family val="2"/>
      </rPr>
      <t>calculatrice cachée</t>
    </r>
    <r>
      <rPr>
        <sz val="14"/>
        <rFont val="Arial"/>
        <family val="2"/>
      </rPr>
      <t>.</t>
    </r>
  </si>
  <si>
    <r>
      <t xml:space="preserve">Pour sélectionnez des cellules non contiguës, pressez la touche </t>
    </r>
    <r>
      <rPr>
        <b/>
        <sz val="14"/>
        <rFont val="Arial"/>
        <family val="2"/>
      </rPr>
      <t>Ctrl</t>
    </r>
    <r>
      <rPr>
        <sz val="14"/>
        <rFont val="Arial"/>
        <family val="2"/>
      </rPr>
      <t xml:space="preserve"> tout en effectuant votre sélection. Cliquez ensuite avec le bouton droit de la souris sur la barre des tâches à l'endroit où apparaît parfois </t>
    </r>
    <r>
      <rPr>
        <b/>
        <sz val="14"/>
        <rFont val="Arial"/>
        <family val="2"/>
      </rPr>
      <t>somme=</t>
    </r>
    <r>
      <rPr>
        <sz val="14"/>
        <rFont val="Arial"/>
        <family val="2"/>
      </rPr>
      <t xml:space="preserve">. Si la barre des tâches n'est pas affichée, déroulez le menu </t>
    </r>
    <r>
      <rPr>
        <b/>
        <sz val="14"/>
        <rFont val="Arial"/>
        <family val="2"/>
      </rPr>
      <t>Affichage</t>
    </r>
    <r>
      <rPr>
        <sz val="14"/>
        <rFont val="Arial"/>
        <family val="2"/>
      </rPr>
      <t xml:space="preserve"> puis cliquez sur </t>
    </r>
    <r>
      <rPr>
        <b/>
        <sz val="14"/>
        <rFont val="Arial"/>
        <family val="2"/>
      </rPr>
      <t>Barre d'état</t>
    </r>
    <r>
      <rPr>
        <sz val="14"/>
        <rFont val="Arial"/>
        <family val="2"/>
      </rPr>
      <t>.</t>
    </r>
  </si>
  <si>
    <r>
      <t xml:space="preserve">Lorsque vous créez un graphique sous Excel, il vous est possible de le personnaliser afin de le rendre plus </t>
    </r>
    <r>
      <rPr>
        <b/>
        <sz val="14"/>
        <rFont val="Arial"/>
        <family val="2"/>
      </rPr>
      <t>attrayant</t>
    </r>
    <r>
      <rPr>
        <sz val="14"/>
        <rFont val="Arial"/>
        <family val="2"/>
      </rPr>
      <t xml:space="preserve"> et de </t>
    </r>
    <r>
      <rPr>
        <b/>
        <sz val="14"/>
        <rFont val="Arial"/>
        <family val="2"/>
      </rPr>
      <t>mettre en avant certaines données</t>
    </r>
    <r>
      <rPr>
        <sz val="14"/>
        <rFont val="Arial"/>
        <family val="2"/>
      </rPr>
      <t>.</t>
    </r>
  </si>
  <si>
    <r>
      <t xml:space="preserve">Double-cliquez alors sur la colonne du graphique de votre choix. Dans la fenêtre </t>
    </r>
    <r>
      <rPr>
        <b/>
        <sz val="14"/>
        <rFont val="Arial"/>
        <family val="2"/>
      </rPr>
      <t>Format de série de données</t>
    </r>
    <r>
      <rPr>
        <sz val="14"/>
        <rFont val="Arial"/>
        <family val="2"/>
      </rPr>
      <t xml:space="preserve"> qui apparaît à l'écran, cliquez sur l'onglet </t>
    </r>
    <r>
      <rPr>
        <b/>
        <sz val="14"/>
        <rFont val="Arial"/>
        <family val="2"/>
      </rPr>
      <t>Motifs</t>
    </r>
    <r>
      <rPr>
        <sz val="14"/>
        <rFont val="Arial"/>
        <family val="2"/>
      </rPr>
      <t>.</t>
    </r>
  </si>
  <si>
    <r>
      <t xml:space="preserve">Dans la section </t>
    </r>
    <r>
      <rPr>
        <b/>
        <sz val="14"/>
        <rFont val="Arial"/>
        <family val="2"/>
      </rPr>
      <t>Aire</t>
    </r>
    <r>
      <rPr>
        <sz val="14"/>
        <rFont val="Arial"/>
        <family val="2"/>
      </rPr>
      <t xml:space="preserve">, vous pouvez sélectionner une couleur pour personnaliser la couleur de la colonne sur laquelle vous avez double-cliqué. Cliquez sur le bouton </t>
    </r>
    <r>
      <rPr>
        <b/>
        <sz val="14"/>
        <rFont val="Arial"/>
        <family val="2"/>
      </rPr>
      <t>Motifs et textures</t>
    </r>
    <r>
      <rPr>
        <sz val="14"/>
        <rFont val="Arial"/>
        <family val="2"/>
      </rPr>
      <t>, pour sélectionnez un type de dégradé.</t>
    </r>
  </si>
  <si>
    <r>
      <t xml:space="preserve">Cliquez sur </t>
    </r>
    <r>
      <rPr>
        <b/>
        <sz val="14"/>
        <rFont val="Arial"/>
        <family val="2"/>
      </rPr>
      <t>Ok</t>
    </r>
    <r>
      <rPr>
        <sz val="14"/>
        <rFont val="Arial"/>
        <family val="2"/>
      </rPr>
      <t xml:space="preserve"> pour enregistrer les modifications, renouvelez l'opération pour les autres colonnes du graphique. Voici le résultat que nous avons obtenu.</t>
    </r>
  </si>
  <si>
    <r>
      <t xml:space="preserve">Dans chacun de vos classeurs Excel, vous avez l'habitude d'insérer la date courante dans une cellule en utilisant la fonction </t>
    </r>
    <r>
      <rPr>
        <b/>
        <sz val="14"/>
        <rFont val="Arial"/>
        <family val="2"/>
      </rPr>
      <t>=AUJOURDHUI()</t>
    </r>
    <r>
      <rPr>
        <sz val="14"/>
        <rFont val="Arial"/>
        <family val="2"/>
      </rPr>
      <t xml:space="preserve"> puis en validant par </t>
    </r>
    <r>
      <rPr>
        <b/>
        <sz val="14"/>
        <rFont val="Arial"/>
        <family val="2"/>
      </rPr>
      <t>Entrée</t>
    </r>
    <r>
      <rPr>
        <sz val="14"/>
        <rFont val="Arial"/>
        <family val="2"/>
      </rPr>
      <t>. Mais il y a encore plus rapide.</t>
    </r>
  </si>
  <si>
    <r>
      <t xml:space="preserve">Il existe en effet un raccourci clavier pour insérer la date courante. Placez vous dans une cellule, pressez la touche </t>
    </r>
    <r>
      <rPr>
        <b/>
        <sz val="14"/>
        <color indexed="10"/>
        <rFont val="Arial"/>
        <family val="2"/>
      </rPr>
      <t>Ctrl,</t>
    </r>
    <r>
      <rPr>
        <sz val="14"/>
        <rFont val="Arial"/>
        <family val="2"/>
      </rPr>
      <t xml:space="preserve"> puis, tout en la maintenant enfoncée, appuyez sur la touche</t>
    </r>
    <r>
      <rPr>
        <sz val="14"/>
        <color indexed="10"/>
        <rFont val="Arial"/>
        <family val="2"/>
      </rPr>
      <t xml:space="preserve"> </t>
    </r>
    <r>
      <rPr>
        <b/>
        <sz val="14"/>
        <color indexed="10"/>
        <rFont val="Arial"/>
        <family val="2"/>
      </rPr>
      <t>;</t>
    </r>
  </si>
  <si>
    <r>
      <t xml:space="preserve">La date courante est alors automatiquement insérée. Validez enfin par </t>
    </r>
    <r>
      <rPr>
        <b/>
        <sz val="14"/>
        <rFont val="Arial"/>
        <family val="2"/>
      </rPr>
      <t>Entrée</t>
    </r>
    <r>
      <rPr>
        <sz val="14"/>
        <rFont val="Arial"/>
        <family val="2"/>
      </rPr>
      <t>.</t>
    </r>
  </si>
  <si>
    <r>
      <t xml:space="preserve">Pour l'heure :  </t>
    </r>
    <r>
      <rPr>
        <b/>
        <sz val="14"/>
        <color indexed="10"/>
        <rFont val="Arial"/>
        <family val="2"/>
      </rPr>
      <t xml:space="preserve"> CTRL</t>
    </r>
    <r>
      <rPr>
        <b/>
        <sz val="14"/>
        <rFont val="Arial"/>
        <family val="2"/>
      </rPr>
      <t xml:space="preserve"> plus la touche </t>
    </r>
    <r>
      <rPr>
        <b/>
        <sz val="14"/>
        <color indexed="10"/>
        <rFont val="Arial"/>
        <family val="2"/>
      </rPr>
      <t xml:space="preserve"> :      21:52</t>
    </r>
  </si>
  <si>
    <r>
      <t xml:space="preserve">A noter que dans cette fenêtre </t>
    </r>
    <r>
      <rPr>
        <b/>
        <sz val="14"/>
        <rFont val="Arial"/>
        <family val="2"/>
      </rPr>
      <t>Validation des données</t>
    </r>
    <r>
      <rPr>
        <sz val="14"/>
        <rFont val="Arial"/>
        <family val="2"/>
      </rPr>
      <t xml:space="preserve">, il vous est possible de définir un </t>
    </r>
    <r>
      <rPr>
        <b/>
        <sz val="14"/>
        <rFont val="Arial"/>
        <family val="2"/>
      </rPr>
      <t>message de saisie</t>
    </r>
    <r>
      <rPr>
        <sz val="14"/>
        <rFont val="Arial"/>
        <family val="2"/>
      </rPr>
      <t xml:space="preserve"> ainsi qu'une </t>
    </r>
    <r>
      <rPr>
        <b/>
        <sz val="14"/>
        <rFont val="Arial"/>
        <family val="2"/>
      </rPr>
      <t>alerte d'erreur</t>
    </r>
    <r>
      <rPr>
        <sz val="14"/>
        <rFont val="Arial"/>
        <family val="2"/>
      </rPr>
      <t>.</t>
    </r>
  </si>
  <si>
    <r>
      <t xml:space="preserve">Pour effacer rapidement le contenu d'une cellule ou d'une plage de cellule, sélectionnez-la. Cliquez ensuite sur le coin inférieur droit de la sélection, le curseur se change en petite croix noire. </t>
    </r>
    <r>
      <rPr>
        <b/>
        <sz val="14"/>
        <color indexed="12"/>
        <rFont val="Arial"/>
        <family val="2"/>
      </rPr>
      <t>Tout en maintenant le bouton gauche enfoncé, sélectionnez de nouveau la cellule ou la plage à effacer. Celle-ci devient grisée. Relâchez alors le bouton de la souris, la sélection est effacée.</t>
    </r>
  </si>
  <si>
    <r>
      <t xml:space="preserve">Pour cela, maintenez la touche </t>
    </r>
    <r>
      <rPr>
        <b/>
        <sz val="14"/>
        <rFont val="Arial"/>
        <family val="2"/>
      </rPr>
      <t>Maj</t>
    </r>
    <r>
      <rPr>
        <sz val="14"/>
        <rFont val="Arial"/>
        <family val="2"/>
      </rPr>
      <t xml:space="preserve"> enfoncée tout en cliquant sur le menu </t>
    </r>
    <r>
      <rPr>
        <b/>
        <sz val="14"/>
        <rFont val="Arial"/>
        <family val="2"/>
      </rPr>
      <t>Fichier</t>
    </r>
    <r>
      <rPr>
        <sz val="14"/>
        <rFont val="Arial"/>
        <family val="2"/>
      </rPr>
      <t xml:space="preserve">. Cliquez alors sur la nouvelle commande </t>
    </r>
    <r>
      <rPr>
        <b/>
        <sz val="14"/>
        <rFont val="Arial"/>
        <family val="2"/>
      </rPr>
      <t>Enregistrer tout</t>
    </r>
    <r>
      <rPr>
        <sz val="14"/>
        <rFont val="Arial"/>
        <family val="2"/>
      </rPr>
      <t>.</t>
    </r>
  </si>
  <si>
    <r>
      <t>Pour passer d'une feuille à une autre dans un document Excel, vous devez utiliser les onglets situés en bas à gauche de la fenêtre Excel. Si votre document Excel est composé de plusieurs feuilles,</t>
    </r>
    <r>
      <rPr>
        <b/>
        <sz val="14"/>
        <color indexed="12"/>
        <rFont val="Arial"/>
        <family val="2"/>
      </rPr>
      <t xml:space="preserve"> il est plus pratique d'utiliser un simple lien hypertexte pour changer de feuille </t>
    </r>
    <r>
      <rPr>
        <sz val="14"/>
        <rFont val="Arial"/>
        <family val="2"/>
      </rPr>
      <t>(pour par exemple avoir les détails d'un calcul se trouvant sur une autre feuille).</t>
    </r>
  </si>
  <si>
    <r>
      <t xml:space="preserve">Pour protéger certaines cellules contre l'ajout de donnée par un autre utilisateur, </t>
    </r>
    <r>
      <rPr>
        <b/>
        <sz val="14"/>
        <rFont val="Arial"/>
        <family val="2"/>
      </rPr>
      <t>sélectionnez</t>
    </r>
    <r>
      <rPr>
        <sz val="14"/>
        <rFont val="Arial"/>
        <family val="2"/>
      </rPr>
      <t xml:space="preserve"> les cellules à protéger puis choisissez la commande </t>
    </r>
    <r>
      <rPr>
        <b/>
        <sz val="14"/>
        <rFont val="Arial"/>
        <family val="2"/>
      </rPr>
      <t>Cellule</t>
    </r>
    <r>
      <rPr>
        <sz val="14"/>
        <rFont val="Arial"/>
        <family val="2"/>
      </rPr>
      <t xml:space="preserve"> du menu </t>
    </r>
    <r>
      <rPr>
        <b/>
        <sz val="14"/>
        <rFont val="Arial"/>
        <family val="2"/>
      </rPr>
      <t>Format</t>
    </r>
    <r>
      <rPr>
        <sz val="14"/>
        <rFont val="Arial"/>
        <family val="2"/>
      </rPr>
      <t xml:space="preserve">. Dans l'onglet </t>
    </r>
    <r>
      <rPr>
        <b/>
        <sz val="14"/>
        <rFont val="Arial"/>
        <family val="2"/>
      </rPr>
      <t>Protection</t>
    </r>
    <r>
      <rPr>
        <sz val="14"/>
        <rFont val="Arial"/>
        <family val="2"/>
      </rPr>
      <t xml:space="preserve">, décochez la case </t>
    </r>
    <r>
      <rPr>
        <b/>
        <sz val="14"/>
        <rFont val="Arial"/>
        <family val="2"/>
      </rPr>
      <t>Verrouillée</t>
    </r>
    <r>
      <rPr>
        <sz val="14"/>
        <rFont val="Arial"/>
        <family val="2"/>
      </rPr>
      <t xml:space="preserve"> puis validez.</t>
    </r>
  </si>
  <si>
    <r>
      <t xml:space="preserve">Dans le menu </t>
    </r>
    <r>
      <rPr>
        <b/>
        <sz val="14"/>
        <rFont val="Arial"/>
        <family val="2"/>
      </rPr>
      <t>Outils</t>
    </r>
    <r>
      <rPr>
        <sz val="14"/>
        <rFont val="Arial"/>
        <family val="2"/>
      </rPr>
      <t xml:space="preserve">, cliquez sur </t>
    </r>
    <r>
      <rPr>
        <b/>
        <sz val="14"/>
        <rFont val="Arial"/>
        <family val="2"/>
      </rPr>
      <t>Protection</t>
    </r>
    <r>
      <rPr>
        <sz val="14"/>
        <rFont val="Arial"/>
        <family val="2"/>
      </rPr>
      <t xml:space="preserve"> puis sur </t>
    </r>
    <r>
      <rPr>
        <b/>
        <sz val="14"/>
        <rFont val="Arial"/>
        <family val="2"/>
      </rPr>
      <t>Protéger la feuille</t>
    </r>
    <r>
      <rPr>
        <sz val="14"/>
        <rFont val="Arial"/>
        <family val="2"/>
      </rPr>
      <t>. Choisissez un mot de passe puis validez par OK.</t>
    </r>
  </si>
  <si>
    <r>
      <t xml:space="preserve">Il existe deux façons d'afficher plusieurs lignes de données dans une cellule d'Excel. Vous pouvez appuyez sur </t>
    </r>
    <r>
      <rPr>
        <b/>
        <sz val="14"/>
        <rFont val="Arial"/>
        <family val="2"/>
      </rPr>
      <t>Alt + Entrée</t>
    </r>
    <r>
      <rPr>
        <sz val="14"/>
        <rFont val="Arial"/>
        <family val="2"/>
      </rPr>
      <t xml:space="preserve"> pour démarrer une nouvelle ligne pendant que vous êtes en train d'insérer ou d'éditer des données. Vous pouvez également sélectionner la cellule, cliquer sur le menu </t>
    </r>
    <r>
      <rPr>
        <b/>
        <sz val="14"/>
        <rFont val="Arial"/>
        <family val="2"/>
      </rPr>
      <t>Format</t>
    </r>
    <r>
      <rPr>
        <sz val="14"/>
        <rFont val="Arial"/>
        <family val="2"/>
      </rPr>
      <t xml:space="preserve"> puis sur </t>
    </r>
    <r>
      <rPr>
        <b/>
        <sz val="14"/>
        <rFont val="Arial"/>
        <family val="2"/>
      </rPr>
      <t>Cellule</t>
    </r>
    <r>
      <rPr>
        <sz val="14"/>
        <rFont val="Arial"/>
        <family val="2"/>
      </rPr>
      <t xml:space="preserve">. Dans l'onglet Alignement, cochez la case </t>
    </r>
    <r>
      <rPr>
        <b/>
        <sz val="14"/>
        <rFont val="Arial"/>
        <family val="2"/>
      </rPr>
      <t>Renvoyer à la ligne automatiquement</t>
    </r>
    <r>
      <rPr>
        <sz val="14"/>
        <rFont val="Arial"/>
        <family val="2"/>
      </rPr>
      <t xml:space="preserve"> puis validez par OK. Les données dans la cellule iront automatiquement à la ligne pour tenir dans la largeur de la colonne. Pour ajuster la largeur des données, il suffit alors de réduire ou augmenter la largeur de la colonne.</t>
    </r>
  </si>
  <si>
    <r>
      <t xml:space="preserve">Vous connaissez certainement le raccourci clavier </t>
    </r>
    <r>
      <rPr>
        <b/>
        <sz val="14"/>
        <rFont val="Arial"/>
        <family val="2"/>
      </rPr>
      <t>Alt + Tab</t>
    </r>
    <r>
      <rPr>
        <sz val="14"/>
        <rFont val="Arial"/>
        <family val="2"/>
      </rPr>
      <t xml:space="preserve"> qui permet de passer d'une application ouverte à une autre sous Windows. Il existe de la même façon, un raccourci permettant de basculer d'un document ouvert à un autre sous une même application Office.</t>
    </r>
  </si>
  <si>
    <r>
      <t xml:space="preserve">Ainsi, en appuyant sur </t>
    </r>
    <r>
      <rPr>
        <b/>
        <sz val="14"/>
        <rFont val="Arial"/>
        <family val="2"/>
      </rPr>
      <t>Ctrl + F6</t>
    </r>
    <r>
      <rPr>
        <sz val="14"/>
        <rFont val="Arial"/>
        <family val="2"/>
      </rPr>
      <t>, vous naviguez par exemple dans tous vos documents Excel ouverts.</t>
    </r>
  </si>
  <si>
    <r>
      <t xml:space="preserve">Pour gagner de la surface d'affichage, vous pouvez travailler en mode Plein écran. Pour cela, il suffit simplement de cliquer sur le menu </t>
    </r>
    <r>
      <rPr>
        <b/>
        <sz val="14"/>
        <rFont val="Arial"/>
        <family val="2"/>
      </rPr>
      <t>Affichage</t>
    </r>
    <r>
      <rPr>
        <sz val="14"/>
        <rFont val="Arial"/>
        <family val="2"/>
      </rPr>
      <t xml:space="preserve"> puis sur </t>
    </r>
    <r>
      <rPr>
        <b/>
        <sz val="14"/>
        <rFont val="Arial"/>
        <family val="2"/>
      </rPr>
      <t>Plein écran</t>
    </r>
    <r>
      <rPr>
        <sz val="14"/>
        <rFont val="Arial"/>
        <family val="2"/>
      </rPr>
      <t xml:space="preserve">. Le problème c'est que les menus semblent avoir disparu. Vous pouvez tout de même encore y accéder en déplaçant le curseur de la souris tout en haut de votre écran. La barre de menu apparaît alors vous permettant d'accéder à toutes les fonctionnalités de votre traitement de texte ou de votre tableur. Pour revenir à l'affichage standard, cliquez sur le bouton </t>
    </r>
    <r>
      <rPr>
        <b/>
        <sz val="14"/>
        <rFont val="Arial"/>
        <family val="2"/>
      </rPr>
      <t>Fermer le plein écran</t>
    </r>
    <r>
      <rPr>
        <sz val="14"/>
        <rFont val="Arial"/>
        <family val="2"/>
      </rPr>
      <t xml:space="preserve"> ou appuyez sur la touche </t>
    </r>
    <r>
      <rPr>
        <b/>
        <sz val="14"/>
        <rFont val="Arial"/>
        <family val="2"/>
      </rPr>
      <t>Echap</t>
    </r>
    <r>
      <rPr>
        <sz val="14"/>
        <rFont val="Arial"/>
        <family val="2"/>
      </rPr>
      <t>.</t>
    </r>
  </si>
  <si>
    <r>
      <t xml:space="preserve">Dans la fenêtre qui apparaît, ouvrez l'onglet </t>
    </r>
    <r>
      <rPr>
        <b/>
        <sz val="14"/>
        <rFont val="Arial"/>
        <family val="2"/>
      </rPr>
      <t>Echelle</t>
    </r>
    <r>
      <rPr>
        <sz val="14"/>
        <rFont val="Arial"/>
        <family val="2"/>
      </rPr>
      <t>.</t>
    </r>
  </si>
  <si>
    <r>
      <t xml:space="preserve">Saisissez alors dans les champs </t>
    </r>
    <r>
      <rPr>
        <b/>
        <sz val="14"/>
        <rFont val="Arial"/>
        <family val="2"/>
      </rPr>
      <t>Minimum</t>
    </r>
    <r>
      <rPr>
        <sz val="14"/>
        <rFont val="Arial"/>
        <family val="2"/>
      </rPr>
      <t xml:space="preserve"> et </t>
    </r>
    <r>
      <rPr>
        <b/>
        <sz val="14"/>
        <rFont val="Arial"/>
        <family val="2"/>
      </rPr>
      <t>Maximum</t>
    </r>
    <r>
      <rPr>
        <sz val="14"/>
        <rFont val="Arial"/>
        <family val="2"/>
      </rPr>
      <t xml:space="preserve"> l'intervalle de valeurs affichées, entre </t>
    </r>
    <r>
      <rPr>
        <b/>
        <sz val="14"/>
        <rFont val="Arial"/>
        <family val="2"/>
      </rPr>
      <t>0</t>
    </r>
    <r>
      <rPr>
        <sz val="14"/>
        <rFont val="Arial"/>
        <family val="2"/>
      </rPr>
      <t xml:space="preserve"> et </t>
    </r>
    <r>
      <rPr>
        <b/>
        <sz val="14"/>
        <rFont val="Arial"/>
        <family val="2"/>
      </rPr>
      <t>140</t>
    </r>
    <r>
      <rPr>
        <sz val="14"/>
        <rFont val="Arial"/>
        <family val="2"/>
      </rPr>
      <t xml:space="preserve"> par exemple.</t>
    </r>
  </si>
  <si>
    <r>
      <t xml:space="preserve">Cliquez enfin sur le bouton </t>
    </r>
    <r>
      <rPr>
        <b/>
        <sz val="14"/>
        <rFont val="Arial"/>
        <family val="2"/>
      </rPr>
      <t>Ok</t>
    </r>
  </si>
  <si>
    <r>
      <t xml:space="preserve">1. Cliquez sur </t>
    </r>
    <r>
      <rPr>
        <b/>
        <sz val="14"/>
        <rFont val="Arial"/>
        <family val="2"/>
      </rPr>
      <t>Ok</t>
    </r>
    <r>
      <rPr>
        <sz val="14"/>
        <rFont val="Arial"/>
        <family val="2"/>
      </rPr>
      <t>.</t>
    </r>
  </si>
  <si>
    <r>
      <t xml:space="preserve">Le prix TTC s'obtient par la formule Prix TTC = Prix HT * (Taxe + 1). Dans la colonne Prix TTC (C2), saisissez la commande </t>
    </r>
    <r>
      <rPr>
        <b/>
        <sz val="14"/>
        <rFont val="Arial"/>
        <family val="2"/>
      </rPr>
      <t>= A2 * (B2 + 1)</t>
    </r>
    <r>
      <rPr>
        <sz val="14"/>
        <rFont val="Arial"/>
        <family val="2"/>
      </rPr>
      <t xml:space="preserve"> et pressez la touche </t>
    </r>
    <r>
      <rPr>
        <b/>
        <sz val="14"/>
        <rFont val="Arial"/>
        <family val="2"/>
      </rPr>
      <t>Entrée</t>
    </r>
    <r>
      <rPr>
        <sz val="14"/>
        <rFont val="Arial"/>
        <family val="2"/>
      </rPr>
      <t>.</t>
    </r>
  </si>
  <si>
    <r>
      <t xml:space="preserve">A l'inverse, pour calculer un prix HT à partir d'un prix TTC et d'une taxe, utilisez la formule Prix HT = Prix TTC / (Taxe + 1). Placez-vous dans la colonne prix HT. Saisissez la commande </t>
    </r>
    <r>
      <rPr>
        <b/>
        <sz val="14"/>
        <rFont val="Arial"/>
        <family val="2"/>
      </rPr>
      <t>= C3 / (B3 + 1)</t>
    </r>
    <r>
      <rPr>
        <sz val="14"/>
        <rFont val="Arial"/>
        <family val="2"/>
      </rPr>
      <t>.</t>
    </r>
  </si>
  <si>
    <r>
      <t xml:space="preserve">Pressez la touche </t>
    </r>
    <r>
      <rPr>
        <b/>
        <sz val="14"/>
        <rFont val="Arial"/>
        <family val="2"/>
      </rPr>
      <t>Entrée</t>
    </r>
    <r>
      <rPr>
        <sz val="14"/>
        <rFont val="Arial"/>
        <family val="2"/>
      </rPr>
      <t>. Le résultat est calculé.</t>
    </r>
  </si>
  <si>
    <r>
      <t>Double cliquez alors sur la bordure de la cellule</t>
    </r>
    <r>
      <rPr>
        <sz val="14"/>
        <rFont val="Arial"/>
        <family val="2"/>
      </rPr>
      <t xml:space="preserve"> pour aller dans cette direction au bout du tableau. Double cliquez par exemple sur la bordure inférieure de la cellule pour vous retrouver immédiatement à la dernière cellule de cette colonne.</t>
    </r>
  </si>
  <si>
    <r>
      <t>Vous vous retrouvez à la dernière cellule de la ligne ou de la colonne .</t>
    </r>
    <r>
      <rPr>
        <b/>
        <i/>
        <sz val="14"/>
        <color indexed="12"/>
        <rFont val="Arial"/>
        <family val="2"/>
      </rPr>
      <t xml:space="preserve"> ( à condition qu'il y a continuité dans le tableau pas de ligne ou colonne vide … )</t>
    </r>
  </si>
  <si>
    <r>
      <t xml:space="preserve"> =INDEX</t>
    </r>
    <r>
      <rPr>
        <b/>
        <sz val="14"/>
        <color indexed="12"/>
        <rFont val="Arial"/>
        <family val="2"/>
      </rPr>
      <t>(B902:B908;</t>
    </r>
    <r>
      <rPr>
        <b/>
        <sz val="14"/>
        <color indexed="10"/>
        <rFont val="Arial"/>
        <family val="2"/>
      </rPr>
      <t>EQUIV</t>
    </r>
    <r>
      <rPr>
        <b/>
        <sz val="14"/>
        <color indexed="12"/>
        <rFont val="Arial"/>
        <family val="2"/>
      </rPr>
      <t>(MAX(B902:B908);B902:B908;1))</t>
    </r>
  </si>
  <si>
    <r>
      <t xml:space="preserve"> =RECHERCHE(MAX</t>
    </r>
    <r>
      <rPr>
        <b/>
        <sz val="14"/>
        <color indexed="12"/>
        <rFont val="Arial"/>
        <family val="2"/>
      </rPr>
      <t>(B902:B908);B902:B908)</t>
    </r>
  </si>
  <si>
    <t>Mise en page par Jo Schneider , en espérant que cela vous rendra service !!!</t>
  </si>
  <si>
    <t>Moduler l’ Intensité d'une COULEUR dans un objet  ( rectangle, cercle, etc… ) 
colonnes d'un Graphique</t>
  </si>
  <si>
    <r>
      <t xml:space="preserve">LE TITRE du Sujet doit se trouver sur la Colonne  </t>
    </r>
    <r>
      <rPr>
        <b/>
        <sz val="16"/>
        <color rgb="FFFF0000"/>
        <rFont val="Arial"/>
        <family val="2"/>
      </rPr>
      <t>D</t>
    </r>
  </si>
  <si>
    <r>
      <t xml:space="preserve">et le texte sur la colonne </t>
    </r>
    <r>
      <rPr>
        <b/>
        <sz val="16"/>
        <color indexed="63"/>
        <rFont val="Arial"/>
        <family val="2"/>
      </rPr>
      <t xml:space="preserve"> </t>
    </r>
    <r>
      <rPr>
        <b/>
        <sz val="16"/>
        <color indexed="10"/>
        <rFont val="Arial"/>
        <family val="2"/>
      </rPr>
      <t>E</t>
    </r>
    <r>
      <rPr>
        <b/>
        <sz val="14"/>
        <color indexed="10"/>
        <rFont val="Arial"/>
        <family val="2"/>
      </rPr>
      <t xml:space="preserve">  ( lire le Commentaire dans les cases roses sous les 2 flèches , haut-gauche</t>
    </r>
  </si>
  <si>
    <t>Exemple de Carte de Vœux avec photo personnalisée</t>
  </si>
  <si>
    <t>déjà paramétré pour l'impression</t>
  </si>
  <si>
    <t>Som</t>
  </si>
  <si>
    <t>exemple : photo de l'Oelenberg</t>
  </si>
  <si>
    <t>Double Cliquer sur la ligne désirée pour obtenir 
 des trucs de nos grands-mères…  sur  INTERNET</t>
  </si>
  <si>
    <t xml:space="preserve">Apaiser les allergies. </t>
  </si>
  <si>
    <t xml:space="preserve">Nettoyer le four à micro-ondes. </t>
  </si>
  <si>
    <t xml:space="preserve">Adoucir le goût de l'oignon. </t>
  </si>
  <si>
    <t xml:space="preserve">Apaiser les toux sèches. </t>
  </si>
  <si>
    <t xml:space="preserve">Nettoyer le four sans peine. </t>
  </si>
  <si>
    <t xml:space="preserve">Alléger un plat grâce aux navets. </t>
  </si>
  <si>
    <t>Arrêter la douleur dune brûlure.</t>
  </si>
  <si>
    <t>Nettoyer le micro ondes.</t>
  </si>
  <si>
    <t>Alléger une omelette.</t>
  </si>
  <si>
    <t xml:space="preserve">Arrêter le saignement d'une coupure. </t>
  </si>
  <si>
    <t xml:space="preserve">Nettoyer le paillasson. </t>
  </si>
  <si>
    <t xml:space="preserve">Améliorer la sauce du bourguignon. </t>
  </si>
  <si>
    <t xml:space="preserve">Arrêter une diarrhée. </t>
  </si>
  <si>
    <t xml:space="preserve">Nettoyer l'écran de l'ordinateur. </t>
  </si>
  <si>
    <t xml:space="preserve">Améliorer le goût de la compote. </t>
  </si>
  <si>
    <t xml:space="preserve">Atténuer les coliques de bébé. </t>
  </si>
  <si>
    <t xml:space="preserve">Nettoyer les cols de chemise. </t>
  </si>
  <si>
    <t xml:space="preserve">Améliorer le goût de l'eau du robinet. </t>
  </si>
  <si>
    <t xml:space="preserve">Atténuer les effets des coups de soleil. </t>
  </si>
  <si>
    <t xml:space="preserve">Nettoyer les cuivres. </t>
  </si>
  <si>
    <t xml:space="preserve">Améliorer les performances de votre four. </t>
  </si>
  <si>
    <t xml:space="preserve">Atténuer les piqûres de guêpes. </t>
  </si>
  <si>
    <t xml:space="preserve">Nettoyer les meubles peints, vernis ou cirés. </t>
  </si>
  <si>
    <t xml:space="preserve">Attendrir un rôti. </t>
  </si>
  <si>
    <t xml:space="preserve">Atténuer les poches sous les yeux. </t>
  </si>
  <si>
    <t xml:space="preserve">Nettoyer les objets en étain. </t>
  </si>
  <si>
    <t xml:space="preserve">Augmenter l'arôme du café. </t>
  </si>
  <si>
    <t xml:space="preserve">Avaler facilement des médicaments. </t>
  </si>
  <si>
    <t xml:space="preserve">Nettoyer les objets en nacre. </t>
  </si>
  <si>
    <t xml:space="preserve">Avoir du bon pain tout le temps. </t>
  </si>
  <si>
    <t xml:space="preserve">Avaler les médicaments facilement. </t>
  </si>
  <si>
    <t xml:space="preserve">Nettoyer les pièces de monnaie anciennes. </t>
  </si>
  <si>
    <t xml:space="preserve">Choisir un melon. </t>
  </si>
  <si>
    <t xml:space="preserve">Avaler une gélule. </t>
  </si>
  <si>
    <t xml:space="preserve">Nettoyer les portes blanches. </t>
  </si>
  <si>
    <t xml:space="preserve">Congeler des framboises. </t>
  </si>
  <si>
    <t xml:space="preserve">Avoir la peau plus lisse. </t>
  </si>
  <si>
    <t xml:space="preserve">Nettoyer les souillures de mouches. </t>
  </si>
  <si>
    <t xml:space="preserve">Conserver de lail. </t>
  </si>
  <si>
    <t xml:space="preserve">Baisser le taux de cholestérol. </t>
  </si>
  <si>
    <t xml:space="preserve">Lutter contre une extinction de voix. </t>
  </si>
  <si>
    <t xml:space="preserve">Conserver du concentrée de tomate. </t>
  </si>
  <si>
    <t xml:space="preserve">Calmer la toux. </t>
  </si>
  <si>
    <t xml:space="preserve">Neutraliser un gros coup de soleil. </t>
  </si>
  <si>
    <t xml:space="preserve">Conserver et rattraper le vin. </t>
  </si>
  <si>
    <t xml:space="preserve">Calmer les coups de soleil. </t>
  </si>
  <si>
    <t xml:space="preserve">Préparer un bain relaxant. </t>
  </si>
  <si>
    <t xml:space="preserve">Conserver l'ail dans l'huile. </t>
  </si>
  <si>
    <t xml:space="preserve">Calmer les démangeaisons. </t>
  </si>
  <si>
    <t xml:space="preserve">Préparer une tisane de laitue. </t>
  </si>
  <si>
    <t xml:space="preserve">Conserver le basilic. </t>
  </si>
  <si>
    <t xml:space="preserve">Calmer les remontées gastriques acides. </t>
  </si>
  <si>
    <t xml:space="preserve">Réduire l'acné. </t>
  </si>
  <si>
    <t xml:space="preserve">Conserver le beurre blanc. </t>
  </si>
  <si>
    <t xml:space="preserve">Calmer un saignement de nez. </t>
  </si>
  <si>
    <t xml:space="preserve">Refermer les plaies. </t>
  </si>
  <si>
    <t xml:space="preserve">Conserver le gruyère râpé plus longtemps. </t>
  </si>
  <si>
    <t xml:space="preserve">Chasser les poux. </t>
  </si>
  <si>
    <t xml:space="preserve">Retrouver la forme avec du concombre. </t>
  </si>
  <si>
    <t xml:space="preserve">Conserver le melon préparé. </t>
  </si>
  <si>
    <t xml:space="preserve">Cicatriser rapidement coupures et éraflures. </t>
  </si>
  <si>
    <t xml:space="preserve">Soigner la ''gueule de bois''. </t>
  </si>
  <si>
    <t xml:space="preserve">Conserver le moelleux du pain. </t>
  </si>
  <si>
    <t xml:space="preserve">Concocter un sirop pour la gorge. </t>
  </si>
  <si>
    <t xml:space="preserve">Soigner la toux sèche. </t>
  </si>
  <si>
    <t xml:space="preserve">Conserver le pain. </t>
  </si>
  <si>
    <t xml:space="preserve">Dégager les voies respiratoires de bébé. </t>
  </si>
  <si>
    <t xml:space="preserve">Soigner la toux. </t>
  </si>
  <si>
    <t xml:space="preserve">Conserver le persil frais. </t>
  </si>
  <si>
    <t xml:space="preserve">Dévisser une vis bloquée.  </t>
  </si>
  <si>
    <t xml:space="preserve">Soigner le nez bouché. </t>
  </si>
  <si>
    <t xml:space="preserve">Conserver le saucisson. </t>
  </si>
  <si>
    <t xml:space="preserve">Éclaircir les cheveux. </t>
  </si>
  <si>
    <t xml:space="preserve">Soigner le ''nez rouge'' causé par le froid. </t>
  </si>
  <si>
    <t xml:space="preserve">Conserver les artichauts frais. </t>
  </si>
  <si>
    <t xml:space="preserve">Éliminer définitivement les verrues. </t>
  </si>
  <si>
    <t xml:space="preserve">Soigner le rhume. </t>
  </si>
  <si>
    <t xml:space="preserve">Conserver les boissons gazeuses. </t>
  </si>
  <si>
    <t xml:space="preserve">Éliminer les aphtes. </t>
  </si>
  <si>
    <t xml:space="preserve">Soigner l'eczéma. </t>
  </si>
  <si>
    <t xml:space="preserve">Conserver les champignons de Paris. </t>
  </si>
  <si>
    <t xml:space="preserve">Éliminer les points noirs. </t>
  </si>
  <si>
    <t xml:space="preserve">Soigner les aphtes.  </t>
  </si>
  <si>
    <t xml:space="preserve">Conserver les citrons. </t>
  </si>
  <si>
    <t xml:space="preserve">Éliminer les verrues. </t>
  </si>
  <si>
    <t xml:space="preserve">Soigner les boutons. </t>
  </si>
  <si>
    <t xml:space="preserve">Conserver les fromages. </t>
  </si>
  <si>
    <t xml:space="preserve">Enlever une épine du pied. </t>
  </si>
  <si>
    <t xml:space="preserve">Soigner les infections de la gorge. </t>
  </si>
  <si>
    <t xml:space="preserve">Conserver les gâteaux sec. </t>
  </si>
  <si>
    <t xml:space="preserve">Enlever une grosse écharde. </t>
  </si>
  <si>
    <t xml:space="preserve">Soigner un rhume. </t>
  </si>
  <si>
    <t xml:space="preserve">Conserver les jaunes d'uf. </t>
  </si>
  <si>
    <t xml:space="preserve">Éviter la douleur des vaccins. </t>
  </si>
  <si>
    <t xml:space="preserve">Soigner une brulure. </t>
  </si>
  <si>
    <t xml:space="preserve">Conserver les madeleines. </t>
  </si>
  <si>
    <t xml:space="preserve">Éviter l'allergie aux fraises. </t>
  </si>
  <si>
    <t xml:space="preserve">Soigner une mycose au pied. </t>
  </si>
  <si>
    <t xml:space="preserve">Conserver les oignons. </t>
  </si>
  <si>
    <t xml:space="preserve">Éviter le mal de dents pour les petits. </t>
  </si>
  <si>
    <t xml:space="preserve">Soigner une petite coupure. </t>
  </si>
  <si>
    <t xml:space="preserve">Conserver les pommes et les poires. </t>
  </si>
  <si>
    <t xml:space="preserve">Éviter les nausées chez la femme enceinte. </t>
  </si>
  <si>
    <t xml:space="preserve">Soigner une verrue sans douleur. </t>
  </si>
  <si>
    <t xml:space="preserve">Couper le pain en tranches. </t>
  </si>
  <si>
    <t xml:space="preserve">Faire baisser la fièvre. </t>
  </si>
  <si>
    <t xml:space="preserve">S'orienter vers le Nord pour bien dormir. </t>
  </si>
  <si>
    <t xml:space="preserve">Couper le pain frais. </t>
  </si>
  <si>
    <t xml:space="preserve">Faire baisser temporairement la fièvre. </t>
  </si>
  <si>
    <t xml:space="preserve">Soulager des pieds endoloris. </t>
  </si>
  <si>
    <t xml:space="preserve">Couper les fines herbes. </t>
  </si>
  <si>
    <t xml:space="preserve">Faire des massages du visage. </t>
  </si>
  <si>
    <t xml:space="preserve">Soulager la constipation.  </t>
  </si>
  <si>
    <t xml:space="preserve">Cuire et dorer les frites. </t>
  </si>
  <si>
    <t xml:space="preserve">Faire diminuer le rhume. </t>
  </si>
  <si>
    <t xml:space="preserve">Soulager le mal de dents avec des clous de girofle. </t>
  </si>
  <si>
    <t xml:space="preserve">Cuire le boudin blanc. </t>
  </si>
  <si>
    <t xml:space="preserve">Faire disparaitre un bouton de fièvre. </t>
  </si>
  <si>
    <t xml:space="preserve">Soulager le mal de dents. </t>
  </si>
  <si>
    <t xml:space="preserve">Cuire le chou fleur blanc. </t>
  </si>
  <si>
    <t xml:space="preserve">Faire disparaitre un point de côté. </t>
  </si>
  <si>
    <t xml:space="preserve">Soulager le mal de gorge. </t>
  </si>
  <si>
    <t xml:space="preserve">Cuire le pain. </t>
  </si>
  <si>
    <t xml:space="preserve">Gérer la première dent de bébé. </t>
  </si>
  <si>
    <t xml:space="preserve">Soulager le mal de tête dû à une insolation. </t>
  </si>
  <si>
    <t xml:space="preserve">Cuire les haricots plats. </t>
  </si>
  <si>
    <t xml:space="preserve">Lutter contre la constipation. </t>
  </si>
  <si>
    <t xml:space="preserve">Soulager le mal de tête dû au soleil. </t>
  </si>
  <si>
    <t xml:space="preserve">Cuire les légumes en préservant leur couleur. </t>
  </si>
  <si>
    <t xml:space="preserve">Soulager les brûlures d'estomac. </t>
  </si>
  <si>
    <t xml:space="preserve">Cuire les légumes verts. </t>
  </si>
  <si>
    <t xml:space="preserve">Lutter contre la diarrhée. </t>
  </si>
  <si>
    <t xml:space="preserve">Soulager les coups de soleil. </t>
  </si>
  <si>
    <t xml:space="preserve">Lutter contre la sinusite. </t>
  </si>
  <si>
    <t xml:space="preserve">Soulager les coups et les bosses. </t>
  </si>
  <si>
    <t xml:space="preserve">Cuire les tartes aux fruits. </t>
  </si>
  <si>
    <t xml:space="preserve">Lutter contre la toux. </t>
  </si>
  <si>
    <t xml:space="preserve">Soulager les crevasses des mains. </t>
  </si>
  <si>
    <t xml:space="preserve">Cuire un boudin blanc. </t>
  </si>
  <si>
    <t xml:space="preserve">Lutter contre l'acné. </t>
  </si>
  <si>
    <t xml:space="preserve">Soulager les douleurs aux yeux. </t>
  </si>
  <si>
    <t xml:space="preserve">Cuire une dinde. </t>
  </si>
  <si>
    <t xml:space="preserve">Lutter contre le mal des transports. </t>
  </si>
  <si>
    <t xml:space="preserve">Soulager les douleurs menstruelles. </t>
  </si>
  <si>
    <t xml:space="preserve">Cuire une volaille au four. </t>
  </si>
  <si>
    <t xml:space="preserve">Lutter contre les ballonnements. </t>
  </si>
  <si>
    <t xml:space="preserve">Cuisiner des beignet d'acacia. </t>
  </si>
  <si>
    <t xml:space="preserve">Lutter contre les crampes musculaires. </t>
  </si>
  <si>
    <t xml:space="preserve">Soulager les gencives douloureuses. </t>
  </si>
  <si>
    <t xml:space="preserve">Cuisiner le chou sans odeur. </t>
  </si>
  <si>
    <t xml:space="preserve">Nettoyant pour l'aluminium. </t>
  </si>
  <si>
    <t xml:space="preserve">Soulager les maux de gorge. </t>
  </si>
  <si>
    <t xml:space="preserve">Cuisiner le riz. </t>
  </si>
  <si>
    <t xml:space="preserve">Nettoyant pour l'étain. </t>
  </si>
  <si>
    <t xml:space="preserve">Soulager les maux dus à l'excès d'alcool. </t>
  </si>
  <si>
    <t xml:space="preserve">Cuisiner les artichauts. </t>
  </si>
  <si>
    <t xml:space="preserve">Nettoyer des autocollants. </t>
  </si>
  <si>
    <t xml:space="preserve">Soulager les piqûres de moustique. </t>
  </si>
  <si>
    <t xml:space="preserve">Cuisiner les aubergines. </t>
  </si>
  <si>
    <t xml:space="preserve">Nettoyer des chaises paillées. </t>
  </si>
  <si>
    <t xml:space="preserve">Soulager les piqûres d'orties. </t>
  </si>
  <si>
    <t xml:space="preserve">Cuisiner les endives. </t>
  </si>
  <si>
    <t xml:space="preserve">Nettoyer des ustensiles en cuivre. </t>
  </si>
  <si>
    <t xml:space="preserve">Soulager les règles douloureuses.  </t>
  </si>
  <si>
    <t xml:space="preserve">Cuisiner les poulpes, seiches ou calmars. </t>
  </si>
  <si>
    <t xml:space="preserve">Soulager une brulure. </t>
  </si>
  <si>
    <t xml:space="preserve">Cuisiner un os à moëlle. </t>
  </si>
  <si>
    <t xml:space="preserve">Nettoyer la baignoire. </t>
  </si>
  <si>
    <t xml:space="preserve">Soulager une crampe à la jambe. </t>
  </si>
  <si>
    <t xml:space="preserve">Décortiquer les noix. </t>
  </si>
  <si>
    <t xml:space="preserve">Nettoyer la vitre de votre insert de cheminée. </t>
  </si>
  <si>
    <t xml:space="preserve">Soulager une piqûre de guêpe. </t>
  </si>
  <si>
    <t xml:space="preserve">Découper un rôti de boeuf. </t>
  </si>
  <si>
    <t xml:space="preserve">Nettoyer l'argenterie et les bijoux en argent. </t>
  </si>
  <si>
    <t xml:space="preserve">Stopper rapidement un saignement de nez. </t>
  </si>
  <si>
    <t xml:space="preserve">Déguster un melon toujours sucré. </t>
  </si>
  <si>
    <t xml:space="preserve">Nettoyer l'argenterie. </t>
  </si>
  <si>
    <t xml:space="preserve">Trouver le sommeil grâce à une infusion. </t>
  </si>
  <si>
    <t xml:space="preserve">Démouler un gâteau. </t>
  </si>
  <si>
    <t xml:space="preserve">Nettoyer le cuir blanc. </t>
  </si>
  <si>
    <t xml:space="preserve">Vaincre la grippe. </t>
  </si>
  <si>
    <t xml:space="preserve">Dénoyauter les olives. </t>
  </si>
  <si>
    <t xml:space="preserve">Nettoyer le cuir clair. </t>
  </si>
  <si>
    <t xml:space="preserve">Distinguer les oeufs crus des oeufs cuits. </t>
  </si>
  <si>
    <t xml:space="preserve">Dorer le rôti. </t>
  </si>
  <si>
    <t xml:space="preserve">Dorer une brioche. </t>
  </si>
  <si>
    <t xml:space="preserve">Empêcher au riz cuit de sécher. </t>
  </si>
  <si>
    <t xml:space="preserve">Empêcher les germes sur les pommes de terre. </t>
  </si>
  <si>
    <t xml:space="preserve">Empêcher une sauce de sécher dans la casserole. </t>
  </si>
  <si>
    <t xml:space="preserve">Enlever la peau d'un saucisson. </t>
  </si>
  <si>
    <t xml:space="preserve">Enlever l'acidité d'un plat cuisiné au vin rouge. </t>
  </si>
  <si>
    <t xml:space="preserve">Enlever le gras d'un bouillon. </t>
  </si>
  <si>
    <t xml:space="preserve">Enlever les arêtes des poissons à la cuisson. </t>
  </si>
  <si>
    <t xml:space="preserve">Enlever les grumeaux d'une crème anglaise. </t>
  </si>
  <si>
    <t xml:space="preserve">Enlever l'odeur de l'agneau. </t>
  </si>
  <si>
    <t xml:space="preserve">Épaissir les yaourts maison. </t>
  </si>
  <si>
    <t>Éplucher facilement d</t>
  </si>
  <si>
    <t>Astuces de grand'mère sur Internet</t>
  </si>
  <si>
    <t>double cliquer sur la rubrique</t>
  </si>
  <si>
    <t>cliquer</t>
  </si>
  <si>
    <t>Attaque cérébrale, comment la reconnaître</t>
  </si>
  <si>
    <t>important à savoir , peut sauver quelqu'un</t>
  </si>
  <si>
    <t>Caillot de sang  !!!  À Lire absolument</t>
  </si>
  <si>
    <t>23 décembre 2017 / Entretien avec Hubert Reeves  /  11 pages avec photos</t>
  </si>
  <si>
    <t>Hubert Reeves est astrophysicien, communicateur scientifique et écologiste franco-canadien. Son dernier ouvrage, Le Banc du temps qui passe. Méditations cosmiques, est paru au éditions du Seuil.</t>
  </si>
  <si>
    <t>Reporterre — Comment les choses ont-elles évolué depuis 1989, quand vous aviez discuté avec le premier Reporterre ? Dans le bon sens ou dans le mauvais ?</t>
  </si>
  <si>
    <t>Je vais beaucoup dans les lycées, dans les collèges. Il y a trente ans, quand je parlais d’écologie, j’avais quelques étudiants polis qui venaient pour éviter le cours de mathématiques. Aujourd’hui, je vois des gens vraiment emballés. C’est très vibrant. Et par ailleurs, en France, de plus en plus, les mairies font des efforts énormes. Beaucoup de mairies se sont jointes à notre mouvement « Oasis nature » pour refuser les pesticides. Je pense qu’on est comme dans une partie de football. Vous ne savez pas qui va gagner !</t>
  </si>
  <si>
    <t>L’arbitre est ce qu’on verra.</t>
  </si>
  <si>
    <t>Non. Mais je vois beaucoup de gens qui décident et qui sont décidés à aller au bout. Surtout chez beaucoup de jeunes.</t>
  </si>
  <si>
    <t>Pourtant, si l’on observe la politique de Donald Trump aux États-Unis, ou la déforestation qui reprend au Brésil, ou encore la Russie, un régime despotique et quasiment climatosceptique, on a du mal à déceler un changement positif.</t>
  </si>
  <si>
    <t>En fait, Trump a aussi joué un rôle positif aux États-Unis, parce qu’il a relancé beaucoup d’États qui sont scandalisés d’avoir ce personnage à leur tête. La Californie est maintenant complètement tournée vers l’écologie, comme la Nouvelle-Angleterre. C’est impressionnant de voir tous les efforts qui se font.</t>
  </si>
  <si>
    <t>La Chine est beaucoup plus verte que les États-Unis. Aujourd’hui, le plus grand producteur de matériel pour l’écologie, c’est la Chine. Elle me paraît devenir le pays qui va être en tête de l’écologie.</t>
  </si>
  <si>
    <t>C’est surtout la multiplication des voitures et du confort. J’étais aux États-Unis en 1960 et je travaillais à la Nasa. On donnait des cours sur l’atmosphère. Il y avait un personnage qui s’appelait James Hansen. Cela vous dit quelque chose ?</t>
  </si>
  <si>
    <t>Oui, bien sûr. Un climatologue qui a lancé l’alerte dès 1988.</t>
  </si>
  <si>
    <t>Je l’ai lue dans votre livre. Racontez-la-nous.</t>
  </si>
  <si>
    <t>Il est présent au quartier général de l’Union soviétique. Un jour, il reçoit un message disant que les États-Unis ont lancé des salves nucléaires. Elles seront ici dans quinze minutes. Et c’est à lui d’agir.</t>
  </si>
  <si>
    <t>L’autre version est la version orientale, le Tao. Il n’y a personne au bout de la ligne, ce n’est pas la peine de prier. C’est une espèce de principe super intelligent. La troisième version, plus occidentale, plus récente, c’est le hasard.</t>
  </si>
  <si>
    <t>Comme Ray Kurzweil.</t>
  </si>
  <si>
    <t>Propos recueillis par Hervé Kempf</t>
  </si>
  <si>
    <t>Le Banc du temps qui passe. Méditations cosmiques, de Hubert Reeves, éditions du Seuil, octobre 2017, 352 p., 19,5 €.</t>
  </si>
  <si>
    <t>Source :</t>
  </si>
  <si>
    <r>
      <t xml:space="preserve">Hubert Reeves : </t>
    </r>
    <r>
      <rPr>
        <b/>
        <sz val="18"/>
        <color rgb="FF0070C0"/>
        <rFont val="Arial"/>
        <family val="2"/>
      </rPr>
      <t>«</t>
    </r>
    <r>
      <rPr>
        <b/>
        <sz val="18"/>
        <color rgb="FF0070C0"/>
        <rFont val="Times New Roman"/>
        <family val="1"/>
      </rPr>
      <t> </t>
    </r>
    <r>
      <rPr>
        <b/>
        <sz val="18"/>
        <color rgb="FF0070C0"/>
        <rFont val="Arial"/>
        <family val="2"/>
      </rPr>
      <t>Plus rien ne nous menace. Sauf nous</t>
    </r>
    <r>
      <rPr>
        <b/>
        <sz val="18"/>
        <color rgb="FF0070C0"/>
        <rFont val="Times New Roman"/>
        <family val="1"/>
      </rPr>
      <t> </t>
    </r>
    <r>
      <rPr>
        <b/>
        <sz val="18"/>
        <color rgb="FF0070C0"/>
        <rFont val="Arial"/>
        <family val="2"/>
      </rPr>
      <t>!</t>
    </r>
    <r>
      <rPr>
        <b/>
        <sz val="18"/>
        <color rgb="FF0070C0"/>
        <rFont val="Times New Roman"/>
        <family val="1"/>
      </rPr>
      <t> </t>
    </r>
    <r>
      <rPr>
        <b/>
        <sz val="18"/>
        <color rgb="FF0070C0"/>
        <rFont val="Arial"/>
        <family val="2"/>
      </rPr>
      <t>»</t>
    </r>
  </si>
  <si>
    <t>L’homme a développé une intelligence bien supérieure à celle nécessaire à sa survie, explique l’astrophysicien et écologiste Hubert Reeves. Mais, aujourd’hui, cette qualité menace directement notre avenir alors que l’issue de la bataille entre la force de « détérioration » et celle de « restauration » est incertaine.</t>
  </si>
  <si>
    <r>
      <t>Hubert Reeves —</t>
    </r>
    <r>
      <rPr>
        <sz val="16"/>
        <rFont val="Times New Roman"/>
        <family val="1"/>
      </rPr>
      <t xml:space="preserve"> Les deux. La détérioration de l’environnement se poursuit, la déforestation continue à très grande allure, la pollution s’aggrave. Mais, en parallèle, la prise de conscience, ce que l’on pourrait appeler le </t>
    </r>
    <r>
      <rPr>
        <i/>
        <sz val="16"/>
        <rFont val="Times New Roman"/>
        <family val="1"/>
      </rPr>
      <t>« réveil vert »,</t>
    </r>
    <r>
      <rPr>
        <sz val="16"/>
        <rFont val="Times New Roman"/>
        <family val="1"/>
      </rPr>
      <t xml:space="preserve"> se poursuit avec une égale intensité. On est dans une situation de conflit entre deux forces. Une force de détérioration, qui se poursuit à grande allure et une force de restauration, qui se développe peut-être plus vite. Mais elle avait du retard par rapport à l’autre, qui est beaucoup plus ancienne. Comment sera cette planète dans trente ans ? Personne ne le sait. Cela pourrait être bien pire. Ou bien mieux.</t>
    </r>
  </si>
  <si>
    <t>Quels sont les signes positifs ?</t>
  </si>
  <si>
    <r>
      <t xml:space="preserve">Par exemple, le développement des énergies renouvelables. Il y a trente ans, quand on en parlait, les gens disaient : </t>
    </r>
    <r>
      <rPr>
        <i/>
        <sz val="16"/>
        <rFont val="Times New Roman"/>
        <family val="1"/>
      </rPr>
      <t>« Vous rêvez »</t>
    </r>
    <r>
      <rPr>
        <sz val="16"/>
        <rFont val="Times New Roman"/>
        <family val="1"/>
      </rPr>
      <t>. Aujourd’hui, des pays comme le Danemark ou d’autres envisagent d’atteindre 20 % d’électricité produite par l’énergie renouvelable ; ce n’est pas rien. On s’aperçoit qu’on peut compter sur ces énergies, elles sont entrées dans le domaine des possibilités.</t>
    </r>
  </si>
  <si>
    <t>Quelles autres bonnes nouvelles distinguez-vous ?</t>
  </si>
  <si>
    <t>Mais qui fait l’arbitre ?</t>
  </si>
  <si>
    <t>C’est une bataille sauvage, quand même !</t>
  </si>
  <si>
    <r>
      <t xml:space="preserve">Parfaitement sauvage. C’est la réalité. Mais je compare la situation avec celle des années 1940, quand les nazis gagnaient sur tous les fronts et que la civilisation était menacée. Un homme — Churchill — disait : </t>
    </r>
    <r>
      <rPr>
        <i/>
        <sz val="16"/>
        <rFont val="Times New Roman"/>
        <family val="1"/>
      </rPr>
      <t>« Non, je refuse. »</t>
    </r>
    <r>
      <rPr>
        <sz val="16"/>
        <rFont val="Times New Roman"/>
        <family val="1"/>
      </rPr>
      <t xml:space="preserve"> Il disait aussi : </t>
    </r>
    <r>
      <rPr>
        <i/>
        <sz val="16"/>
        <rFont val="Times New Roman"/>
        <family val="1"/>
      </rPr>
      <t>« Ce n’est pas le commencement de la fin, c’est la fin du commencement ! »</t>
    </r>
    <r>
      <rPr>
        <sz val="16"/>
        <rFont val="Times New Roman"/>
        <family val="1"/>
      </rPr>
      <t xml:space="preserve"> Je pense qu’on en est là en ce moment, dans une situation critique. Et ce qui se décide aujourd’hui va influencer l’avenir pour des siècles.</t>
    </r>
  </si>
  <si>
    <t>« Ce qui se décide aujourd’hui va influencer l’avenir pour des siècles. »</t>
  </si>
  <si>
    <t>Y a-t-il un Churchill aujourd’hui ?</t>
  </si>
  <si>
    <t>C’est sûr, Trump est un problème. Mais la COP21 a été un événement historique. Le moment où 195 pays se mettent d’accord pour dire il y a un problème : c’est un événement historique ! La dernière fois qu’on a vu cela, c’est pour la Déclaration des droits de l’homme. Comment va-t-on résoudre ce problème ? C’est une autre histoire. Mais le fait d’être tous d’accord pour le régler est fondamental.</t>
  </si>
  <si>
    <t>Alors Trump, c’est quoi ? Un accident ?</t>
  </si>
  <si>
    <t>Comment analysez-vous l’évolution de la Chine ?</t>
  </si>
  <si>
    <t>Vous nous avez décrit les combattants qui luttent du bon côté. Qui sont les adversaires ?</t>
  </si>
  <si>
    <r>
      <t>« Money, money. »</t>
    </r>
    <r>
      <rPr>
        <sz val="16"/>
        <rFont val="Times New Roman"/>
        <family val="1"/>
      </rPr>
      <t xml:space="preserve"> C’est faire de l’argent rapidement, une vieille tendance humaine. Rien de nouveau. Ce qui est nouveau, c’est que l’avenir de l’humanité est mis en péril. Pourquoi ? Parce que nous sommes très nombreux, très puissants. Ce n’était pas le cas il y a un siècle. À partir de 1950, les activités humaines ont commencé à avoir un impact à l’échelle mondiale, et à menacer l’avenir de l’humanité.</t>
    </r>
  </si>
  <si>
    <t>Qu’est-ce qui nous a fait partir dans cette direction durant les années 1950 ?</t>
  </si>
  <si>
    <t>L’ennemi est « money, money » : c’est la cupidité ?</t>
  </si>
  <si>
    <t>Cela revient toujours à cela ! Les profits rapides : abattre la forêt pour des profits rapides. Et se ficher de ce qui va se passer quand il n’y en aura plus ! Mais voici une histoire.</t>
  </si>
  <si>
    <t>Il y a aussi l’histoire de Stanislas Petrov. Vous connaissez son histoire ?</t>
  </si>
  <si>
    <t>D’envoyer une bombe, des missiles contre les États-Unis ?</t>
  </si>
  <si>
    <t>De donner l’ordre de les envoyer. C’est à lui de décider. Alors, il décide de ne rien faire. Heureusement, parce que c’était une fausse alarme ! Il a été blâmé après coup pour désobéissance. Puis il a reçu des prix, des médailles, en tant que sauveur de l’Humanité. Mais il est important de réfléchir à ce qui s’est passé. À ce moment-là, nous étions tous à la merci du jugement d’une personne, qui aurait pu envoyer le message fatal et qui ne l’a pas fait. Il nous a sauvés de l’autodestruction. Pas des dangers de la nature, du froid ou des bêtes féroces, mais de nos propres inventions. Donc, il faut prendre conscience du fait que nous sommes extrêmement puissants ! Nous avons une intelligence redoutable. Nous sommes nombreux. Nous nous menaçons nous-mêmes. L’humanité peut-elle survivre à sa propre puissance et à sa cupidité ?</t>
  </si>
  <si>
    <t>Quelle est votre réponse ?</t>
  </si>
  <si>
    <r>
      <t xml:space="preserve">Je n’en sais rien. Il est possible qu’on se détruise. Avec monsieur Kim Jong-un, en Corée, et monsieur Trump, on joue à des jeux fous. On ne sait pas. C’est comme si la </t>
    </r>
    <r>
      <rPr>
        <i/>
        <sz val="16"/>
        <rFont val="Times New Roman"/>
        <family val="1"/>
      </rPr>
      <t>« Nature »</t>
    </r>
    <r>
      <rPr>
        <sz val="16"/>
        <rFont val="Times New Roman"/>
        <family val="1"/>
      </rPr>
      <t xml:space="preserve"> nous disait : </t>
    </r>
    <r>
      <rPr>
        <i/>
        <sz val="16"/>
        <rFont val="Times New Roman"/>
        <family val="1"/>
      </rPr>
      <t>« Je vous ai fait un beau cadeau et maintenant débrouillez-vous. Essayez de survivre à votre puissance et à votre cupidité »</t>
    </r>
    <r>
      <rPr>
        <sz val="16"/>
        <rFont val="Times New Roman"/>
        <family val="1"/>
      </rPr>
      <t>.</t>
    </r>
  </si>
  <si>
    <t>Qu’est-ce que la « Nature », pour vous ?</t>
  </si>
  <si>
    <r>
      <t xml:space="preserve">Je n’en fais pas un motif religieux. La </t>
    </r>
    <r>
      <rPr>
        <i/>
        <sz val="16"/>
        <rFont val="Times New Roman"/>
        <family val="1"/>
      </rPr>
      <t>« Nature »,</t>
    </r>
    <r>
      <rPr>
        <sz val="16"/>
        <rFont val="Times New Roman"/>
        <family val="1"/>
      </rPr>
      <t xml:space="preserve"> que j’écris entre guillemets, c’est ce qui fait que nous sommes ici présents. Ce qui fait que nous allons mourir. C’est ce que nous constatons. On voit qu’il y a des lois de la </t>
    </r>
    <r>
      <rPr>
        <i/>
        <sz val="16"/>
        <rFont val="Times New Roman"/>
        <family val="1"/>
      </rPr>
      <t>« Nature »,</t>
    </r>
    <r>
      <rPr>
        <sz val="16"/>
        <rFont val="Times New Roman"/>
        <family val="1"/>
      </rPr>
      <t xml:space="preserve"> qu’il y a des progressions de la complexité, qu’il y a de la mort, qu’il y a ci et çà. Cette espèce de réalité opaque dans laquelle nous baignons, je n’en fais pas une philosophie ni une religion.</t>
    </r>
  </si>
  <si>
    <r>
      <t xml:space="preserve">Le grand danger, pour moi, est qu’on passe son temps à se faire des représentations de la </t>
    </r>
    <r>
      <rPr>
        <i/>
        <sz val="16"/>
        <rFont val="Times New Roman"/>
        <family val="1"/>
      </rPr>
      <t>« Nature »</t>
    </r>
    <r>
      <rPr>
        <sz val="16"/>
        <rFont val="Times New Roman"/>
        <family val="1"/>
      </rPr>
      <t xml:space="preserve"> à notre échelle. De trois façons, notamment. Il y en a une, c’est un Dieu, un grand architecte. Avec plusieurs espèces de ce Dieu : chrétienne, juive, musulmane. Dieu est un personnage qui s’intéresse à vous et à moi. Un personnage que vous pouvez prier. Il y a quelqu’un au bout de la ligne quand vous priez.</t>
    </r>
  </si>
  <si>
    <t>Il faut reconnaître que nous sommes une espèce animale parmi des millions d’autres. Nous avons une intelligence qui était faite pour nous amener à vivre dans ce monde. Comme tous les animaux, nous avons une intelligence, venue par l’évolution biologique, qui nous sert à survivre. Mais le plus étonnant est que nous en avons beaucoup plus que nécessaire à cela. C’est le grand mystère de l’intelligence ! Vous n’avez pas besoin de connaître la théorie de la relativité pour survivre. Comment dans l’évolution avons-nous développé une telle intelligence ?</t>
  </si>
  <si>
    <t>« C’est comme si la “Nature” nous disait “je vous ai fait un beau cadeau et maintenant débrouillez-vous. Essayez de survivre à votre puissance et à votre cupidité”. »</t>
  </si>
  <si>
    <r>
      <t>En tant qu’individu, je n’ai pas besoin de la théorie de la relativité pour survivre. Mais, individu du début du XXI</t>
    </r>
    <r>
      <rPr>
        <b/>
        <vertAlign val="superscript"/>
        <sz val="16"/>
        <rFont val="Times New Roman"/>
        <family val="1"/>
      </rPr>
      <t>e</t>
    </r>
    <r>
      <rPr>
        <b/>
        <sz val="16"/>
        <rFont val="Times New Roman"/>
        <family val="1"/>
      </rPr>
      <t xml:space="preserve"> siècle, vivant dans le monde avec des ordinateurs, des voitures, des avions… Je sais que ce monde dépend de la théorie de la relativité, donc en a besoin.</t>
    </r>
  </si>
  <si>
    <t>Placez-vous plus de mille ans ou deux mille ans dans le passé… Aviez-vous besoin de la théorie de la relativité ? Et pourtant, les gens existaient. Ils n’avaient pas besoin de la puissance intellectuelle que nous avons. Qu’est-ce qui nous a amenés à avoir une telle intelligence puisque nous n’en avons pas vitalement besoin pour survivre ?</t>
  </si>
  <si>
    <t>Ce que je veux dire, c’est que pour survivre, nous avons besoin de savoir cultiver, de chasser, de manger… mais nous n’avons pas besoin de cette forme d’intelligence. Nous l’avons. Pour moi, c’est quelque chose de très mystérieux. Comment en sommes-nous arrivés à avoir une telle intelligence ? Le contexte est que notre intelligence, notre puissance nous menacent. Notre combat aujourd’hui est d’arriver à montrer que nous pouvons survivre à notre intelligence. Nous sommes déjà venus très près de disparaître. Ce qui s’est passé avec M. Petrov est très exactement cela.</t>
  </si>
  <si>
    <t>Nous sommes installés, puissants. Plus rien ne nous menace. Sauf nous !</t>
  </si>
  <si>
    <t>Aujourd’hui, on développe « l’intelligence artificielle ». Certains pensent que va venir un moment où la machine sera plus intelligente que l’homme.</t>
  </si>
  <si>
    <r>
      <t xml:space="preserve">Oui. Ils espèrent fusionner avec la machine. Et devenir une autre espèce. Que pensez-vous de ce courant qu’on appelle </t>
    </r>
    <r>
      <rPr>
        <b/>
        <i/>
        <sz val="16"/>
        <rFont val="Times New Roman"/>
        <family val="1"/>
      </rPr>
      <t>« transhumaniste »</t>
    </r>
    <r>
      <rPr>
        <b/>
        <sz val="16"/>
        <rFont val="Times New Roman"/>
        <family val="1"/>
      </rPr>
      <t> ?</t>
    </r>
  </si>
  <si>
    <r>
      <t xml:space="preserve">Je vais retourner 400.000 ans dans le passé, quand les humains ont découvert le feu. Avec le feu, vous pouvez vous chauffer. Vous pouvez mettre le feu à la maison de votre voisin. Les hommes développent des techniques nouvelles continuellement. Cela commence par le feu puis jusqu’à… Ce qui importe est que ces techniques n’ont pas de morale en soi. Elles dépendent de ce qu’on en fait, du jugement des humains. On a découvert l’électricité. On a découvert la bombe atomique. Ce qui compte n’est pas le fait qu’on trouve des choses. C’est les décisions qu’on prend par rapport à l’idée de s’en servir. Le </t>
    </r>
    <r>
      <rPr>
        <i/>
        <sz val="16"/>
        <rFont val="Times New Roman"/>
        <family val="1"/>
      </rPr>
      <t>« transhumanisme »</t>
    </r>
    <r>
      <rPr>
        <sz val="16"/>
        <rFont val="Times New Roman"/>
        <family val="1"/>
      </rPr>
      <t xml:space="preserve"> et toutes ces choses, ce peut être formidable ou nuisible. Formidable si l’on peut rendre la vue aux aveugles, améliorer le sort des infirmes ou des fous. Nuisible si c’est pour en faire des petits militaires ou des zombies. Tout le problème est : qui décide ce qu’on fait ?</t>
    </r>
  </si>
  <si>
    <t>Tant qu’il y aura une prise de courant que vous pourrez enlever, çà restera acceptable. Si on décide de faire des machines capables de décider par elles-mêmes, cela deviendra dangereux. Le risque, c’est : qui va décider ?</t>
  </si>
  <si>
    <t>Êtes-vous optimiste ?</t>
  </si>
  <si>
    <r>
      <t xml:space="preserve">Souvent des jeunes couples m’interrogent : </t>
    </r>
    <r>
      <rPr>
        <i/>
        <sz val="16"/>
        <rFont val="Times New Roman"/>
        <family val="1"/>
      </rPr>
      <t>« Devant toutes ces menaces on se demande si on va faire des enfants. Qu’en pensez-vous ? »</t>
    </r>
    <r>
      <rPr>
        <sz val="16"/>
        <rFont val="Times New Roman"/>
        <family val="1"/>
      </rPr>
      <t xml:space="preserve"> Je leur cite cette phrase de Cioran : </t>
    </r>
    <r>
      <rPr>
        <i/>
        <sz val="16"/>
        <rFont val="Times New Roman"/>
        <family val="1"/>
      </rPr>
      <t>« Il n’y a rien à attendre de la vie. »</t>
    </r>
    <r>
      <rPr>
        <sz val="16"/>
        <rFont val="Times New Roman"/>
        <family val="1"/>
      </rPr>
      <t xml:space="preserve"> Et je leur demande : en considérant ce que vous avez vécu jusqu’ici, êtes-vous d’accord avec Cioran ? Si vous êtes d’accord avec lui, ne faites pas d’enfant. Si vous n’êtes pas d’accord avec lui, et que malgré les difficultés que vous avez pu vivre, tout cela valait la peine, eh bien, donnez-leur leur chance.</t>
    </r>
  </si>
  <si>
    <r>
      <t>https://reporterre.net/Hubert-Reeves-</t>
    </r>
    <r>
      <rPr>
        <b/>
        <sz val="16"/>
        <color rgb="FF0070C0"/>
        <rFont val="Calibri"/>
        <family val="2"/>
      </rPr>
      <t>Plus-rien-ne-nous-menace-Sauf-nous</t>
    </r>
  </si>
  <si>
    <t>il remet les pendules à l'heure !...............</t>
  </si>
  <si>
    <t>« Faire de l’argent rapidement est une vieille tendance humaine. Rien de nouveau. 
Ce qui est nouveau, c’est que l’avenir de l’humanité est mis en péril. »</t>
  </si>
  <si>
    <r>
      <t xml:space="preserve">On allait prendre le café avec lui. Et il disait : </t>
    </r>
    <r>
      <rPr>
        <i/>
        <sz val="16"/>
        <color rgb="FFFF0000"/>
        <rFont val="Times New Roman"/>
        <family val="1"/>
      </rPr>
      <t>« Je m’inquiète de la rapidité avec laquelle le nombre de voitures s’accroît. »</t>
    </r>
    <r>
      <rPr>
        <sz val="16"/>
        <color rgb="FFFF0000"/>
        <rFont val="Times New Roman"/>
        <family val="1"/>
      </rPr>
      <t xml:space="preserve"> On lui répondait : </t>
    </r>
    <r>
      <rPr>
        <i/>
        <sz val="16"/>
        <color rgb="FFFF0000"/>
        <rFont val="Times New Roman"/>
        <family val="1"/>
      </rPr>
      <t>« Vous rigolez, la Terre c’est grand. »</t>
    </r>
    <r>
      <rPr>
        <sz val="16"/>
        <color rgb="FFFF0000"/>
        <rFont val="Times New Roman"/>
        <family val="1"/>
      </rPr>
      <t xml:space="preserve"> Mais il avait raison. Tout d’un coup, la quantité de gaz carbonique émise s’est mise à croître à toute vitesse et est arrivée au niveau où elle commence à affecter l’équilibre global. On lui disait : </t>
    </r>
    <r>
      <rPr>
        <i/>
        <sz val="16"/>
        <color rgb="FFFF0000"/>
        <rFont val="Times New Roman"/>
        <family val="1"/>
      </rPr>
      <t>« Vous exagérez, vous êtes un alarmiste. »</t>
    </r>
    <r>
      <rPr>
        <sz val="16"/>
        <color rgb="FFFF0000"/>
        <rFont val="Times New Roman"/>
        <family val="1"/>
      </rPr>
      <t xml:space="preserve"> C’est lui qui avait raison !</t>
    </r>
  </si>
  <si>
    <r>
      <t xml:space="preserve">Cela commence il y a quelques millions d’années, une espèce animale reçoit de la </t>
    </r>
    <r>
      <rPr>
        <i/>
        <sz val="14"/>
        <rFont val="Times New Roman"/>
        <family val="1"/>
      </rPr>
      <t>« Nature »</t>
    </r>
    <r>
      <rPr>
        <sz val="14"/>
        <rFont val="Times New Roman"/>
        <family val="1"/>
      </rPr>
      <t xml:space="preserve"> un </t>
    </r>
    <r>
      <rPr>
        <i/>
        <sz val="14"/>
        <rFont val="Times New Roman"/>
        <family val="1"/>
      </rPr>
      <t>« cadeau »</t>
    </r>
    <r>
      <rPr>
        <sz val="14"/>
        <rFont val="Times New Roman"/>
        <family val="1"/>
      </rPr>
      <t xml:space="preserve">. Mettez des guillemets, c’est un conte. Ce cadeau, c’est </t>
    </r>
    <r>
      <rPr>
        <i/>
        <sz val="14"/>
        <rFont val="Times New Roman"/>
        <family val="1"/>
      </rPr>
      <t>« l’intelligence »</t>
    </r>
    <r>
      <rPr>
        <sz val="14"/>
        <rFont val="Times New Roman"/>
        <family val="1"/>
      </rPr>
      <t>. Une intelligence fabuleusement plus grande que celle de toutes les espèces animales. Il n’y en a pas une qui nous arrive à la cheville. Cette intelligence va sauver les humains parce qu’ils sont très mal nantis pour se défendre. Ils n’ont pas de grandes dents, ils n’ont pas de griffes, pas de carapace, pas de venin comme les serpents. Sans cette intelligence, ils auraient été bouffés — c’est le cas de le dire — parce que la loi à cette période — et maintenant —, c’est manger et ne pas être mangé. Ils ont cette intelligence et là commence cette histoire, que j’appelle la séquence des armes.</t>
    </r>
  </si>
  <si>
    <t>Ils commencent à faire des armes assez simples, des dards, des flèches, des frondes. C’est primitif, mais cela les sauve. Plus tard, ils découvrent la poudre à canon. Ils commencent à faire des bombes. Ils font une bombe atomique. Et puis Hiroshima. Que s’est-il passé ? Il s’est passé que cette intelligence qui les avait protégés, qui les avait sauvés, dévoile un autre aspect d’elle-même, qui est la possibilité qu’elle puisse conduire à les éliminer.</t>
  </si>
  <si>
    <t>col C</t>
  </si>
  <si>
    <t xml:space="preserve"> &gt;</t>
  </si>
  <si>
    <t>Agence des Arbres</t>
  </si>
  <si>
    <t>http://agencedesarbres.org</t>
  </si>
  <si>
    <t>L'agence des arbres est une association, créée en 1991 par quelques passionnés qui ont imaginé un centre de ressources autour  de l'arbre, pour apprendre à mieux le connaître,  à mieux le tailler, le soigner, le gérer et le protéger.</t>
  </si>
  <si>
    <t>Age de Faire</t>
  </si>
  <si>
    <t>https://www.lagedefaire-lejournal.fr/</t>
  </si>
  <si>
    <r>
      <t>L’âge de faire témoigne des expériences alternatives en matière de réappropriation de l’économie, de création de lien social, d’écologie et d’engagement citoyen. Son credo : offrir à ses lecteurs des outils qui leur permettront de mettre œuvre leurs idées.</t>
    </r>
    <r>
      <rPr>
        <b/>
        <sz val="12"/>
        <color rgb="FFFF0000"/>
        <rFont val="Arial"/>
        <family val="2"/>
      </rPr>
      <t xml:space="preserve"> Il ne dépend que de ses lecteurs ! Son indépendance financière (ni subventions, ni publicité) repose sur un mode de diffusion original</t>
    </r>
    <r>
      <rPr>
        <b/>
        <sz val="12"/>
        <rFont val="Arial"/>
        <family val="2"/>
      </rPr>
      <t xml:space="preserve"> : depuis son lancement, des particuliers, magasins, associations… achètent chaque mois un certain nombre d’exemplaires, qu’ils revendent parmi leurs connaissances, déposent dans un commerce ou un lieu public. Il est aussi vendu sur les foires et salons par un réseau de sympathisants. C’est grâce à ces soutiens que L’âge de faire s’est fait connaitre et a fidélisé ses lecteurs. Nous cherchons aujourd’hui à organiser et consolider ce réseau de distribution.</t>
    </r>
  </si>
  <si>
    <t>Amis de l'Ortie</t>
  </si>
  <si>
    <t>http://www.lesamisdelortie.fr/</t>
  </si>
  <si>
    <t xml:space="preserve">Le but de l’Association : faire connaître l’Ortie et ses ami(e)            Faire découvrir au plus grand nombre tous les usages de l’Ortie, anciens et actuels . Gastronomie, jardinage, médecine populaire, alimentation animale, textile .                       </t>
  </si>
  <si>
    <t>Annuaire du jardinage</t>
  </si>
  <si>
    <t>http://lepotager.free.fr/index.php</t>
  </si>
  <si>
    <t>L'annuaire fancophone  des amoureux des plantes, du jardin et du jardinage . Les meilleurs sites sur le jardin et le jardinage</t>
  </si>
  <si>
    <r>
      <t>Apprendre facile  /</t>
    </r>
    <r>
      <rPr>
        <b/>
        <i/>
        <sz val="12"/>
        <color indexed="10"/>
        <rFont val="Arial"/>
        <family val="2"/>
      </rPr>
      <t xml:space="preserve">  </t>
    </r>
    <r>
      <rPr>
        <b/>
        <i/>
        <sz val="12"/>
        <color indexed="12"/>
        <rFont val="Arial"/>
        <family val="2"/>
      </rPr>
      <t>Cours en vidéo</t>
    </r>
  </si>
  <si>
    <t>https://www.apprendrefacile.com/cours-video-jardin-gratuit</t>
  </si>
  <si>
    <t>Découvrez toutes les meilleures vidéos pour apprendre a jardiner. 
Les vidéos présentent les astuces et les conseils pour aménager votre jardin en plantant des fleurs, en taillant les haies
et en apprenant d'autres astuces et conseils de jardinier.</t>
  </si>
  <si>
    <t>Aquaponie</t>
  </si>
  <si>
    <t>http://www.aquaponie.biz/aquaponie/formation-aquaponie/</t>
  </si>
  <si>
    <t>http://www.aquaponie.biz/download/guide-tout-savoir-sur-laquaponie-ebook-pdf/</t>
  </si>
  <si>
    <t>pierre@aquaponie.biz</t>
  </si>
  <si>
    <t>Après le petit succès de mon premier ebook aquaponie téléchargé librement à un peu plus de 6500 exemplaires, voici la tant attendue version 2 de mon ebook aquaponie. 240 pages de conseils pour bien débuter l’aquaponie! Téléchargement gratuit. Cet ebook est le résultat de ces dernières années d’expérimentations, de lectures et d’apprentissages. Il va sûrement vous être utile pour vous lancer vous aussi sans avoir à chercher les bonnes informations sur la toile</t>
  </si>
  <si>
    <t>Arrosoirs et Sécateurs</t>
  </si>
  <si>
    <t>http://arrosoirs-secateurs.com</t>
  </si>
  <si>
    <t xml:space="preserve">Article et images pour mise en place de BRF
Accueil &gt; Des conseils &gt; Des fiches pratiques &gt; Le sol (compost, amendement, broyage, BRF...) &gt; Mise en place du BRF et résultats </t>
  </si>
  <si>
    <t>ASPRO</t>
  </si>
  <si>
    <t>https://www.aspro-pnpp.org/</t>
  </si>
  <si>
    <t>L’ASPRO-PNPP (ASsociation pour la PROmotion des Préparations Naturelles Peu Préoccupantes) regroupe des associations, des journalistes, de simples consommateurs. Pour tous, la préservation de notre environnement est une impérieuse nécessité.</t>
  </si>
  <si>
    <t>Astuces en image</t>
  </si>
  <si>
    <t>http://www.comment-economiser.fr/idees-astuces-pour-ameliorer-jardin.html</t>
  </si>
  <si>
    <t>23 Astuces Ingénieuses
     pour Vous Simplifier le Jardinage."</t>
  </si>
  <si>
    <t>Astuces au jardin</t>
  </si>
  <si>
    <t>http://www.desastuces.com/cat/jardin/jardin-herbes-aromatiques/</t>
  </si>
  <si>
    <t>Plantation - Nuisibles - Maladie - Entretien - Divers</t>
  </si>
  <si>
    <t>Animaux - Insectes - Brico-Déco - Beauté - Cuisine - Entretien - Santé - Jardin - Vie pratique - Tutoriel - Recettes</t>
  </si>
  <si>
    <t>Au Jardin Info</t>
  </si>
  <si>
    <t>http://www.aujardin.info/</t>
  </si>
  <si>
    <t xml:space="preserve">Calendrier - Fiches - Encyclopédie - Trucs - Vidéos - Forums - Services - Boutique - Super Dictionnaire du Jardinier
Plantes par thème - </t>
  </si>
  <si>
    <t>Au Jardin.com</t>
  </si>
  <si>
    <t>http://www.aujardin.com</t>
  </si>
  <si>
    <t>aujardin.com rassemble mes conseils de jardinage pour chaque saison et partie du jardin, un agenda des événements incontournables, des reportages et des articles d'actualité à commenter. Belles découvertes ! Luc Noël</t>
  </si>
  <si>
    <t>Au Potager Bio</t>
  </si>
  <si>
    <t>http://au-potager-bio.com/</t>
  </si>
  <si>
    <t>Je m’appelle Yannick HIREL et posséder un potager a été pour moi la rencontre avec le plaisir, la détente ou encore la sensation d’être éco-responsable. Lorsque que l’on goûte à des légumes de son propre jardin, ou encore que l’on récolte les fruits de la patience en préservant la richesse des sols, je trouve, personnellement que ça vaut le détour !</t>
  </si>
  <si>
    <t>Commercialise divers Documents</t>
  </si>
  <si>
    <t>B-Actif</t>
  </si>
  <si>
    <t>http://www.b-actif.fr/</t>
  </si>
  <si>
    <t>Des boutures de consoude et une gamme d'engrais BIO à base de consoude et d'algue</t>
  </si>
  <si>
    <t>B-actif présente des vidéos sur la culture de la consoude et sur la fabrication de purin de consoude</t>
  </si>
  <si>
    <t>Nous n’avons pas de prétentions cinématographiques mais nous souhaitons présenter aux internautes des méthodes simples pour cultiver la consoude et fabriquer du purin de consoude</t>
  </si>
  <si>
    <t xml:space="preserve">Achat de 10 boutures de consoude bocking 14. Plantez 10 boutures de consoude et produisez votre engrais à vie. Devenez économe et autonome. Imaginez, un investissement de moins de 30 euros et vous n’achetez plus d’engrais chimiques et vous respectez l’environnement. </t>
  </si>
  <si>
    <t>Belles sauvages et plus</t>
  </si>
  <si>
    <t>http://bellessauvagesetplus.blogspot.fr/</t>
  </si>
  <si>
    <t>A la rencontre des plantes sauvages comestibles ou non, pour le plaisir des yeux et plus si affinités. Beaucoup de sauvages sont en effet d’excellents aliments, certains ont été des légumes jadis cultivés puis abandonnés, d’autres sont méconnues, d’autres encore simplement méprisées. Au goût de l’étrange, elles allient pourtant souvent une saveur exquise ! La nature est généreuse et sait le rester si on la respecte.</t>
  </si>
  <si>
    <t>Blog de Namélie Colibri</t>
  </si>
  <si>
    <t>Biaugerme</t>
  </si>
  <si>
    <t>http://www.biaugerme.com</t>
  </si>
  <si>
    <t>Un groupement d'agriculteurs du Lot-et-Garonne, des coteaux de l'Agenais. Venant d'horizons divers, nous mettons en commun nos forces et notre expérience du travail de la terre pour produire les semences que nous vous proposons.</t>
  </si>
  <si>
    <t>Bienvenue chez Papounet</t>
  </si>
  <si>
    <t>http://www.doucey-roland-naturaliste.com/</t>
  </si>
  <si>
    <t>Tout nature ! avec de magnifiques photos d'insectes, de fleurs, d'oiseaux.. des idées balades, du ciel bleu et une mine de renseignements.
Allez découvrir les beautés cachées - montrées de "Dame Nature" dans le Pas de Calais</t>
  </si>
  <si>
    <t>Binette et Cornichon</t>
  </si>
  <si>
    <t>http://binette-et-cornichon.com/</t>
  </si>
  <si>
    <t>Des ressources variées sur le potager et ses hôtes. Issue de mes expériences personnelles et de mes lectures.
Fiches de culture  -   Articles sur le potager  -   Vidéos   -   Livres  -  Technique de culture - Maraîchage  -  Graines et Semences  -  Permaculture  -  Apiculture  -  Vie du sol  -  Agriculture urbaine  -  Traitements naturels   -  Engrais verts   Planter et semer -  Maladies et Ravageurs  -  Traitements naturels  -  Conserver sa récolte  -  Récolter ses graines  -  Culture en pot</t>
  </si>
  <si>
    <t>Bio Eco</t>
  </si>
  <si>
    <t>http://bioeco.free.fr</t>
  </si>
  <si>
    <t xml:space="preserve">Quelques pages de biologie et d'écologie
Petit lexique illustré du vocabulaire de description des fleurs. Remarquable pour la qualité et la clarté de ses illustrations. Chaque terme est illustré par une ou plusieurs photos. </t>
  </si>
  <si>
    <t>Blog Alsagarden</t>
  </si>
  <si>
    <t>http://www.alsagarden.com</t>
  </si>
  <si>
    <t>Lucas :  Gérant de la jardinerie en ligne Alsagarden, passionné par le monde végétal et les plantes rares en particulier. Je suis aussi un jardinier alsacien, militant d'un jardin plus écologique et respectueux de la nature !</t>
  </si>
  <si>
    <t>Plongez dans l'univers des plantes et du jardin et retrouvez toutes nos fiches et conseils pratiques autours des plantes rares, du jardinage naturel, du potager bio et de la cuisine du jardin !
Retrouvez tous nos conseils de jardinage, fiches de culture sur les plantes et fleurs du jardin. Trucs et astuces du jardinage bio, lutte et traitements naturels contre les insectes ravageurs au potager et au verger...</t>
  </si>
  <si>
    <t>Blog du Jardinier Bio</t>
  </si>
  <si>
    <t>http://www.un-jardin-bio.com/</t>
  </si>
  <si>
    <t>Je m'appelle Gille Dubus et je vis en Dordogne  27/09/2016
Motivé avant tout par la préservation de notre environnement naturel et par une alimentation saine, je souhaite partager ici le fruit d'une expérience professionnelle de plus de 18 ans, tout d'abord en arboriculture fruitière puis en maraîchage bio. 
Jardiner Bio - Maraichage Bio - Fiches de culture - Agenda du jardinier - Forum - Ebooks gratuit</t>
  </si>
  <si>
    <t>http://forum-jardinier-bio.com/member.php</t>
  </si>
  <si>
    <t>Blog pour Apprendre</t>
  </si>
  <si>
    <t>http://madorrepotagerbio.esy.es/sites-consulter</t>
  </si>
  <si>
    <t>Voici une petite sélection d’adresses de blogs, sites de vente de produits bio, forums et échanges de graines préférés. Si vous souhaitez me faire découvrir votre blog, un échange de lien, de bannière ou encore d’article,</t>
  </si>
  <si>
    <t>Breuillet Nature</t>
  </si>
  <si>
    <t>http://breuilletnature.blogspot.fr/p/au-jardin.html</t>
  </si>
  <si>
    <t>Pour nous contacter : breuilletnature91650@gmail.com</t>
  </si>
  <si>
    <t>Le partage des idées est la meilleure solution pour avancer.</t>
  </si>
  <si>
    <t>Calculer , site pratique</t>
  </si>
  <si>
    <t>http://www.toutcalculer.com/calcul/accueil.php</t>
  </si>
  <si>
    <r>
      <t xml:space="preserve">Toutcalculer.com </t>
    </r>
    <r>
      <rPr>
        <b/>
        <sz val="12"/>
        <rFont val="Arial"/>
        <family val="2"/>
      </rPr>
      <t xml:space="preserve">vous permet de réaliser un grand nombre de calculs pour la vie de tous les jours. Des calculs pour résoudre vos problèmes de math et des calculs pour résoudre vos problèmes techniques.  Vous avez besoin de convertir une température, ou bien, calculer l'angle d'une pente pour réaliser un toit : toutcalculer.com vous donne la solution.                      </t>
    </r>
  </si>
  <si>
    <t>Centre d'agriculture biologique au Canada</t>
  </si>
  <si>
    <t>http://www.oacc.info/index_f.asp</t>
  </si>
  <si>
    <t>Processus d’évaluation des priorités et des besoins de la recherche en agriculture biologique au Canada – 2016-2017
Vulgarisation  -  Cours sur le Web  -  Consommateurs  -  etc …   en Français et en Anglais</t>
  </si>
  <si>
    <t>COLIBRIS</t>
  </si>
  <si>
    <t>https://www.colibris-lemouvement.org/projets/fabrique-colibris</t>
  </si>
  <si>
    <t xml:space="preserve">Ensemble on va plus loin !  La Fabrique des colibris est une plateforme d’entraide citoyenne où chacun.e peut trouver comment "faire sa part".  Éducation positive, sobriété énergétique, agriculture vivrière, éco-construction, échanges de biens et de services, économie locale… La Fabrique des colibris accompagne plus de 200 porteur.se.s de projets dans leurs demandes de matériel, financement, expertise, bénévolat… et leur permet de bénéficier de l’aide de toute la communauté des colibris.  En quelques clics, mettez votre temps, votre talent, du matériel, ou un peu d’argent au service de projets inspirants !                  </t>
  </si>
  <si>
    <t>Comité Jean PAIN</t>
  </si>
  <si>
    <t>http://comitejeanpain.be/home/cjp%20fr/accueil1/qui%20%C3%A9tait%20jean%20pain1.html</t>
  </si>
  <si>
    <t>Pour Jean Pain, la production d’un humus de qualité permettant d’amender le sol n’était qu’une facette de sa méthode. La chaleur présente dans ses tas de broussailles en phase thermophile de décomposition peut en effet servir à chauffer une serre adjacente.</t>
  </si>
  <si>
    <t>Comparateur collaboratif</t>
  </si>
  <si>
    <t>http://socialcompare.com/fr/comparison/comparatif-des-fourches-a-becher-ecologiques-pour-un-jardin-biologique</t>
  </si>
  <si>
    <t>Trouvez des tableaux comparatifs créés par les internautes. 
Comparez tout: des produits, services, objets, logiciels, sites webs, personnages publics... 
Vos choix et décisions seront meilleurs et plus faciles.</t>
  </si>
  <si>
    <t>Compost facile</t>
  </si>
  <si>
    <t>http://www.compostage.info/index.php</t>
  </si>
  <si>
    <r>
      <t xml:space="preserve">Généralités - Comment ça marche - Les techniques 
Le compost est fini - FAQ - Adresses / </t>
    </r>
    <r>
      <rPr>
        <b/>
        <sz val="12"/>
        <color indexed="12"/>
        <rFont val="Arial"/>
        <family val="2"/>
      </rPr>
      <t>Liens intéressants</t>
    </r>
    <r>
      <rPr>
        <b/>
        <sz val="12"/>
        <rFont val="Arial"/>
        <family val="2"/>
      </rPr>
      <t xml:space="preserve">  / Services
Librairie  -    site belge</t>
    </r>
  </si>
  <si>
    <t>Conférences à écouter</t>
  </si>
  <si>
    <t>1 ' Comprendre la réalité des OGM /  avec Christian Vélo / 2 h 50'</t>
  </si>
  <si>
    <t>https://www.mixcloud.com/jeanlouis-derly/comprendre-la-r%C3%A9alit%C3%A9-des-ogm-conf%C3%A9rence-avec-christian-v%C3%A9lot/</t>
  </si>
  <si>
    <t>2 ' Défis de l'Agriculture de demain  /  Claude et Lydia Bourguignon</t>
  </si>
  <si>
    <t>https://www.mixcloud.com/jeanlouis-derly/quels-sont-les-d%C3%A9fis-de-lagriculture-de-demain/</t>
  </si>
  <si>
    <t>3 ' Nutrition et prévention des maladies de civilisation : Faut-il manger bio ?  /  Professeur Joyeux</t>
  </si>
  <si>
    <t>http://www.saveursetsaisons.com/nos-ateliers-conferences-et/nos-conferences/article/reecoutez-la-grande-conference-du</t>
  </si>
  <si>
    <t>4 ' Quelle Agriculture pour nourrir durablement l'Humanité toute entière  /  Marc Dufumier</t>
  </si>
  <si>
    <t>http://www.saveursetsaisons.com/nos-ateliers-conferences-et/nos-conferences/article/conference-avec-marc-dufumier</t>
  </si>
  <si>
    <t>5 ' La sobriété heureuse  / Pierre Rabhi -  1 h 30</t>
  </si>
  <si>
    <t>https://www.kaizen-magazine.com/video/pierre-rabhi-en-conference-vers-la-sobriete-heureuse/</t>
  </si>
  <si>
    <r>
      <t xml:space="preserve">6 ' Agir à son échelle et construire ensemble / Pierre Rabhi  1 h 27' / </t>
    </r>
    <r>
      <rPr>
        <b/>
        <i/>
        <sz val="14"/>
        <color rgb="FF00A84C"/>
        <rFont val="Arial"/>
        <family val="2"/>
      </rPr>
      <t xml:space="preserve"> à visionner</t>
    </r>
  </si>
  <si>
    <t>https://www.youtube.com/watch?v=cUmtPOOtPck</t>
  </si>
  <si>
    <t>Conservation des Fruits et Légumes - Astuce</t>
  </si>
  <si>
    <t>http://www.comment-economiser.fr/33-astuces-simples-conserver-aliments.html</t>
  </si>
  <si>
    <t>20 Astuces Géniales Pour Conserver Vos Aliments Plus Longtemps. 
27 Choses Que Vous Pouvez Congeler Pour Économiser du Temps et de l'Argent !</t>
  </si>
  <si>
    <t>Déshydrater les Fruits et Légumes</t>
  </si>
  <si>
    <t>https://www.deshydrateur.com/comment-secher-fruits/</t>
  </si>
  <si>
    <t>Nos fiches pratiquent expliquent pas à pas comment préparer l'aliment et comment le sécher au déshydrateur avec tempèrature et temps de séchage.</t>
  </si>
  <si>
    <t>Personnellement j'utilise le déshydrateur de marque Suisse :  Stöckli</t>
  </si>
  <si>
    <t>Stöckli est une des marques de déshydrateur de référence. Son savoir faire Suisse n’est plus à prouver avec sa gamme Dörrex qui propose 4 déshydrateurs et de nombreux accessoires.</t>
  </si>
  <si>
    <t>Je vous conseille de regarder cette vidéo et le site :</t>
  </si>
  <si>
    <t>https://youtu.be/PjySAcWVHvI</t>
  </si>
  <si>
    <t>http://regenere.org/</t>
  </si>
  <si>
    <t>https://www.youtube.com/watch?v=XofpUV4z86o</t>
  </si>
  <si>
    <t>Education à l'Environnement</t>
  </si>
  <si>
    <t>http://environnement.ecole.free.fr</t>
  </si>
  <si>
    <r>
      <t>Faune</t>
    </r>
    <r>
      <rPr>
        <sz val="14"/>
        <color indexed="12"/>
        <rFont val="Trebuchet MS"/>
        <family val="2"/>
      </rPr>
      <t xml:space="preserve">, </t>
    </r>
    <r>
      <rPr>
        <sz val="14"/>
        <rFont val="Trebuchet MS"/>
        <family val="2"/>
      </rPr>
      <t>flore</t>
    </r>
    <r>
      <rPr>
        <sz val="14"/>
        <color indexed="12"/>
        <rFont val="Trebuchet MS"/>
        <family val="2"/>
      </rPr>
      <t xml:space="preserve">, </t>
    </r>
    <r>
      <rPr>
        <sz val="14"/>
        <rFont val="Trebuchet MS"/>
        <family val="2"/>
      </rPr>
      <t>champignons</t>
    </r>
    <r>
      <rPr>
        <sz val="14"/>
        <color indexed="12"/>
        <rFont val="Trebuchet MS"/>
        <family val="2"/>
      </rPr>
      <t xml:space="preserve">, </t>
    </r>
    <r>
      <rPr>
        <sz val="14"/>
        <rFont val="Trebuchet MS"/>
        <family val="2"/>
      </rPr>
      <t>jardinage</t>
    </r>
    <r>
      <rPr>
        <sz val="14"/>
        <color indexed="12"/>
        <rFont val="Trebuchet MS"/>
        <family val="2"/>
      </rPr>
      <t>, e</t>
    </r>
    <r>
      <rPr>
        <sz val="14"/>
        <rFont val="Trebuchet MS"/>
        <family val="2"/>
      </rPr>
      <t>nvironnement</t>
    </r>
    <r>
      <rPr>
        <sz val="14"/>
        <color indexed="12"/>
        <rFont val="Trebuchet MS"/>
        <family val="2"/>
      </rPr>
      <t xml:space="preserve">, </t>
    </r>
    <r>
      <rPr>
        <sz val="14"/>
        <rFont val="Trebuchet MS"/>
        <family val="2"/>
      </rPr>
      <t>pédagogie</t>
    </r>
    <r>
      <rPr>
        <sz val="14"/>
        <color indexed="12"/>
        <rFont val="Trebuchet MS"/>
        <family val="2"/>
      </rPr>
      <t xml:space="preserve">, </t>
    </r>
    <r>
      <rPr>
        <sz val="14"/>
        <rFont val="Trebuchet MS"/>
        <family val="2"/>
      </rPr>
      <t>patrimoine</t>
    </r>
    <r>
      <rPr>
        <sz val="14"/>
        <color indexed="12"/>
        <rFont val="Trebuchet MS"/>
        <family val="2"/>
      </rPr>
      <t>...</t>
    </r>
  </si>
  <si>
    <t>E.M. - Micro organismes</t>
  </si>
  <si>
    <t>https://microorganismesefficaces.wordpress.com/</t>
  </si>
  <si>
    <t xml:space="preserve">1. Qu’est ce que l’EM-a ?
    www.em-france.fr  </t>
  </si>
  <si>
    <t>ESSEM'Bio</t>
  </si>
  <si>
    <t>https://essembio.com/</t>
  </si>
  <si>
    <t>Calendrier des Semis</t>
  </si>
  <si>
    <t>Sélection, multiplication, triage, récolte, agréage des lots, conditionnement et commercialisation, Essem’Bio est présent d’un bout à l’autre de la filière semences potagères biologiques.</t>
  </si>
  <si>
    <t>Installés sur un domaine en polyculture-élevage dans le département du Gers, en pays de Lomagne, les 38 ha de terre certifiée bio, nous permettent de renforcer la sélection et la multiplication de variétés adaptées à l’agriculture biologique.</t>
  </si>
  <si>
    <t>25 années d’expérience en multiplication de semences potagères biologiques nous donnent une maitrise de cette production en connaissance des exigences de nos clients.</t>
  </si>
  <si>
    <t>Exoplantus - Graines rares</t>
  </si>
  <si>
    <t>http://www.exoplantus.fr</t>
  </si>
  <si>
    <r>
      <t xml:space="preserve">Spécialiste des Graines rares , se trouve à  68390 SAUSHEIM Autoport ,
1b, av du Gén de Gaulle , Tél  06 08 58 49 98
Graines potagère BIO - Graines Fleurs et Plantes 
Plantes Vivaces, </t>
    </r>
    <r>
      <rPr>
        <b/>
        <sz val="12"/>
        <color indexed="12"/>
        <rFont val="Arial"/>
        <family val="2"/>
      </rPr>
      <t>Catalogue par COULEUR Fleurs / Feuilles</t>
    </r>
  </si>
  <si>
    <t>Fabricant Alsacien de Serres de Jardin</t>
  </si>
  <si>
    <t>http://www.serre-gelig.fr/</t>
  </si>
  <si>
    <t>Le modèle LISA 580 , fera bientôt le plaisir de mon jardin , si vous habitez dans les environs</t>
  </si>
  <si>
    <t>de THANN 68800 ce sera un plaisir de vour accueillir , prendre RDV , merci  07 83 35 25 97</t>
  </si>
  <si>
    <t>Ferme de Sainte Marthe</t>
  </si>
  <si>
    <t>http://www.fermedesaintemarthe.com</t>
  </si>
  <si>
    <t>Vente en ligne de semences et plantes BIO
Graines potagères - Bulbes potagers - Plants et Fruitiers - Jardin d'ornement - Entretien et
aménagement - Maison et bien-être - Librairie - Conseils et Idées</t>
  </si>
  <si>
    <t>Fleurs à manger</t>
  </si>
  <si>
    <t>http://mangedesfleurs.skynetblogs.be/fleurs-sauvages/</t>
  </si>
  <si>
    <t>Cuisiner les plantes sauvages, les légumes méconnus, ne manger que des produits maison et de saison, c'est plus qu'un plaisir, c'est toute une philosophie. ICI, des recettes, des photos d'oiseaux , de plantes , d'insectes, de champignons...</t>
  </si>
  <si>
    <t>Fleurs communes</t>
  </si>
  <si>
    <t>http://abiris.snv.jussieu.fr/flore/flore.php</t>
  </si>
  <si>
    <t>415 espèces possibles bien visibles ou colorées très réduits ou absent</t>
  </si>
  <si>
    <t xml:space="preserve">On distingue difficilement la structure individuelle des fleurs, qui sont en général regroupées en inflorescences verdâtres ou brunâtres. Il peut aussi s'agir de fleurs à pétales avortés, dans lesquelles on observe toutes les structures d'une fleur classique, mais sans pétale visible.                    </t>
  </si>
  <si>
    <t>F'Ortie'ch</t>
  </si>
  <si>
    <t>http://www.fortiech.fr/</t>
  </si>
  <si>
    <t>Les purins au jardin c'est sain et cà marche.  17 ans de pratique et d'expérience</t>
  </si>
  <si>
    <t>France Jardinage - Bricolage</t>
  </si>
  <si>
    <t>http://www.france-jardinage.com/</t>
  </si>
  <si>
    <r>
      <t xml:space="preserve">Jardinage - Bricolage - Autosuffisance
Guide de projets /  Poulailler - Jardin d'eau - Serres -  Autosuffisance - Aménager
Terrasses structures - Jardin vert -  Potager  -  Conseils  - Semences - Photos Vidéos - 
Liste plantes - Forum Blog - 
voir aussi : </t>
    </r>
    <r>
      <rPr>
        <b/>
        <sz val="14"/>
        <color indexed="12"/>
        <rFont val="Arial"/>
        <family val="2"/>
      </rPr>
      <t xml:space="preserve"> www.jardinage-quebec.com</t>
    </r>
  </si>
  <si>
    <r>
      <t xml:space="preserve">GERBEAUD  - </t>
    </r>
    <r>
      <rPr>
        <b/>
        <i/>
        <sz val="12"/>
        <color indexed="12"/>
        <rFont val="Arial"/>
        <family val="2"/>
      </rPr>
      <t>site commercial mais intéressant</t>
    </r>
  </si>
  <si>
    <t>http://www.gerbeaud.com/</t>
  </si>
  <si>
    <t xml:space="preserve">Gerbeaud.com est membre de la Société Nationale d'Horticulture de France et de l'Association des Journalistes du Jardin et de l'Horticulture.
Fiches pratiques - Travaux du Moment - Entre jardiniers - Nature et Bio - Cuisine Facile
Autour du jardin - Animaux </t>
  </si>
  <si>
    <t>GERMINANCE /  Semences biologiques et biodynamiques</t>
  </si>
  <si>
    <t>https://www.germinance.com/</t>
  </si>
  <si>
    <t>Une entreprise artisanale indépendante</t>
  </si>
  <si>
    <t>GERMINANCE est une entreprise artisanale indépendante de production de semences potagères biologiques installée en Anjou (Maine &amp; Loire, Pays de Loire) qui existe depuis une vingtaine d’années. Au fil des ans, elle a mis en place un réseau d’une cinquantaine de producteurs de semences biologiques. Près de la moitié pratiquent la biodynamie sur leur domaine et sont certifiés Demeter*. GERMINANCE organise la mise en place et le suivi des cultures de porte-graines, reçoit les semences, les nettoie, les trie, vérifie leur taux de germination, les conditionne et les vend en France, par correspondance, à des jardiniers, des maraîchers et à des magasins bios (Magasins Satoriz, Biocoops… ).</t>
  </si>
  <si>
    <t>GRAB  :  Groupe de recherche en agriculture biologique</t>
  </si>
  <si>
    <t>https://www.grab.fr/</t>
  </si>
  <si>
    <t>Recherches :  Fertilité et entretien du sol - Matériel végétal adapté - Gestion des bioagresseurs - Environnement et Biodiversité
                          Systèmes et itinéraires - Changement climatique
Produire Bio :  Maraîchage - Arboriculture - Viticulture
Evaluation produits :  Compétence et rigueur - Crédit impôts recherche - Partenaires
Publications :  Résultats d'expérimentation</t>
  </si>
  <si>
    <t>Graines BAUMAUX</t>
  </si>
  <si>
    <t>http://www.graines-baumaux.fr/</t>
  </si>
  <si>
    <t>Grainetier spécialiste depuis 1943 - le plus grand choix européen de semences</t>
  </si>
  <si>
    <r>
      <t>Graines Baumaux BP100 F</t>
    </r>
    <r>
      <rPr>
        <b/>
        <sz val="14"/>
        <color indexed="10"/>
        <rFont val="Arial"/>
        <family val="2"/>
      </rPr>
      <t xml:space="preserve"> 88503 Mirecourt</t>
    </r>
    <r>
      <rPr>
        <b/>
        <sz val="12"/>
        <rFont val="Arial"/>
        <family val="2"/>
      </rPr>
      <t xml:space="preserve"> CEDEX  03 29 43 00 00 contact@baumaux.com                    </t>
    </r>
  </si>
  <si>
    <r>
      <t xml:space="preserve">présentation originale des TOMATES :  </t>
    </r>
    <r>
      <rPr>
        <b/>
        <sz val="14"/>
        <color indexed="12"/>
        <rFont val="Arial"/>
        <family val="2"/>
      </rPr>
      <t xml:space="preserve"> http://www.tomatobomo.com/fr/</t>
    </r>
  </si>
  <si>
    <t>Graines del Païs</t>
  </si>
  <si>
    <t>https://www.grainesdelpais.com</t>
  </si>
  <si>
    <t>Graines del Païs est une entreprise artisanale de graines potagères et florales biologiques.</t>
  </si>
  <si>
    <t xml:space="preserve">Nous vous proposons une gamme de graines de légumes non hybrides, rustiques et adaptables dont on peut ressemer les graines. La plupart de nos variétés ont fait leurs preuves auprès des jardiniers qui les cultivent depuis de nombreuses années. Nous attachons une très grande importance à la qualité gustative des variétés que nous mettons à notre catalogue.                        </t>
  </si>
  <si>
    <t>Graines de Troc</t>
  </si>
  <si>
    <t>http://www.grainesdetroc.fr/</t>
  </si>
  <si>
    <t>une autre façon de s'échanger graines et savoir-faire
Les graines  ( Toutes les variétés - par espèces - par familles - derniers ajouts - dernières photos )  /  Savoir-faire  /  Agir local  /  Actu-Agenda  /  L'Association
Troc plantes :  02/10/2016 - 14h à 16h ateliers municipaux, rue principale - 68118 - HIRTZBACH</t>
  </si>
  <si>
    <t>Graines et Plantes</t>
  </si>
  <si>
    <t>http://www.graines-et-plantes.com/</t>
  </si>
  <si>
    <t>Jardin Utile  -  Conseil en Jardinage  - Jardin détente  -  Découverte au jardin  -  Boutique Jardin
Forum jardinage  -  Identification des Plantes  - Calendrier lunaire   - Fiches conseils en jardinage
Encyclopédie des plantes  -  Produits de jardinage  -  La faune au jardin  - Maladie des plantes
Calendrier de jardinage</t>
  </si>
  <si>
    <t>Guide des Plantes</t>
  </si>
  <si>
    <t>http://www.kuleuven-kulak.be/bioweb/index.php?page=guide&amp;lang=fr</t>
  </si>
  <si>
    <r>
      <t xml:space="preserve">La plante, l"herbe sauvage, que vous recherchez est surement là ! Tout en images, en quatre langues possibles (français, anglais, allemand, hollandais). Doté d'une recherche, il accepte les noms latins comme les noms communs. Tout bonnement magnifique !
</t>
    </r>
    <r>
      <rPr>
        <b/>
        <i/>
        <sz val="11"/>
        <color indexed="12"/>
        <rFont val="Arial"/>
        <family val="2"/>
      </rPr>
      <t>Site de l'université catholique de Louvain , Belgique</t>
    </r>
  </si>
  <si>
    <r>
      <t xml:space="preserve">Home Jardin </t>
    </r>
    <r>
      <rPr>
        <b/>
        <sz val="16"/>
        <color indexed="10"/>
        <rFont val="Arial"/>
        <family val="2"/>
      </rPr>
      <t xml:space="preserve"> </t>
    </r>
    <r>
      <rPr>
        <b/>
        <sz val="16"/>
        <color indexed="12"/>
        <rFont val="Arial"/>
        <family val="2"/>
      </rPr>
      <t xml:space="preserve"> ***</t>
    </r>
  </si>
  <si>
    <t>http://www.homejardin.com/accueil/index.html</t>
  </si>
  <si>
    <t>Homejardin vous guidera, vous conseillera, vous dépannera dans un langage compréhensible de toutes et tous.
Qualité, efficacité, fiabilité, rapidité sont nos principaux atouts. Tous nos services sont entièrement gratuits, un commentaire sur notre livre d'or sera toujours notre meilleure récompense.</t>
  </si>
  <si>
    <t>Hortik</t>
  </si>
  <si>
    <t>http://blog.hortik.com</t>
  </si>
  <si>
    <r>
      <t xml:space="preserve">Le Blog de Hortik a été créé par et pour les passionnés du jardin.
Thèmes :   Aménager / Décorer  -  Entretenir son jardin  -  Plantes et Arbres  -  Dans mon Potager
A Faire au jardin ce mois-ci  -  Créer son premier potager  -  Les trucs de grand-mère
</t>
    </r>
    <r>
      <rPr>
        <b/>
        <sz val="12"/>
        <color indexed="12"/>
        <rFont val="Arial"/>
        <family val="2"/>
      </rPr>
      <t>Très bon article sur le  COMPOST  BOKASHI</t>
    </r>
  </si>
  <si>
    <t>Infos Nutrition</t>
  </si>
  <si>
    <t>http://www.guide-des-aliments.com/</t>
  </si>
  <si>
    <t xml:space="preserve">Contribution des micro-organismes à l'alimentation.
Les légumes fermentés.
Liste des aliments par nom , par catégorie , par famille, par valeur nutritive </t>
  </si>
  <si>
    <t>Infos Tomates</t>
  </si>
  <si>
    <t>http://infos-tomates.com/</t>
  </si>
  <si>
    <t>Le site d'information et de partage du savoir sur les variétés anciennes de tomates
Le répertoire des tomates</t>
  </si>
  <si>
    <t>Insectes</t>
  </si>
  <si>
    <t>http://aramel.free.fr/</t>
  </si>
  <si>
    <t>Epoustouflant de connaissances, mises à la disposition de tous : ce site est celui de M. Alain RAMEL, titulaire d'un DEA d'Entomologie</t>
  </si>
  <si>
    <t>Insectes autrement</t>
  </si>
  <si>
    <t>https://www.insectes-net.fr/index.htm</t>
  </si>
  <si>
    <r>
      <t>Les Pages Entomologiques</t>
    </r>
    <r>
      <rPr>
        <sz val="12"/>
        <color indexed="42"/>
        <rFont val="Arial"/>
        <family val="2"/>
      </rPr>
      <t xml:space="preserve"> ....</t>
    </r>
    <r>
      <rPr>
        <b/>
        <sz val="24"/>
        <rFont val="Monotype Corsiva"/>
        <family val="4"/>
      </rPr>
      <t xml:space="preserve">d'André Lequet
</t>
    </r>
    <r>
      <rPr>
        <b/>
        <sz val="12"/>
        <rFont val="Arial"/>
        <family val="2"/>
      </rPr>
      <t>+  de 160 monographies + de 130 vidéos + de 80 historiettes naturalistes .. 10 800 Photos</t>
    </r>
  </si>
  <si>
    <t>Insectes Pollisinateurs</t>
  </si>
  <si>
    <t>Projet de sciences participatives, le Suivi Photographique des Insectes POLLinisateurs est une initiative du Muséum national d’Histoire naturelle et de l’Office Pour les Insectes et leur Environnement avec pour partenaires principaux la Fondation Nature &amp; Découvertes et la Fondation Nicolas Hulot pour la Nature et l’Homme.</t>
  </si>
  <si>
    <t>Intelligence Verte</t>
  </si>
  <si>
    <t>http://www.intelligenceverte.org</t>
  </si>
  <si>
    <t>L'association Intelligence Verte est fondée en mars 1999, par : Philippe Desbrosses et Jean Yves Fromonot avec d'autres personnalités.
Philippe est le président, porte-parole de l'association : voyageant à travers la France et le monde, conférencier reconnu et demandé, actif dans tous les domaines, il rallie le monde à la cause d'Intelligence Verte. Il développe le domaine de Sainte Marthe et des Guineaux de 160 hectares en Sologne.</t>
  </si>
  <si>
    <t>Annuaire du BIO</t>
  </si>
  <si>
    <t>http://www.intelligenceverte.org/DirectoryFr.asp</t>
  </si>
  <si>
    <t>J'aime Jardiner</t>
  </si>
  <si>
    <t>http://www.jaime-jardiner.com</t>
  </si>
  <si>
    <t>Jardins Bio, Plantes et Légumes Bio, Recettes Bio.
MAG's  -  Plantes  - Jardin potager  -  Travaux de jardin  -  Recettes  -  Jardiner avec la lune 
Lexique du jardin de A à Z - News - Calendrier des semis</t>
  </si>
  <si>
    <t>Jardi Partage</t>
  </si>
  <si>
    <t>http://www.jardipartage.fr</t>
  </si>
  <si>
    <t>Bonjour, je m'appelle Bruno Nunez et j'ai créé Jardipartage.fr début 2012. Au départ, je voulais simplement parler un peu de ma passion pour les plantes et le jardinage. Mais il faut croire que le virus est contagieux et Jardipartage est désormais un webzine complet touchant au potager, au verger, au jardin d'ornement, aux plantes d'intérieur…. Vous trouverez à coup sûr dans ces pages de nombreuses réponses aux questions que vous vous posez !</t>
  </si>
  <si>
    <t>Cette année, comme pour les précédentes, un seul objectif pour moi: partager des conseils, des astuces…pour jardiner de la manière la plus naturelle possible !</t>
  </si>
  <si>
    <t>Jardin Animés</t>
  </si>
  <si>
    <t>https://fr.jardins-animes.com</t>
  </si>
  <si>
    <t>Des produits de jardin bio, utiles et déco</t>
  </si>
  <si>
    <t>Jardin'envie</t>
  </si>
  <si>
    <t>http://www.jardinenvie.com/</t>
  </si>
  <si>
    <t>Sans variétés paysannes il sera difficile de relever les défis alimentaire, économique et démocratique de notre époque. Nous voulons réhabiliter l'usage de ces plantes et revisiter les savoir-faire qui y sont associés à la lumière des connaissances d'aujourd'hui, en combinant une approche citoyenne - devenue une maison de la semence - à une approche métier - devenue un artisan semencier. Le cheminement de Jardin'enVie est bien résumé par un article de Minga. /  www.minga.net/</t>
  </si>
  <si>
    <t>Jardinage écologique</t>
  </si>
  <si>
    <t>http://www.rouffach-wintzenheim.educagri.fr/les-exploitations/exploitation-horticole-jardins-du-pflixbourg/animations-et-evenements.html</t>
  </si>
  <si>
    <r>
      <t xml:space="preserve">Le rendez-vous du jardinage écologique </t>
    </r>
    <r>
      <rPr>
        <b/>
        <i/>
        <sz val="12"/>
        <rFont val="Arial"/>
        <family val="2"/>
      </rPr>
      <t>Le Jardin, c’est ma Nature</t>
    </r>
    <r>
      <rPr>
        <b/>
        <sz val="12"/>
        <rFont val="Arial"/>
        <family val="2"/>
      </rPr>
      <t xml:space="preserve"> a été initié en 2013 par l’EPLEFPA Les Sillons de Haute Alsace, avec la participation de nombreux partenaires. Cette manifestation unique dans la région est destinée à promouvoir des techniques de jardinage écologique auprès du grand public et des jardiniers amateurs.</t>
    </r>
  </si>
  <si>
    <t>Plusieurs journées sont organisées dans l'année , se renseigner auprès de :</t>
  </si>
  <si>
    <t>Guillaume DELAUNAY , Chef de projet Pôle Maraîchage  Tél  03 89 27 21 27</t>
  </si>
  <si>
    <t>Jardinage et Arboriculture en Bio-dynamie</t>
  </si>
  <si>
    <t>http://basterga.free.fr/bousedecorne/</t>
  </si>
  <si>
    <t xml:space="preserve">Ces formations au jardinage bio-dynamique et à l'arboriculture bio-dynamique se déroulent à Château, en Saône et Loire, au sein d'un domaine en bio-dynamie depuis 1992 : </t>
  </si>
  <si>
    <t>Le Domaine de Saint Laurent.</t>
  </si>
  <si>
    <t>Jardinage Normandie</t>
  </si>
  <si>
    <t>http://jardinage.normandie3000.com</t>
  </si>
  <si>
    <t xml:space="preserve">Les conseils du jardinage , Mois par mois - Des cabanes de jardin originales  -  Les Oiseaux  -  </t>
  </si>
  <si>
    <t>( des rubriques orientent sur Amazone !!!!    ???  )</t>
  </si>
  <si>
    <t>Jardinamel</t>
  </si>
  <si>
    <t>http://www.jardinamel.fr/</t>
  </si>
  <si>
    <r>
      <t xml:space="preserve">Jardins éducatifs de la Côte </t>
    </r>
    <r>
      <rPr>
        <b/>
        <sz val="14"/>
        <color rgb="FF0070C0"/>
        <rFont val="Arial"/>
        <family val="2"/>
      </rPr>
      <t xml:space="preserve"> ( à Gland canton de Vaud en Suisse )</t>
    </r>
  </si>
  <si>
    <t>https://jardinseducatifs.wordpress.com/a-propos/</t>
  </si>
  <si>
    <t>L’Association</t>
  </si>
  <si>
    <t>Qu’est-ce qu’un jardin éducatif? C’est un lieu ou différentes approches de jardinage peuvent être observés et expérimentés.</t>
  </si>
  <si>
    <t>Envie de jardiner ? Nous créons des jardins partagés sur la Côte et offrons cours, ateliers, animations de jardinage</t>
  </si>
  <si>
    <t>Jardin de Sauveterre</t>
  </si>
  <si>
    <t>https://www.jardindesauveterre.com/peel/</t>
  </si>
  <si>
    <t xml:space="preserve">Depuis 1995, nous produisons de la semence de fleurs sauvages de culture biologique certifiée par Ecocert.  
Ces fleurs sont rustiques garanties de souches naturelles de la flore spontanée de nos campagnes.  
Avec un peu d'observation, la nature sera à vos côtés si vous la respectez.   
Pour cela, nous montrons sur le site qu'une fleur est toujours liée seule ou en mélange à un milieu de vie :                   </t>
  </si>
  <si>
    <r>
      <t xml:space="preserve">Jardin L'encyclopédie   </t>
    </r>
    <r>
      <rPr>
        <b/>
        <sz val="24"/>
        <color indexed="17"/>
        <rFont val="Arial"/>
        <family val="2"/>
      </rPr>
      <t xml:space="preserve"> * * *</t>
    </r>
  </si>
  <si>
    <t>http://nature.jardin.free.fr/index.html</t>
  </si>
  <si>
    <t>Fiches générales - Abécédaire - Plante du Mois - Nouveautés - Moteurs - Ma liste - Fonds d'écran - Courriel</t>
  </si>
  <si>
    <t xml:space="preserve">Des fiches très détaillées sur les fleurs , plantes etc … avec photos </t>
  </si>
  <si>
    <t xml:space="preserve">Etabli par la Société des gens de lettres , avec de multiples contributeurs de différents pays </t>
  </si>
  <si>
    <t>La rubrique Jardinage est fort intéressante :  Travaux à faire - Calendrier - Le sol - Les plantes - Défense des cultures</t>
  </si>
  <si>
    <t>Mes liens et Sites favoris :  concerne la Photographie - Suite bureautique - Musique-Radio - Jardin - Informatique 
Divers : Achats sur le Net</t>
  </si>
  <si>
    <t>Jardiner autrement</t>
  </si>
  <si>
    <t>http://www.jardiner-autrement.fr/</t>
  </si>
  <si>
    <t>Le site jardiner-autrement.fr est édité par la SNHF, Société Nationale d’Horticulture de France, dans le cadre d'une action pilotée par le ministère chargé du développement durable, avec l’appui financier de l’ONEMA, par les crédits issus de la redevance pour pollutions diffuses attribués au financement du plan Ecophyto.</t>
  </si>
  <si>
    <t>Jardiner avec Jean-Paul</t>
  </si>
  <si>
    <t>http://www.jardineravecjeanpaul.fr</t>
  </si>
  <si>
    <t>Nos jardins - Légumes - Plantes - Arbres et arbustes - Fleurs - Bio-astuces - Outils - Littérature - Bienvenue</t>
  </si>
  <si>
    <t>Jardiner avec la Lune</t>
  </si>
  <si>
    <t>http://www.calendrier-lunaire.net</t>
  </si>
  <si>
    <t>La lune Ephémérides - Calendrier lunaire , en ligne à télécharger - Phases de la lune
Les rythmes de la lune - Pour en savoir plus</t>
  </si>
  <si>
    <t>Jardiner malin</t>
  </si>
  <si>
    <t>http://www.jardiner-malin.fr</t>
  </si>
  <si>
    <t>Jardinage / Forum / Recettes / Calendrier lunaire / Agenda /  Plantes et Santé</t>
  </si>
  <si>
    <t>Jardin à manger</t>
  </si>
  <si>
    <t>http://www.jardin-a-manger.com</t>
  </si>
  <si>
    <t>Jardin-a-manger.com : cultiver et cuisiner
Légumes - Salades et fines herbes - Fleurs à manger - Agir bio - Forum - Glossaire - Recettes</t>
  </si>
  <si>
    <t>Jardin Biodiversité</t>
  </si>
  <si>
    <t>http://www.jardin-biodiversite.com/67-nichoirs-et-refuges</t>
  </si>
  <si>
    <t>Nichoirs et refuges du jardin pour accueillir les oiseaux au printemps et en hiver. Nous proposons aussi des gite pour pollinisateurs, insectes auxiliaires, abeilles, ou encore coccinelles..
Chaque refuge est adapté  pour accueillir son hôte.</t>
  </si>
  <si>
    <t>Jardin Biologique autonome</t>
  </si>
  <si>
    <t>http://autojardin.canalblog.com/</t>
  </si>
  <si>
    <t>Un blog qui va parler de jardin biologique autonome, de plante de prédateur de la plante, d'animaux, d'insecte.
Blog très limité , sauf quelques belles images d'insectes.</t>
  </si>
  <si>
    <t>Jardin Comestible</t>
  </si>
  <si>
    <t>http://jardincomestible.fr</t>
  </si>
  <si>
    <r>
      <t xml:space="preserve">Le Jardin Comestible est un site d'information sur des thèmes qui me sont chers comme la permaculture, l'agro-écologie et la sobriété heureuse.
C'est aussi le nom d'une toute nouvelle pépinière de plantes vivaces, utiles et souvent comestibles située à côté de LYON  / </t>
    </r>
    <r>
      <rPr>
        <b/>
        <i/>
        <sz val="14"/>
        <color indexed="10"/>
        <rFont val="Arial"/>
        <family val="2"/>
      </rPr>
      <t xml:space="preserve"> Vidéo : la vie secrète des sols</t>
    </r>
  </si>
  <si>
    <t>Jardin de Jenny</t>
  </si>
  <si>
    <t>http://www.le-jardin-de-jenny.fr/</t>
  </si>
  <si>
    <t>Je suis heureuse de vous accueillir sur mon blog jardin consacré à ma passion : le jardinage. Je jardine pour le plaisir, pour nourrir ma famille, pour nous soigner (plantes médicinales) mais aussi pour des raisons économiques (nous n’achetons que très peu de nourritures) et pour des raisons liées à l’environnement et à la santé. En effet je jardine bio, jamais un produit chimique n’entre dans mon jardin</t>
  </si>
  <si>
    <r>
      <t xml:space="preserve">Jardinage le Guide pratique   </t>
    </r>
    <r>
      <rPr>
        <b/>
        <sz val="24"/>
        <color indexed="12"/>
        <rFont val="Arial"/>
        <family val="2"/>
      </rPr>
      <t xml:space="preserve"> * * * </t>
    </r>
  </si>
  <si>
    <t>https://jardinage.ooreka.fr/</t>
  </si>
  <si>
    <t>Les bases du jardinage - Semer, planter, tailler  -  Trouver une plante  -  Conseils et Astuces -</t>
  </si>
  <si>
    <t>Nombreux documents en PDF et vidéos</t>
  </si>
  <si>
    <t>Le site comporte aussi des Rubriques :  Maison / Argent / Famille / Santé / Droits / Carrière / Véhicule / Entreprise</t>
  </si>
  <si>
    <t>Jardin plaisir</t>
  </si>
  <si>
    <t>http://jardin-plaisir.blogspot.fr/</t>
  </si>
  <si>
    <t>Bienvenu au potager d’Aurélie. Je vous fait découvrir mon jardin, en vous donnant des conseils, astuces,techniques et bon plants.Vous y trouverez aussi la présentation de certains légumes, la culture biologique et des recettes à bases de beaux légumes du potager. Je vous souhaite une agréable visite, à très bientôt!</t>
  </si>
  <si>
    <t>Jardiner authentique</t>
  </si>
  <si>
    <t>http://www.labonnegraine.com</t>
  </si>
  <si>
    <t>La Bonne Graine est une graineterie indépendante, non affiliée à un quelconque semencier. Elle est gérée par Stéphane Di Palma depuis le 1er mars 2008.</t>
  </si>
  <si>
    <t>Véritables amoureux du jardin, et plus particulièrement de la culture potagère, nous avons souhaité faire de notre passion notre métier et vous la faire ainsi partager.</t>
  </si>
  <si>
    <t>Le site de référence pour jardiner sans pesticide</t>
  </si>
  <si>
    <t xml:space="preserve">L'équipe de Jardiner Autrement est composée de quatre salariés et cinq bénévoles de la Société Nationale d'Horticulture de France.
Jardinage raisonné ! ! ! </t>
  </si>
  <si>
    <t>Jardiner Bio sans fatigue</t>
  </si>
  <si>
    <t>http://www.econologie.com/forums/agriculture/jardiner-plus-que-bio-en-semis-direct-sans-fatigue-t13846.html</t>
  </si>
  <si>
    <t>https://www.youtube.com/channel/UCm-SeCr6-0dPzfUT8gZvYLg</t>
  </si>
  <si>
    <t>Agriculture: problèmes et pollutions, nouvelles techniques et solutions ⇒
Le Potager du Paresseux : Jardiner plus que Bio sans fatigue
Didier HELMSTETTER à Rosheim  -  15 vidéos sur youtube</t>
  </si>
  <si>
    <t>Jardiner Malin</t>
  </si>
  <si>
    <t>Jardiner malin est un site de jardinage et de recettes de cuisine de saison destiné à tous les jardiniers.  -  Calendrier LUNAIRE Que vous soyez expert, amateur, passionné ou novice en jardinage, des milliers de conseils en jardinage vous permettront d’en savoir un peu plus sur les plantes.</t>
  </si>
  <si>
    <t>Jardinier Amateur</t>
  </si>
  <si>
    <t>http://www.jardinier-amateur.fr/plan.html</t>
  </si>
  <si>
    <r>
      <t>Des centaines de fiches :</t>
    </r>
    <r>
      <rPr>
        <b/>
        <sz val="12"/>
        <rFont val="Arial"/>
        <family val="2"/>
      </rPr>
      <t xml:space="preserve">
Fiches plantes  -  Reportage jardinage  -  Forum Jardin  -  Album photos  -  Au jardin
Autour du jardin  - Glossaire  -  Manifestations jardin  -   Météo   Vidéos  -  Calendrier lunaire - Parcs et Jardins à visiter  -   Trucs et Astuces  -  Livres de jardinage</t>
    </r>
  </si>
  <si>
    <r>
      <t xml:space="preserve">Jardiner sur Sol vivant   </t>
    </r>
    <r>
      <rPr>
        <b/>
        <sz val="24"/>
        <color indexed="57"/>
        <rFont val="Arial"/>
        <family val="2"/>
      </rPr>
      <t xml:space="preserve">  * * * *</t>
    </r>
  </si>
  <si>
    <t>http://jardinonssolvivant.fr/</t>
  </si>
  <si>
    <t>Gilles DOMENECH  :  au niveau professionnel, je suis gérant de l’EURL Terre en Sève, petite société spécialisée dans les sols vivants et la formation agricole. Je suis pédologue (spécialiste en sciences des sols) formé à l’université (Toulouse et Aix et Provence) et sur le terrain au Mali et en France (Alpes de Haute Provence et Gers).</t>
  </si>
  <si>
    <t>Jardinoscope</t>
  </si>
  <si>
    <t>http://jardinoscope.canalblog.com/</t>
  </si>
  <si>
    <t>Nature  , parcs  et jardins autre regard 
Rubriques :  Le monde végétal , le monde animal , le monde fongique , le monde minéral , Travaux pratiques
Art et Culture , le Coins Saveurs , Vidéos , Divers , Lexique culinaire</t>
  </si>
  <si>
    <t>KCB Samen</t>
  </si>
  <si>
    <t>https://www.kcb-samen.ch/?language=fr</t>
  </si>
  <si>
    <t>Ici vous pouvez trouver plus de 700 different graines de citrouille à cultiver vous même, il y a quelque varietées des Citrouilles geants, des Butternuts speciales, et un grand sortiment de Citrouille de partout du monde.  </t>
  </si>
  <si>
    <t>Kokopelli , vente de semences</t>
  </si>
  <si>
    <t>http://kokopelli-semences.fr/</t>
  </si>
  <si>
    <t>Association Kokopelli : Calendrier des semis</t>
  </si>
  <si>
    <t xml:space="preserve">Commande de graines / Les tests de germination : une garantie pour vos semis ! Ainsi, en aucun cas, des semences qui ont un taux de germination inférieur à 90% pour les légumes et inférieur à 70% pour les fleurs, ne seront mises sur le marché.                                       </t>
  </si>
  <si>
    <t>La boite à graines</t>
  </si>
  <si>
    <t>https://laboiteagraines.com/</t>
  </si>
  <si>
    <t xml:space="preserve">Producteurs de semences de légumes (exclusivement en variétés anciennes) et de fleurs. Nous sommes deux producteurs passionnés par le monde végétal. Nous produisons des semences en agriculture biologique sur le département de la Vendée. Nous vous proposons ces semences issue d'une agriculture durable et respectueuse de la vie.                     </t>
  </si>
  <si>
    <t>Plantes ornementales dont certaines sont relativement rares.</t>
  </si>
  <si>
    <t>La GRAINE et le POTAGER</t>
  </si>
  <si>
    <t>http://www.lagraineetlepotager.fr/</t>
  </si>
  <si>
    <t>L’association « La Graine et le Potager » défend la liberté des semences potagères pour une plus grande autonomie de chacun depuis novembre 2010. Nous souhaitons que l’agriculture paysanne ou familiale puisse reproduire les semences de ses récoltes comme cela s’est fait pendant plusieurs millénaires.</t>
  </si>
  <si>
    <t>Nous réclamons le droit à une biodiversité végétale sans brevet ni certificat d’obtention végétale.
Nous défendons le droit de produire et d’échanger les semences des variétés naturelles végétales afin d’assurer la survie alimentaire de tous.</t>
  </si>
  <si>
    <t xml:space="preserve">La Graine et Le Potager 2 rue de la casse Hameau de Varennes 21200 Ruffey-Les-Beaune  mail : lagraineetlepotager@hotmail.fr                   </t>
  </si>
  <si>
    <t>Le Jardin d'Hubert   ***</t>
  </si>
  <si>
    <t>http://www.hubertlejardinier.com/videos.html</t>
  </si>
  <si>
    <t>1000 Vidéos - Conseils sur le site de RUSTICA
Radio - Liens - Fleurs - Fruits - Arbustes -  Potager</t>
  </si>
  <si>
    <r>
      <t xml:space="preserve">Le jardin vivant   </t>
    </r>
    <r>
      <rPr>
        <b/>
        <sz val="12"/>
        <color indexed="12"/>
        <rFont val="Arial"/>
        <family val="2"/>
      </rPr>
      <t>de Christophe Gatineau</t>
    </r>
  </si>
  <si>
    <t>http://www.lejardinvivant.fr/</t>
  </si>
  <si>
    <t>On cultive la terre comme on se cultive pour rendre fertile sa vie</t>
  </si>
  <si>
    <r>
      <t>Depuis deux ans, Christophe Gatineau, cultivateur installé à Compreignac, tient un blog "le jardin vivant" dans lequel il distille ses conseils et réflexions sur des sujets de fond sur l'agronomie.</t>
    </r>
    <r>
      <rPr>
        <b/>
        <sz val="12"/>
        <color rgb="FFFF0000"/>
        <rFont val="Arial"/>
        <family val="2"/>
      </rPr>
      <t xml:space="preserve"> Le blog compte déjà 11 000 abonnés.</t>
    </r>
  </si>
  <si>
    <t>https://france3-regions.francetvinfo.fr/nouvelle-aquitaine/haute-vienne/gros-succes-blog-haut-viennois-jardinage-1303819.html</t>
  </si>
  <si>
    <t>Articles et thèmes - Livres  Permaculture - Ver de Terre - Le jardin - Une analyse pertinente de l'Agriculture et de notre Société.</t>
  </si>
  <si>
    <t>Pourquoi la lutte contre les pesticides est un combat perdu d’avance ? À lire absolument</t>
  </si>
  <si>
    <t>Le Journal du Jardin</t>
  </si>
  <si>
    <t>http://www.lejournaldujardin.com</t>
  </si>
  <si>
    <t>L’art de jardiner et de cultiver est l’essence même de ce site. Novices ou experts, curieux ou perfectionnistes, chacun pourra trouver un conseil, une astuce ou encore une actualité sur l’univers du jardin. Nous recueillons des informations, des témoignages et des expériences, nous testons : voilà la source de notre journal !</t>
  </si>
  <si>
    <t>Le Potager d'un curieux</t>
  </si>
  <si>
    <t>http://www.lepotagerduncurieux.org/</t>
  </si>
  <si>
    <t xml:space="preserve">L’ambition de créer une maison des semences est intacte. Cette année, 6 jardiniers de départements voisins ont contribué à fournir cette biodiversité cultivée ! Vous pourrez dorénavant compter non seulement sur le maintien de la collection curieuse, mais aussi sur son élargissement... Merci à tous.  Jardiniers de tous les pays, unissez vous !                   </t>
  </si>
  <si>
    <t>Les Doigts Fleuris</t>
  </si>
  <si>
    <t>https://www.lesdoigtsfleuris.com</t>
  </si>
  <si>
    <t>Fernanda Youlgaropoulos Paysagiste écologique , MON BLOG ECOLOGIQUE 
me permet de partager ma passion de la nature, du jardin et des animaux.</t>
  </si>
  <si>
    <t>Jardin - Actions au jardin - Déco jardin - Les plantes - Animaux - Vidéos - Ecologie - Potager
Création et Aménagement de jardin</t>
  </si>
  <si>
    <t>Les Trucs du Jardinier</t>
  </si>
  <si>
    <t>http://girard.guilleme.pagesperso-orange.fr/ACCUEIL.HTM</t>
  </si>
  <si>
    <t>LES PURINS, INFUSIONS ET DECOCTION DE PLANTES</t>
  </si>
  <si>
    <t>Recettes indispensables pour le jardinage biologique</t>
  </si>
  <si>
    <t>L'Humanosphère</t>
  </si>
  <si>
    <t>https://www.humanosphere.info/category/actu-terre/cultiver/</t>
  </si>
  <si>
    <r>
      <t xml:space="preserve">Ce site promeut la Circularité, la Frugalité, l’Enseignement et la Recherche.  Ce site promeut l’Art et l’Architecture.  Ce site promeut la Créativité et l’Innovation.  Ce site relaye parfois des informations controversées qui doivent être prises avec des pincettes.  Ce site met en avant la beauté, les nouvelles utiles et les bonnes nouvelles.  Ce site relaye des informations qui pourraient vous offrir plus de sécurité.  </t>
    </r>
    <r>
      <rPr>
        <b/>
        <sz val="14"/>
        <color indexed="12"/>
        <rFont val="Arial"/>
        <family val="2"/>
      </rPr>
      <t>Ce site relaye des astuces et des solutions qui pourraient vous rendre la vie plus facile</t>
    </r>
    <r>
      <rPr>
        <b/>
        <sz val="12"/>
        <rFont val="Arial"/>
        <family val="2"/>
      </rPr>
      <t xml:space="preserve">.  Comment? Simplement en relayant des informations que je trouve sur le NET et que j’explique de manière brute… sans blabla et en renvoyant toujours les gens – qui veulent en savoir plus – vers la source ou un article qui donne beaucoup plus d’informations. (J’essaie de remonter le plus haut possible) Comment? Simplement en relayant des informations que je trouve sur le NET et que j’explique de manière brute… sans blabla et en renvoyant toujours les gens – qui veulent en savoir plus – vers la source ou un article qui donne beaucoup plus d’informations. (J’essaie de remonter le plus haut possible)         </t>
    </r>
  </si>
  <si>
    <t>LPO :  Ligue de protection des Oiseaux</t>
  </si>
  <si>
    <t>https://www.lpo.fr/</t>
  </si>
  <si>
    <t>Forte d'un siècle d'engagement avec plus de 45 000 adhérents, 5000 bénévoles actifs, 400 salariés sur le territoire national et d'un réseau d'associations locales actives dans 79 départements, la LPO est aujourd'hui la première association de protection de la nature en France</t>
  </si>
  <si>
    <r>
      <rPr>
        <b/>
        <sz val="12"/>
        <color rgb="FFFF0000"/>
        <rFont val="Arial"/>
        <family val="2"/>
      </rPr>
      <t>L.P.O Alsace</t>
    </r>
    <r>
      <rPr>
        <b/>
        <sz val="12"/>
        <rFont val="Arial"/>
        <family val="2"/>
      </rPr>
      <t xml:space="preserve">  /  groupe local depuis 2013 -   Saint-Amarin   03 89 81 15 82 / Patrice BOUTOT coordinateur  
                          5 rue Verte - 68550 Saint-Amarin  patrice.boutot68@orange.fr</t>
    </r>
  </si>
  <si>
    <t>Magellan</t>
  </si>
  <si>
    <t>https://www.magellan-bio.fr/</t>
  </si>
  <si>
    <t>Le spécialiste du BIO pour le Jardin et la Maison</t>
  </si>
  <si>
    <t>Super catalogue illustré</t>
  </si>
  <si>
    <t>Mon BIO Jardin</t>
  </si>
  <si>
    <t>http://www.mon-bio-jardin.com</t>
  </si>
  <si>
    <t>La vie extraordinaire d'un petit jardin amateur cultivé au Naturel en Auvergne , par Nadia</t>
  </si>
  <si>
    <t>Potager bio - Fleurs et Fruits - Céréales et graines - Cuisine et savoir-faire - Animaux du jardin - FAQ - à découvrir - le LIVRE</t>
  </si>
  <si>
    <t xml:space="preserve">Livre de l'auteur :  Format a/5 -  80 pages  , reliure à anneaux , </t>
  </si>
  <si>
    <t>Mon Coach Légumes</t>
  </si>
  <si>
    <t>http://moncoachlegumes.fr/categorie/legume</t>
  </si>
  <si>
    <t>Une idée de Maisons et Services</t>
  </si>
  <si>
    <t>Fiches Légumes très bien présentées</t>
  </si>
  <si>
    <t>Mon Jardin en permaculture</t>
  </si>
  <si>
    <t>http://www.monjardinenpermaculture.fr/</t>
  </si>
  <si>
    <t>Site animé par  :  OLIVIER Gruié  qui a suivi le Cours de certification à la Permaculture à la Ferme du Bec-Hellouin</t>
  </si>
  <si>
    <t>Ce site s'adresse aux personnes souhaitant apprendre à cultiver leur jardin ou leur balcon en s'appuyant sur la nature.</t>
  </si>
  <si>
    <t>Un sol vivant  /  Cultiver  /  Accroître la biodiversité  /  Outils  /   La permaculture</t>
  </si>
  <si>
    <t>Pailler le sol  /  Faie du Compost  /  Améliorer le sol  /  Les supports de culture  /  Semer  /  Planter  /  Soigner et Protéger</t>
  </si>
  <si>
    <t>Importance des arbres  /  Créer des micro-climats  /  Attirer les Insectes  /  Les animaux  /</t>
  </si>
  <si>
    <t>http://www.monjardinenpermaculture.fr/contact</t>
  </si>
  <si>
    <t>Mon Jardin Potager</t>
  </si>
  <si>
    <t>http://www.mon-jardin-potager.com/</t>
  </si>
  <si>
    <t>Actualité du potager
Guide pratique du Potager
Fiches pratiques Légumes  /        Nuisibles et défense  /        Le Semis</t>
  </si>
  <si>
    <t>Mon Potager Bio</t>
  </si>
  <si>
    <t>http://madorrepotagerbio.esy.es/</t>
  </si>
  <si>
    <r>
      <t xml:space="preserve">Julia – Le jardinage, un de mes passe-temps favoris, me permet de me détendre au milieu de mes légumes dans le potager de Madorre, dans le Sud-Ouest de la France, dans le Tarn plus précisément. Depuis 2011, je vous dévoile mes conseils et astuces sur ce blog, un lieu où j’aime tout particulièrement interagir avec vous, les autres blogueurs et internautes…
</t>
    </r>
    <r>
      <rPr>
        <b/>
        <sz val="12"/>
        <color indexed="12"/>
        <rFont val="Arial"/>
        <family val="2"/>
      </rPr>
      <t>potagermadorre@gmail.com</t>
    </r>
  </si>
  <si>
    <r>
      <t xml:space="preserve">Mon Potager Plaisir   </t>
    </r>
    <r>
      <rPr>
        <b/>
        <sz val="22"/>
        <color indexed="57"/>
        <rFont val="Arial"/>
        <family val="2"/>
      </rPr>
      <t>*  *  *</t>
    </r>
  </si>
  <si>
    <t>http://monpotagerplaisir.com/</t>
  </si>
  <si>
    <t>Didier nous montre d'excellentes vidéos pratiques</t>
  </si>
  <si>
    <t>Je passe donc maintenant beaucoup de temps à analyser ce qui a raté et ce qui a réussi, à synthétiser les informations importantes pour que vous ayez à votre tour toutes les chances de réussir. Je ne vais surtout pas vous apporter une série de trucs à appliquer bêtement sans les comprendre, avec le risque qu’ils ne soient pas adaptés à votre situation. Je prendrai plutôt le temps de tout vous expliquer pour que vous compreniez vraiment comment fonctionne un potager, pour que vous choisissiez en toute connaissance de cause la technique, la solution qui vous convient, et pour vous amener progressivement à une autonomie solide et sereine.</t>
  </si>
  <si>
    <t>Vous n’aurez plus peur de faire des bêtises, vous comprendrez profondément votre potager, et jardiner sera un plaisir !</t>
  </si>
  <si>
    <t>Montre moi comment</t>
  </si>
  <si>
    <t>http://www.montremoicomment.com/jardinage/</t>
  </si>
  <si>
    <t>Cette rubrique centralise les cours et formations concernant le jardinage. Apprenez quand et comment bien planter vos pousses, devenez un vrai jardinier facilement et gratuitement !</t>
  </si>
  <si>
    <t>Nature d'ici et ailleurs</t>
  </si>
  <si>
    <t>http://natureiciailleurs.over-blog.com/</t>
  </si>
  <si>
    <t>Sauvegarde de la nature et protection animale / 88 articles dans la catégorie " Jardin "</t>
  </si>
  <si>
    <t>Nord Nature Environnement</t>
  </si>
  <si>
    <t>http://www.nord-nature.org</t>
  </si>
  <si>
    <t>Protéger la nature, c'est protéger l'Homme
Vous pensez que la nature est la "maison" des hommes  et de tous les êtres vivants ?</t>
  </si>
  <si>
    <t>Nova Flore</t>
  </si>
  <si>
    <t>http://www.nova-flore.com/reussir-sa-prairie-fleurie/</t>
  </si>
  <si>
    <t>DES TECHNIQUES ALTERNATIVES DE FLEURISSEMENT A L'ÉCOLOGIE URBAINE</t>
  </si>
  <si>
    <t>Spécialisée dans les semences de fleurs horticoles et de fleurs sauvages, nous nous distinguons par notre capacité à élaborer des mélanges innovants, issus de la recherche et du développement. Nous mettons à disposition une offre de graines pour tous les types d’espaces et tous les types de publics (responsables de collectivités, architectes-paysagers, exploitants agricoles et jardiniers amateurs).</t>
  </si>
  <si>
    <t>Observatoire participatif des Vers de Terre</t>
  </si>
  <si>
    <t>https://ecobiosoil.univ-rennes1.fr/OPVT_accueil.php</t>
  </si>
  <si>
    <r>
      <t>L’O</t>
    </r>
    <r>
      <rPr>
        <sz val="14"/>
        <rFont val="Arial"/>
        <family val="2"/>
      </rPr>
      <t xml:space="preserve">bservatoire </t>
    </r>
    <r>
      <rPr>
        <b/>
        <sz val="14"/>
        <rFont val="Arial"/>
        <family val="2"/>
      </rPr>
      <t>P</t>
    </r>
    <r>
      <rPr>
        <sz val="14"/>
        <rFont val="Arial"/>
        <family val="2"/>
      </rPr>
      <t xml:space="preserve">articipatif des </t>
    </r>
    <r>
      <rPr>
        <b/>
        <sz val="14"/>
        <rFont val="Arial"/>
        <family val="2"/>
      </rPr>
      <t>V</t>
    </r>
    <r>
      <rPr>
        <sz val="14"/>
        <rFont val="Arial"/>
        <family val="2"/>
      </rPr>
      <t xml:space="preserve">ers de </t>
    </r>
    <r>
      <rPr>
        <b/>
        <sz val="14"/>
        <rFont val="Arial"/>
        <family val="2"/>
      </rPr>
      <t>T</t>
    </r>
    <r>
      <rPr>
        <sz val="14"/>
        <rFont val="Arial"/>
        <family val="2"/>
      </rPr>
      <t>erre a pour objectifs:</t>
    </r>
  </si>
  <si>
    <t>- de proposer un outil d’évaluation simplifiée de la biodiversité animale à l’aide des vers de terre, dans les sols agricoles ou naturels</t>
  </si>
  <si>
    <t>Observons la Nature et Cultivons ensuite</t>
  </si>
  <si>
    <t>https://www.youtube.com/watch?v=vZXQtx8JRsA</t>
  </si>
  <si>
    <t xml:space="preserve">vidéo avec Jean Rivière </t>
  </si>
  <si>
    <t>Se passer de labour, de désherbage, d'arrosage et de traitement contre les parasites : c'est le rêve de bien des jardiniers amateurs. Avec la méthode du jardinage au naturel, il peut devenir réalité. Jean Rivière a développé cette technique depuis une quarantaine d'années et il suffit de l'essayer pour l'adopter.</t>
  </si>
  <si>
    <t>Office pour les Insectes et leur Environnement  :  OPIE</t>
  </si>
  <si>
    <t>http://www.insectes.org/opie/monde-des-insectes.html</t>
  </si>
  <si>
    <t>N'hésitez pas à faire connaître nos activités autour de vous et à promouvoir notre association et notre revue Insectes. Chaque adhésion, chaque abonnement, chaque animation, chaque formation, chaque étude, chaque lot d'élevage pédagogique, chaque expertise compte pour nous et peut faire la différence à la fin !</t>
  </si>
  <si>
    <t>Officine du Jardin Bio</t>
  </si>
  <si>
    <t>http://lofficinedujardinbio.blogspot.fr/</t>
  </si>
  <si>
    <t xml:space="preserve">Décoctions  / FAQ  / Infusions  / Macérations  / Maladies cryptogamiques  / Maladies physiologiques  / Nuisibles / Plants  / Produits fongicides  / Produits insecticides  / Purins  / Spécialités commerciales  / Trucs et astuces  /            </t>
  </si>
  <si>
    <t>On passe à l'Acte</t>
  </si>
  <si>
    <t>https://onpassealacte.fr/page-liens.html</t>
  </si>
  <si>
    <t>Ce site mérite d'être connu , sa philosophie est de diffuser une Information qui donne de l'Espoir, 
qui inspire et donne envie d'Agir , bref du journalisme constructif….</t>
  </si>
  <si>
    <t>Oreka</t>
  </si>
  <si>
    <t>https://potager.ooreka.fr/tips/voir/287540/8-legumes-a-recolter-en-hiver</t>
  </si>
  <si>
    <t>8 légumes à récolter en hiver
De multiples réponses aux questions sur le JARDIN et Aménagements extérieurs</t>
  </si>
  <si>
    <t>Outils agricoles sur mesure</t>
  </si>
  <si>
    <t>http://www.lafabriculture.fr/-Jardinage-.html</t>
  </si>
  <si>
    <r>
      <t xml:space="preserve">Le concept de cette activité est de concevoir, fabriquer et améliorer des outils/équipements agricoles. Cela permet d’innover et de créer de nouvelles techniques culturales, de réduire la pénibilité du travail, de s’adapter aux normes environnementales et au fonctionnement spécifique des Fermes ou d’ateliers de transformation. 
</t>
    </r>
    <r>
      <rPr>
        <b/>
        <sz val="11"/>
        <color indexed="12"/>
        <rFont val="Arial"/>
        <family val="2"/>
      </rPr>
      <t>LA CAMPAGNOLE</t>
    </r>
    <r>
      <rPr>
        <b/>
        <sz val="11"/>
        <rFont val="Arial"/>
        <family val="2"/>
      </rPr>
      <t xml:space="preserve">  Outil innovant, facile d’utilisation, écologique et ergonomique</t>
    </r>
  </si>
  <si>
    <t>Passion tomate</t>
  </si>
  <si>
    <t>http://ventmarin.free.fr/passion_tomates/passion_tomate.htm</t>
  </si>
  <si>
    <t>Les tomates connues : environ : 15 627  variétés ou appelations locales ou commerciales classées par ordre alphabétique.</t>
  </si>
  <si>
    <t>Permaculteurs</t>
  </si>
  <si>
    <t>http://www.permaculteurs.com/</t>
  </si>
  <si>
    <t>Permaculteurs.com est un réseau social de permaculture francophone sur lequel vous allez pouvoir partager et échanger avec vos amis permaculteurs.</t>
  </si>
  <si>
    <t>Permaculture : Réseau de PERMACULTURE d'Alsace</t>
  </si>
  <si>
    <t>http://www.bdpalsace.fr/tiki-view_articles.php?type=Classified</t>
  </si>
  <si>
    <t>94 vidéos sur divers sujets, fort intéressant</t>
  </si>
  <si>
    <r>
      <t>Arboriculture - Abeilles - Bouturage - Petit Elevage -  Repères pour bien débuter en Permaculture -  Boutures à l'étouffée -  Sécheresse au jardin - etc … Auteur :</t>
    </r>
    <r>
      <rPr>
        <b/>
        <i/>
        <u/>
        <sz val="14"/>
        <color rgb="FF5207E7"/>
        <rFont val="Arial"/>
        <family val="2"/>
      </rPr>
      <t xml:space="preserve"> Christophe Köppel de l'Association Brin de Paille</t>
    </r>
  </si>
  <si>
    <t>Permaforêt</t>
  </si>
  <si>
    <t>http://permaforet.blogspot.fr/</t>
  </si>
  <si>
    <t xml:space="preserve">Blog pédagogique pour les forêt-jardins en Paraculture.
Etude des biotopes des fruits, des légumes et des champignons dans les pays tempérés. </t>
  </si>
  <si>
    <t>Permathèque</t>
  </si>
  <si>
    <t>http://www.permatheque.fr/</t>
  </si>
  <si>
    <t>Petit Jardin des Ecoliers</t>
  </si>
  <si>
    <t>http://lepetitjardin22.canalblog.com/</t>
  </si>
  <si>
    <t>L'objectif principal de l'association est : 
L'éducation à l'environnement en direction des enfants, des adolescents, des enseignants et de toute personne intéressée par la connaissance et la protection de l'environnement.
Ce blog s'adresse bien sûr tout d'abord aux enfants et leurs enseignants, mais aussi à toute personne intéressée par le jardinage ou souhaitant sensibiliser la jeunesse à l'univers naturel</t>
  </si>
  <si>
    <t>Petit Potager</t>
  </si>
  <si>
    <t>https://www.petit-potager.com</t>
  </si>
  <si>
    <r>
      <t xml:space="preserve">Originalité de ce site , l'auteur Cyril , a mis en ligne une petite </t>
    </r>
    <r>
      <rPr>
        <b/>
        <sz val="14"/>
        <color rgb="FFFF0000"/>
        <rFont val="Arial"/>
        <family val="2"/>
      </rPr>
      <t xml:space="preserve">application qui permet de calculer , le VOLUME de Terre en litres </t>
    </r>
    <r>
      <rPr>
        <b/>
        <sz val="12"/>
        <rFont val="Arial"/>
        <family val="2"/>
      </rPr>
      <t>pour des formes carrés ou rectangulaires au potager …</t>
    </r>
  </si>
  <si>
    <t>https://www.petit-potager.com/les-outils/astuces/calcul-du-volume-de-terre-en-litre</t>
  </si>
  <si>
    <t>Plan de Jardin biologique</t>
  </si>
  <si>
    <t>http://plandejardin-jardinbiologique.com</t>
  </si>
  <si>
    <t>Fiches de jardinage bio - Fiches de culture bio - Aménagements - Plans de jardins - Trucs et Astuces - Le rucher</t>
  </si>
  <si>
    <t>Plant de pomme de terre</t>
  </si>
  <si>
    <t>http://plantdepommedeterre.org/</t>
  </si>
  <si>
    <t>Facile à cultiver et présentant une grande diversité au niveau de ses qualités culinaires et gustatives, la pomme de terre a de nombreux atouts pour séduire les jardiniers.</t>
  </si>
  <si>
    <t>Plantes et Jardins</t>
  </si>
  <si>
    <t>http://mag.plantes-et-jardins.com/</t>
  </si>
  <si>
    <t>La plus grande jardinerie en ligne par  Gamm Vert</t>
  </si>
  <si>
    <t>Fiches conseils : exemple  " Cultiver des légumes sous serre "</t>
  </si>
  <si>
    <r>
      <t xml:space="preserve">Potager durable  -  </t>
    </r>
    <r>
      <rPr>
        <b/>
        <i/>
        <sz val="12"/>
        <color indexed="12"/>
        <rFont val="Arial"/>
        <family val="2"/>
      </rPr>
      <t>commercial</t>
    </r>
  </si>
  <si>
    <t>http://potagerdurable.com</t>
  </si>
  <si>
    <r>
      <t xml:space="preserve">Ici, pas de théorie mais uniquement des expériences vécues. Vous trouverez les détails de tout ce que je fais : comment j’organise mes planches de cultures, comment je choisis les variétés qui poussent bien dans un petit potager, quels sont mes trucs pour avoir des récoltes abondantes, avec un minimum de travail.
</t>
    </r>
    <r>
      <rPr>
        <b/>
        <sz val="12"/>
        <color indexed="12"/>
        <rFont val="Arial"/>
        <family val="2"/>
      </rPr>
      <t>nicolas@potagerdurable.com</t>
    </r>
  </si>
  <si>
    <t>Potager facile</t>
  </si>
  <si>
    <t>http://www.potager-facile.net/</t>
  </si>
  <si>
    <r>
      <t xml:space="preserve">Créer un potager  -   Potager en carrés   -   Les légumes riches en vitamines  -   Les légumes vivaces   -    Les légumes anciens , oubliés   -   Culture sur bottes de paille   -   Les petits fruits
Potager facile , légumes faciles  -  Compostage  -  </t>
    </r>
    <r>
      <rPr>
        <b/>
        <sz val="12"/>
        <color indexed="10"/>
        <rFont val="Arial"/>
        <family val="2"/>
      </rPr>
      <t>Super Calendrier lunaire</t>
    </r>
  </si>
  <si>
    <t>Potager Nature</t>
  </si>
  <si>
    <t>http://unpotagernature.fr/</t>
  </si>
  <si>
    <t>Je m’appelle Guillaume Paluch, j’ai créé ce blog pour vous transmettre ma passion du jardinage bio, des plantes sauvages, de la nature…
J'ai  25 ans, j'ai fait des études d'horticulture, je vis en Bretagne près de Morlaix où je m'occupe d'un potager-verger de 1000 m² qui me procure beaucoup de plaisir.
Je suis là pour vous partager mes expériences, mes astuces, mes découvertes au fil des saisons tout en vous donnant des conseils sur la création et l'entretien d'un potager bio 100 % naturel en permaculture.</t>
  </si>
  <si>
    <t>Ravageurs au Potager</t>
  </si>
  <si>
    <t>http://eau.seine-et-marne.fr/export/print/ravageurs-au-potager</t>
  </si>
  <si>
    <t>Voici quelques-uns des animaux qui peuvent s’en prendre à votre potager. Gardez à l’esprit que dans le jardinage au naturel, il vaut mieux prévenir que guérir : les techniques préventives comme la rotation des cultures, les associations de plantes, ou la mise en place de filets anti-insectes vous éviteront bien des désagréments !</t>
  </si>
  <si>
    <t>Reconnaissance des arbres par leurs feuilles &amp; Herbier en images</t>
  </si>
  <si>
    <t>http://www.snv.jussieu.fr/bmedia/arbres/identification-feuilles.htm</t>
  </si>
  <si>
    <t xml:space="preserve">Vous recherchez le nom et les caractéristiques d'une plante dont vous possédez la feuille : Choisissez un groupe : FEUILLES SIMPLES ENTIERES ou FEUILLES DECOUPEES ou FEUILLES COMPOSEES Cliquez sur une vignette qui vous parait la représenter. Cela ouvre la page correspondante. Il est parfois difficile de choisir car plusieurs plantes peuvent avoir des feuilles assez semblables. Si vous n'êtes pas satisfait, revenez à la collection de vignettes par "page précédente du navigateur" et recommencez.                 </t>
  </si>
  <si>
    <t xml:space="preserve">Reporterre, un site d'information du quotidien de l'Ecologie   </t>
  </si>
  <si>
    <t>https://reporterre.net/Le-jardin-ouvrier-est-devenu-un</t>
  </si>
  <si>
    <r>
      <t>lisez le reportage très intéressant concernant :
Cultivé selon les principes de la permaculture depuis les années soixante-dix,</t>
    </r>
    <r>
      <rPr>
        <b/>
        <sz val="12"/>
        <color rgb="FFFF0000"/>
        <rFont val="Arial"/>
        <family val="2"/>
      </rPr>
      <t xml:space="preserve"> le Jardin des Fraternités Ouvrières de Mouscron, en Belgique</t>
    </r>
    <r>
      <rPr>
        <b/>
        <sz val="12"/>
        <rFont val="Arial"/>
        <family val="2"/>
      </rPr>
      <t>, est un exemple de système de maraîchage agroforestier fonctionnel, productif et respectueux de l’environnement.</t>
    </r>
  </si>
  <si>
    <t>Rucher Ecole de l'Engelbourg - THANN</t>
  </si>
  <si>
    <t>http://rucherecole68.thann.free.fr/</t>
  </si>
  <si>
    <t>Donner toutes les informations utiles aux membres de notre syndicat.</t>
  </si>
  <si>
    <t>Permettre aux personnes souhaitant découvrir l'apiculture de nous trouver et de venir visiter notre rucher-école situé à Vieux-Thann.</t>
  </si>
  <si>
    <t>Mettre à la disposition du futur apiculteur une formation théorique et pratique de qualité.</t>
  </si>
  <si>
    <t>SATIVA  -  Demeter Bio Suisse</t>
  </si>
  <si>
    <t>https://www.sativa-semencesbio.fr/</t>
  </si>
  <si>
    <t>Variétés potagères de sélection biologique - vaste assortiment dans notre boutique en ligne</t>
  </si>
  <si>
    <t>Sativa sélectionne de nouvelles variétés performantes pour les besoins spécifiques du maraîchage biologique. Les premières variétés de maïs doux, de carottes et de chou-rave sont à la disposition des producteurs</t>
  </si>
  <si>
    <t>Semailles</t>
  </si>
  <si>
    <t>https://www.semaille.com/fr/</t>
  </si>
  <si>
    <t xml:space="preserve">Artisan-semencier bio depuis près de 20 ans.  Semailles est une entreprise familiale qui a débuté ses  activités en 2000 à Faulx-les-Tombes près de Namur (Belgique).  Nous produisons et commercialisons plus de 650 variétés de semences d’anciennes variétés potagères, de plantes aromatiques et florales dont plus de 160 produites en Belgique sur près d’un ha.                   </t>
  </si>
  <si>
    <t>Semences et Partage</t>
  </si>
  <si>
    <t>http://semences-partage.net</t>
  </si>
  <si>
    <t>Une association d'échange de semences et de conseils et basée sur un Forum très documenté</t>
  </si>
  <si>
    <t>Végéphothèque  et Photothèque de la nature</t>
  </si>
  <si>
    <t>Semeur</t>
  </si>
  <si>
    <t>http://www.semeur.fr</t>
  </si>
  <si>
    <t>Un site ouvert à tous les jardiniers amateurs désireux d'échanger graines et semences, boutures et plants. Semeur s'adresse à tous que vous soyez débutant ou collectionneur de variétés rares et anciennes</t>
  </si>
  <si>
    <r>
      <t xml:space="preserve">Avec ses </t>
    </r>
    <r>
      <rPr>
        <b/>
        <sz val="12"/>
        <color rgb="FF526329"/>
        <rFont val="Arial"/>
        <family val="2"/>
      </rPr>
      <t>8575 variétés clairement documentées, Semeur est devenu une encyclopédie de référence des variétés potagères dont 3571 Tomates, 543 Piments et Poivrons, 656 Cucurbitacées..</t>
    </r>
  </si>
  <si>
    <t>Serre de Jardin</t>
  </si>
  <si>
    <t>http://www.acd-serres.fr</t>
  </si>
  <si>
    <t>Conseils pour Cultiver en Serre</t>
  </si>
  <si>
    <t>Serre de Jardin : Comment nourrir 4 personnes toute l'année</t>
  </si>
  <si>
    <t>https://myfood.eu/fr/</t>
  </si>
  <si>
    <t>Une serre de 24 m² connectée , en AQUAPONIE , à découvrir</t>
  </si>
  <si>
    <t>Serre de Jardin mon fabricant et installateur Alsacien</t>
  </si>
  <si>
    <t>de THANN 68800 ce sera un plaisir de vous accueillir pour le visiter, prendre RDV , merci  07 83 35 25 97</t>
  </si>
  <si>
    <t>121 bis</t>
  </si>
  <si>
    <t xml:space="preserve">Surprise !!!  </t>
  </si>
  <si>
    <t>www.gauterdo.com/ref/index.html</t>
  </si>
  <si>
    <t>Pour charmer le cœur et l'esprit  / Chants anciens</t>
  </si>
  <si>
    <t>Terre d'humus  /  Infos utiles sur le BRF</t>
  </si>
  <si>
    <t>http://www.terredhumus.fr/-accueil-2</t>
  </si>
  <si>
    <t>8 impasse des acacias - 58160 SAUVIGNY-LES-BOIS - 06 11 85 28 64 - yl@terredhumus.fr</t>
  </si>
  <si>
    <t>Chez Terre d'Humus : jardinage naturel, BRF, broyage de branches</t>
  </si>
  <si>
    <t>Terre Vivante - Jardinage Bio</t>
  </si>
  <si>
    <t>http://www.terrevivante.org/18-jardin-bio.htm</t>
  </si>
  <si>
    <r>
      <t xml:space="preserve">Calendrier des travaux du jardin , Economies d'eau , Faune et flore sauvage au jardin , 
Bricolages au jardin , Permaculture , Basse-cour et animaux - </t>
    </r>
    <r>
      <rPr>
        <b/>
        <sz val="12"/>
        <color rgb="FF5304BC"/>
        <rFont val="Arial"/>
        <family val="2"/>
      </rPr>
      <t>Forum</t>
    </r>
  </si>
  <si>
    <r>
      <t>L'Association Terre vivante a pour objectif de proposer des solutions pratiques pour que chacun puisse, dans sa vie quotidienne, adopter des techniques et des comportements respectueux de sa santé et de son environnement. Elle publie de nombreux ouvrages, ainsi que la revue :</t>
    </r>
    <r>
      <rPr>
        <b/>
        <sz val="12"/>
        <color rgb="FFFF0000"/>
        <rFont val="Arial"/>
        <family val="2"/>
      </rPr>
      <t xml:space="preserve"> </t>
    </r>
    <r>
      <rPr>
        <b/>
        <sz val="14"/>
        <color rgb="FFFF0000"/>
        <rFont val="Arial"/>
        <family val="2"/>
      </rPr>
      <t>Les 4 Saisons du Jardinage</t>
    </r>
  </si>
  <si>
    <t>Tomodori - Variétés anciennes de Tomates</t>
  </si>
  <si>
    <t>http://tomodori.com/index.htm</t>
  </si>
  <si>
    <t>Entrez avec nous dans le monde merveilleux des anciennes variétés de tomates
Variétés de tomates - Cuisine et Santé - Culture de la tomate  - Tomates et Associés
Actualités sur la Tomate - La science et l'art - Nos choix personnels - Notre Forum 
La tomate pour les Nuls , le pas à pas - le moteur de recherche des variétés de tomates
Où trouver des graines de tomates - Nos variétés de piments</t>
  </si>
  <si>
    <t>Tous au Potager</t>
  </si>
  <si>
    <t>http://www.tous-au-potager.fr/</t>
  </si>
  <si>
    <t>Je me présente, je m'appelle Aurélien et je parage depuis 2012 ma passion du potager BIO à travers ce blog.
Ici, la place est au potager naturel, respectueux de l'environnement, diversifié, fleuri et accueillant la biodiversité, que ce soit dans les espèces de plantes cultivées comme dans les variétés de légumes, de plantes aromatiques, médicinales, petits fruits, engrais verts etc...</t>
  </si>
  <si>
    <t>Trucs et Astuces pour le Jardin potager</t>
  </si>
  <si>
    <t>http://girard.guilleme.pagesperso-orange.fr/potager.htm</t>
  </si>
  <si>
    <t xml:space="preserve">Vous y trouverez de nombreux trucs et astuces pour avoir de beaux légumes sans utiliser de produits chimiques.
Site créé en février 1999 par Anne-Marie Girard-Guillemé </t>
  </si>
  <si>
    <t>U.V.E.D. - Formation Université virtuelle</t>
  </si>
  <si>
    <t>http://www.supagro.fr/ress-pepites/processusecologiques/co/ProcessusEcologiques.html</t>
  </si>
  <si>
    <r>
      <t>Créée en juin 2005,</t>
    </r>
    <r>
      <rPr>
        <b/>
        <sz val="12"/>
        <color indexed="10"/>
        <rFont val="Arial"/>
        <family val="2"/>
      </rPr>
      <t xml:space="preserve"> l’Université Virtuelle Environnement et Développement durable (UVED)</t>
    </r>
    <r>
      <rPr>
        <b/>
        <sz val="12"/>
        <rFont val="Arial"/>
        <family val="2"/>
      </rPr>
      <t xml:space="preserve"> est l’une des sept Universités Numériques Thématiques (UNT) soutenues par le Ministère de l’Enseignement supérieur et de la Recherche. 
Dans cette partie, vous approfondirez vos connaissances sur les processus écologiques présentés de manière générique, dans le cadre d'une vision globale et systémique du fonctionnement du sol.</t>
    </r>
  </si>
  <si>
    <t xml:space="preserve">Plus de 300 ressources pédagogiques labellisées et en libre accès dans tous les champs et pour toutes les approches du développement durable                       </t>
  </si>
  <si>
    <r>
      <t xml:space="preserve">Valliance  :   </t>
    </r>
    <r>
      <rPr>
        <b/>
        <i/>
        <sz val="16"/>
        <color indexed="10"/>
        <rFont val="Arial"/>
        <family val="2"/>
      </rPr>
      <t>qui vend les Nichoirs du fabricant allamand Schwengler</t>
    </r>
  </si>
  <si>
    <t>http://www.nichoirs-schwegler.fr/</t>
  </si>
  <si>
    <r>
      <t>Bienvenue chez Valliance, le spécialiste des nichoirs</t>
    </r>
    <r>
      <rPr>
        <b/>
        <sz val="18"/>
        <rFont val="Times New Roman"/>
        <family val="1"/>
      </rPr>
      <t> </t>
    </r>
  </si>
  <si>
    <r>
      <t>Spécialiste des nichoirs depuis plus de vingt ans, amoureux de la nature, passionnés des oiseaux, nous nous adressons à tous ceux qui comme nous, particuliers ou professionnels, sont convaincus que la faune sauvage de nos régions a un rôle essentiel dans la qualité de notre vie et de notre environnement,</t>
    </r>
    <r>
      <rPr>
        <b/>
        <sz val="18"/>
        <rFont val="Times New Roman"/>
        <family val="1"/>
      </rPr>
      <t> </t>
    </r>
    <r>
      <rPr>
        <sz val="12"/>
        <rFont val="Comic Sans MS"/>
        <family val="4"/>
      </rPr>
      <t>de son équilibre et de sa richesse et qu'elle vaut d'être protégée.</t>
    </r>
  </si>
  <si>
    <t>Végéculture</t>
  </si>
  <si>
    <t>http://vegeculture.net</t>
  </si>
  <si>
    <t>Site francophone de référence sur l’agriculture biologique végétalienne. Pour découvrir l’historique, les influences, les motivations, les méthodes culturales, visiter des jardins et contacter d’autres personnes.
Aussi appelé " bio sans bétail " (stockfree farming), bio-vegan, veganics ou bio végétal, l’agriculture végétalienne consiste en un système de culture évitant tous les produits chimiques artificiels (engrais de synthèse, pesticides, régulateurs de croissance, etc.), les organismes génétiquement modifiés, les fumiers animaux et les restes d’animaux issus des abattoirs (farine de sang, farine de plume, poudre d’os, etc.).</t>
  </si>
  <si>
    <t>Vers de Terre</t>
  </si>
  <si>
    <t>http://www.lombritek.com/?page=classement_zoologique_des_vers_de_terre</t>
  </si>
  <si>
    <t>Classement zoologique des Vers de Terre</t>
  </si>
  <si>
    <t>Village Certi' Ferme</t>
  </si>
  <si>
    <t>http://www.certiferme.com/jardin/calendrier-des-saisons.html</t>
  </si>
  <si>
    <t>Une histoire d'éleveurs et de saveurs
Rubrique : jardinage  avec des Astuces / Bouturage et greffes  /  Fleurs et arbustes /  Animaux et insectes
Rubrique : Jardiniers de France - 1ère Association  de Jardiniers amateurs</t>
  </si>
  <si>
    <r>
      <t xml:space="preserve">Web Jardiner - Forum  </t>
    </r>
    <r>
      <rPr>
        <b/>
        <sz val="22"/>
        <color indexed="17"/>
        <rFont val="Arial"/>
        <family val="2"/>
      </rPr>
      <t xml:space="preserve">  * * * </t>
    </r>
  </si>
  <si>
    <t xml:space="preserve">http://webjardiner.com </t>
  </si>
  <si>
    <t>Bienvenue sur le site du jardinage d'amateur  ,  en plus un super FORUM sur le Jardinage</t>
  </si>
  <si>
    <t xml:space="preserve">au  07/10/2017   :   5  841 991 visiteurs depuis le 06/09/2002  / cela se passe de commentaire </t>
  </si>
  <si>
    <t>Webothèque</t>
  </si>
  <si>
    <t>http://jardinoscope.canalblog.com/archives/2006/04/02/1795855.html</t>
  </si>
  <si>
    <t>WikiHow</t>
  </si>
  <si>
    <t>https://fr.wikihow.com</t>
  </si>
  <si>
    <t>wikiHow est un projet d'écriture collaboratif qui vise à construire le plus grand manuel de</t>
  </si>
  <si>
    <r>
      <rPr>
        <b/>
        <i/>
        <u/>
        <sz val="12"/>
        <color rgb="FFFF0000"/>
        <rFont val="Arial"/>
        <family val="2"/>
      </rPr>
      <t>«  Comment faire pour…</t>
    </r>
    <r>
      <rPr>
        <sz val="11"/>
        <rFont val="Arial"/>
        <family val="2"/>
      </rPr>
      <t xml:space="preserve">  » au monde.</t>
    </r>
  </si>
  <si>
    <t>Imaginez, ce serait comme si tout le monde sur Terre avait un mentor qui lui apprenait à faire face à toutes les situations de la vie. Un jour, avec votre aide, notre manuel multilingue pourra contenir des instructions précises sur presque tous les sujets imaginables !</t>
  </si>
  <si>
    <t>Cette information est entièrement gratuite, aide des millions de personnes chaque jour, qu'il s'agisse de choses quotidiennes ou de choses plus importantes, voire fondamentales. Notre mission est de publier des instructions gratuites et utiles afin d'aider à résoudre les problèmes de la vie quotidienne.</t>
  </si>
  <si>
    <t>Comment Economiser   :   utilisation de Palettes au jardin etc …</t>
  </si>
  <si>
    <t>http://www.comment-economiser.fr/42-nouvelles-facons-de-recycler-des-palettes-en-bois.html</t>
  </si>
  <si>
    <r>
      <t>Ce dossier est complémentaire des Eléments disponibles su</t>
    </r>
    <r>
      <rPr>
        <b/>
        <u/>
        <sz val="14"/>
        <color indexed="10"/>
        <rFont val="Arial"/>
        <family val="2"/>
      </rPr>
      <t xml:space="preserve">r </t>
    </r>
    <r>
      <rPr>
        <b/>
        <i/>
        <u/>
        <sz val="14"/>
        <color indexed="10"/>
        <rFont val="Arial"/>
        <family val="2"/>
      </rPr>
      <t xml:space="preserve">clé USB </t>
    </r>
    <r>
      <rPr>
        <b/>
        <i/>
        <u/>
        <sz val="16"/>
        <rFont val="Arial"/>
        <family val="2"/>
      </rPr>
      <t xml:space="preserve">
de fiches d'infos pratiques</t>
    </r>
    <r>
      <rPr>
        <b/>
        <sz val="16"/>
        <rFont val="Arial"/>
        <family val="2"/>
      </rPr>
      <t xml:space="preserve">
</t>
    </r>
    <r>
      <rPr>
        <b/>
        <sz val="16"/>
        <color indexed="12"/>
        <rFont val="Arial"/>
        <family val="2"/>
      </rPr>
      <t xml:space="preserve">ainsi plus d'une centaine de VIDEOS enregistrées , classées par thèmes , </t>
    </r>
    <r>
      <rPr>
        <b/>
        <sz val="16"/>
        <rFont val="Arial"/>
        <family val="2"/>
      </rPr>
      <t xml:space="preserve">
ce qui permet de les visualiser n'importe où sans liaison INTERNET ….
</t>
    </r>
    <r>
      <rPr>
        <b/>
        <sz val="16"/>
        <color indexed="10"/>
        <rFont val="Arial"/>
        <family val="2"/>
      </rPr>
      <t>contact  :  07 83 35 25 97  /</t>
    </r>
    <r>
      <rPr>
        <b/>
        <sz val="16"/>
        <color indexed="12"/>
        <rFont val="Arial"/>
        <family val="2"/>
      </rPr>
      <t xml:space="preserve">  schneiderjo68@gmail.com</t>
    </r>
  </si>
  <si>
    <t>Ce document est la propriété de l'auteur , ne peut être commercialisé , ni diffusé sans accord préalable  -  jo schneider  09/03/2017</t>
  </si>
  <si>
    <t>fin</t>
  </si>
  <si>
    <r>
      <t xml:space="preserve">Ce dossier représente de très très nombreuses heures de travail ,
S'il peut vous rendre service , ce sera un plaisir partagé
</t>
    </r>
    <r>
      <rPr>
        <b/>
        <sz val="14"/>
        <color indexed="12"/>
        <rFont val="Arial"/>
        <family val="2"/>
      </rPr>
      <t>pour couvrir mes frais de Documentation un DON facultatif me ferait plaisir</t>
    </r>
    <r>
      <rPr>
        <b/>
        <sz val="14"/>
        <rFont val="Arial"/>
        <family val="2"/>
      </rPr>
      <t xml:space="preserve">
</t>
    </r>
    <r>
      <rPr>
        <b/>
        <sz val="14"/>
        <color indexed="10"/>
        <rFont val="Arial"/>
        <family val="2"/>
      </rPr>
      <t>Jo schneider -  25 rue principale  68800 LEIMBACH</t>
    </r>
  </si>
  <si>
    <t>SITES  INTERNET</t>
  </si>
  <si>
    <t>http://arpentnourricier.org/semis-en-pleine-terre-et-permaculture/</t>
  </si>
  <si>
    <t>http://aupetitcolibri.free.fr/EcolieuAUPETITCOLIBRI.html</t>
  </si>
  <si>
    <t>http://aupetitcolibri.free.fr/Permaculture/Permaculture.html#sur_net</t>
  </si>
  <si>
    <t>http://au-potager-bio.com/3-choses-a-savoir-sur-la-culture-en-serre/</t>
  </si>
  <si>
    <t>http://fraternitesouvrieres.over-blog.com/</t>
  </si>
  <si>
    <t>http://jacques.guy.pagesperso-orange.fr/html/astuces.htm</t>
  </si>
  <si>
    <t>http://jardinonssolvivant.fr/commencez-un-potager-sol-vivant-sur-une-parcelle-enherbee-grace-a-un-simple-mulch/</t>
  </si>
  <si>
    <t>http://jardinonssolvivant.fr/les-trois-piliers-de-laggradation-dun-sol/</t>
  </si>
  <si>
    <t>http://lewebpedagogique.com/puechenvert/</t>
  </si>
  <si>
    <t>http://mag.plantes-et-jardins.com/conseils-de-jardinage/jardiner-avec-la-lune</t>
  </si>
  <si>
    <t>http://plandejardin-jardinbiologique.com/trucs-astuces-jardin-bio.html</t>
  </si>
  <si>
    <t>http://potagerdurable.com/legumes-potager-semis-direct-ou-en-godets</t>
  </si>
  <si>
    <t>http://potagerdurable.com/mr/merci-lm-10-leg-vert</t>
  </si>
  <si>
    <t>http://www.aujardin.info/trucs/239-placer-haricots-congelateur-avant-semis.php</t>
  </si>
  <si>
    <t>http://www.aujardin.info/trucs/cle-tomate.php</t>
  </si>
  <si>
    <t>http://www.aujardin.info/trucs/trucs.php</t>
  </si>
  <si>
    <t>http://www.aujardin.info/trucs/trucs_tomate.php</t>
  </si>
  <si>
    <t>http://www.graines-et-plantes.com/index.php?jardin=jardinage-bio&amp;page=2</t>
  </si>
  <si>
    <t>http://www.monpotager.net</t>
  </si>
  <si>
    <t>http://www.monpotager.net/blog/index.php/Permaculture</t>
  </si>
  <si>
    <t>http://www.permacultureetc.com/</t>
  </si>
  <si>
    <t>http://www.terrevivante.org/247-mieux-que-le-compost-le-bois-rameal-fragmente-.htm</t>
  </si>
  <si>
    <t>http://www.webjardiner.com/especes/potiron.php</t>
  </si>
  <si>
    <t>https://youtu.be/9AMRTUVP_ws</t>
  </si>
  <si>
    <t>Collègues blogueurs :</t>
  </si>
  <si>
    <t>Aurélie : http://jardin-plaisir.blogspot.fr/</t>
  </si>
  <si>
    <t>Gilles : http://www.un-jardin-bio.com/</t>
  </si>
  <si>
    <t>http://ecolo-bio-nature.blogspot.fr/</t>
  </si>
  <si>
    <t>Jérôme : http://lepetitpotagerbio.wordpress.com/</t>
  </si>
  <si>
    <t>Julia : http://madorre.blogspot.fr/</t>
  </si>
  <si>
    <t>Loïc : http://mon-potager-en-carre.fr/</t>
  </si>
  <si>
    <t>Simon : http://www.goutsdusud.fr/</t>
  </si>
  <si>
    <t>Identifier les papillons :</t>
  </si>
  <si>
    <t>Lepinet : http://www.lepinet.fr/pap/</t>
  </si>
  <si>
    <t>Noeconservation : http://www.noeconservation.org</t>
  </si>
  <si>
    <t>sur le site de NICOLAS</t>
  </si>
  <si>
    <t>Et si vous essayiez un potager surélevé ?</t>
  </si>
  <si>
    <t>Créez une nouvelle parcelle à partir de zéro avec la technique ABCD</t>
  </si>
  <si>
    <t>Comment démarrer un petit tas de compost sans composteur</t>
  </si>
  <si>
    <t>Reportage : construction d’un potager surélevé en Charente-Maritime</t>
  </si>
  <si>
    <t>Dessinez le plan de votre potager de manière ultra-simple sur votre écran, même si vous n’êtes pas à l’aise avec l’ordinateur</t>
  </si>
  <si>
    <t>Potager en carrés : la fabrication</t>
  </si>
  <si>
    <t>Avec quelle terre remplir son potager en carrés</t>
  </si>
  <si>
    <t>Compost, purins et engrais verts</t>
  </si>
  <si>
    <t>Vidéo : 3 astuces pour faire du purin d’ortie sans odeur</t>
  </si>
  <si>
    <t>Le compostage en surface ou comment faire foisonner la vie dans votre sol</t>
  </si>
  <si>
    <t>Engrais verts : occupez le terrain pour travailler moins !</t>
  </si>
  <si>
    <t>Compost et engrais vert : les 12 gestes à faire pour enrichir votre terre</t>
  </si>
  <si>
    <t>Connaissez-vous cette plante spectaculaire qui permet d’enrichir la terre et de fleurir le potager ?</t>
  </si>
  <si>
    <t>A la fin de l’hiver, on coupe les engrais verts</t>
  </si>
  <si>
    <t>Des astuces pour cultiver vos légumes</t>
  </si>
  <si>
    <t>Comment planter les poireaux pour avoir plus de blanc</t>
  </si>
  <si>
    <t>Réussir son semis de petits pois en terre lourde</t>
  </si>
  <si>
    <t>Comment récolter plus de haricots quand on a un petit potager</t>
  </si>
  <si>
    <t>Votre terre est-elle trop pauvre pour faire pousser des légumes ?</t>
  </si>
  <si>
    <t>Améliorez votre terre</t>
  </si>
  <si>
    <t>Ne plus bêcher sa terre mais l’aérer avec une grelinette</t>
  </si>
  <si>
    <t>Faites connaissance avec votre terre pour pouvoir ensuite l’améliorer</t>
  </si>
  <si>
    <t>Semis en pleine terre au printemps : 3 conditions pour les réussir</t>
  </si>
  <si>
    <t>Spécial tomates</t>
  </si>
  <si>
    <t>Les 5 gestes à faire pour bien planter ses tomates</t>
  </si>
  <si>
    <t>7 choses à faire pour bichonner vos pieds de tomates</t>
  </si>
  <si>
    <t>Guide pratique pour réussir la culture des tomates sans maladies</t>
  </si>
  <si>
    <t>En revenant de la jardinerie, ne plantez surtout pas vos plants de tomate</t>
  </si>
  <si>
    <t>Mon palmarès des tomates 2013</t>
  </si>
  <si>
    <t>Mon palmarès des tomates 2012</t>
  </si>
  <si>
    <t>Les meilleures tomates que j’ai récoltées</t>
  </si>
  <si>
    <t>L’organisation du potager</t>
  </si>
  <si>
    <t>En finir avec la rotation des cultures</t>
  </si>
  <si>
    <t>Une aide précieuse pour ne plus oublier de semer un légume</t>
  </si>
  <si>
    <t>Ne vous en remettez plus au hasard pour placer vos légumes au potager</t>
  </si>
  <si>
    <t>Savez-vous si vos légumes s’entendent bien ensemble ?</t>
  </si>
  <si>
    <t>Mini-guide pour semer et planter à la bonne distance</t>
  </si>
  <si>
    <t>Pour vous aider au printemps</t>
  </si>
  <si>
    <t>Au printemps, rien ne sert de semer trop tôt</t>
  </si>
  <si>
    <t>Jardinage Debout : un livre qui soulage le mal de dos</t>
  </si>
  <si>
    <t>Si vous démarrez votre potager en juin, quels légumes choisir ?</t>
  </si>
  <si>
    <t>Pour vous aider en été</t>
  </si>
  <si>
    <t>Avant de partir en vacances, préparez votre potager</t>
  </si>
  <si>
    <t>Deux trucs avec du carton pour que votre potager résiste mieux aux chaleurs de l’été</t>
  </si>
  <si>
    <t>Quels légumes planter après les récoltes de l’été ?</t>
  </si>
  <si>
    <t>Pour vous aider en automne</t>
  </si>
  <si>
    <t>Pourquoi l’automne est le meilleur moment pour commencer un tas de compost</t>
  </si>
  <si>
    <t>Pour vous aider en hiver</t>
  </si>
  <si>
    <t>Où commander des semences potagères rares sur internet ?</t>
  </si>
  <si>
    <t>Pourquoi je range mes graines dans une caisse à outils ?</t>
  </si>
  <si>
    <t>1. Les blogs pour apprendre </t>
  </si>
  <si>
    <t>http://1potagerencarresgp.wix.com/1-potager-carres-gp</t>
  </si>
  <si>
    <t>http://annelauresebastien.eklablog.fr</t>
  </si>
  <si>
    <t>http://breuilletnature.blogspot.fr</t>
  </si>
  <si>
    <t>http://espacepotager.com</t>
  </si>
  <si>
    <t>http://jardinbreton.wordpress.com</t>
  </si>
  <si>
    <t>http://jardinoscope.canalblog.com</t>
  </si>
  <si>
    <t>http://jardin-secrets.com</t>
  </si>
  <si>
    <t>http://lejardincesttout.typepad.com</t>
  </si>
  <si>
    <t>http://lejardindemilie.wordpress.com</t>
  </si>
  <si>
    <t>http://lejardindenanny.skynetblogs.be</t>
  </si>
  <si>
    <t>http://lejardindesdeuxmoulins.fr</t>
  </si>
  <si>
    <t>http://lepotagerdesviolettes.blogspot.fr</t>
  </si>
  <si>
    <t>http://monparadisvert.skynetblogs.be</t>
  </si>
  <si>
    <t>http://monpotageraunaturel.blogspot.fr</t>
  </si>
  <si>
    <t>http://passionpotager.canalblog.com</t>
  </si>
  <si>
    <t>http://potagercomtois.blog4ever.com</t>
  </si>
  <si>
    <t>http://potagerducanal.blogspot.fr</t>
  </si>
  <si>
    <t>http://ptitegrenouille-brox.blogspot.fr</t>
  </si>
  <si>
    <t>http://tousaupotager.fr</t>
  </si>
  <si>
    <t>http://www.au-potager-bio.com</t>
  </si>
  <si>
    <t>http://www.coffeebeanspot.com</t>
  </si>
  <si>
    <t>http://www.conseils-coaching-jardinage.fr</t>
  </si>
  <si>
    <t>http://www.jardinbreton.fr</t>
  </si>
  <si>
    <t>http://www.jardinlunaire.fr</t>
  </si>
  <si>
    <t>http://www.jardin-plaisir.blogspot.fr</t>
  </si>
  <si>
    <t>http://www.lavisdesplantes.fr</t>
  </si>
  <si>
    <t>http://www.mon-potager-en-carre.fr</t>
  </si>
  <si>
    <t>http://www.tous-au-potager.fr</t>
  </si>
  <si>
    <t>http://www.un-jardin-bio.com</t>
  </si>
  <si>
    <t>http://www.via-les-herbes.com</t>
  </si>
  <si>
    <t>www.hubertlejardinier.com : Hubert présente une émission de jardinage sur France bleu Champagne. Il livre ici ses conseils et liens et intervient dans son forum.</t>
  </si>
  <si>
    <t>Blog potager : Blog Potager est un blog sur le jardinage, le potager mais aussi sur les techniques de culture, qu’elles soient bio, hydroponiques, expérimentales</t>
  </si>
  <si>
    <t>2. Les boutiques pour s’équiper</t>
  </si>
  <si>
    <t>Aromantique : spécialiste de la plante aromatique médiévale</t>
  </si>
  <si>
    <t>Boutique bio : Avnibio offre le choix de solutions écologiques respectueuses des écosystèmes et de l’environnement dans lequel nous vivons.</t>
  </si>
  <si>
    <t xml:space="preserve">http://fr.jardins-animes.com </t>
  </si>
  <si>
    <t>http://www.monechelle.com</t>
  </si>
  <si>
    <t>http://www.un-cadeau-original.com/categorie/cadeau-jardin</t>
  </si>
  <si>
    <t>La pause jardin : produits et conseils de jardinage</t>
  </si>
  <si>
    <t>www.biaugerme.com : vente de semences biologiques ( mes graines proviennent d’ici )</t>
  </si>
  <si>
    <t>3. Les forums pour discuter</t>
  </si>
  <si>
    <t>http://asso.permaculture.fr/forums/</t>
  </si>
  <si>
    <t>http://ducoeuraujardin.forumzen.com/forum</t>
  </si>
  <si>
    <t>http://forum.eco-bio.info/forum/65-ecologie-pratique-au-jardin/</t>
  </si>
  <si>
    <t>http://jardinage.lemonde.fr/articles-cat-4-questions-reponses-jardinage.html</t>
  </si>
  <si>
    <t>http://lebiojardin.forumactif.org</t>
  </si>
  <si>
    <t>http://www.bioaddict.fr/article/ouverture-d-un-forum-d-echanges-pour-tous-les-jardiniers-bio-a3233p1.html</t>
  </si>
  <si>
    <t>http://www.detenteaujardin.com</t>
  </si>
  <si>
    <t>http://www.ecologie-pratique.org/forum/index.php?category=5</t>
  </si>
  <si>
    <t>http://www.econologie.com/forums/?sid=2b430836e213b62f71f63bdf24a50104</t>
  </si>
  <si>
    <t>http://www.forums-jardinage.com/index.php</t>
  </si>
  <si>
    <t>http://www.jardiner-malin.fr/forum</t>
  </si>
  <si>
    <t>http://www.jardinez.com/forum_jardinage_jardin_nature_environnement_agriculture_fr</t>
  </si>
  <si>
    <t>http://www.jardinez.com/forum_un-jardin-ecologique_26884</t>
  </si>
  <si>
    <t>http://www.jardinier-amateur.fr/forum-jardinage/</t>
  </si>
  <si>
    <t>http://www.lanature.fr/forum : forum du jardin bio</t>
  </si>
  <si>
    <t>http://www.les-gestes-ecologiques.com/index.php?r=forum-ecologie-gestes-ecologiques</t>
  </si>
  <si>
    <t>http://www.pretersonjardin.com/forum-psj.html</t>
  </si>
  <si>
    <t>http://www.rustica.fr/forum-jardinage/ecologie.html</t>
  </si>
  <si>
    <t>http://www.terrevivante.org/553-forum.htm</t>
  </si>
  <si>
    <t>http://www.tinkuy.fr/service/forum-potager-bio-jardin-et-jardinage-ecolo</t>
  </si>
  <si>
    <t>http://www.truffaut.com/forum/forum-12-jardin-cologique.html</t>
  </si>
  <si>
    <t>http://www.un-jardin-bio.com/un-nouveau-forum-de-jardinage-naturel/</t>
  </si>
  <si>
    <t>http://www.webjardiner.com/index.php?mod=forum</t>
  </si>
  <si>
    <t>Jardiner autrement : les pesticides, apprenons à nous en passer</t>
  </si>
  <si>
    <t>4. Les sites pour échanger nos graines</t>
  </si>
  <si>
    <t>http://semeurs.free.fr/wiki/index.php?title=Accueil </t>
  </si>
  <si>
    <t>http://www.grainesdetroc.fr</t>
  </si>
  <si>
    <t>http://grainesetplantes.com</t>
  </si>
  <si>
    <t>Plus d'une centaine de VIDEOS et Documents PDF  etc …</t>
  </si>
  <si>
    <r>
      <t xml:space="preserve">
disponible sur clé USB 3.0 fournie
</t>
    </r>
    <r>
      <rPr>
        <b/>
        <sz val="16"/>
        <color indexed="10"/>
        <rFont val="Arial"/>
        <family val="2"/>
      </rPr>
      <t>me contacter si intéressé :  schneider jo68@gmail.com   Tél  03 89 37 87 25</t>
    </r>
  </si>
  <si>
    <t>fin sites</t>
  </si>
  <si>
    <r>
      <t xml:space="preserve">Il faut être un peu fou pour se lancer dans un tel travail , mais lorsqu'on est Passionné  !!!!  
</t>
    </r>
    <r>
      <rPr>
        <b/>
        <sz val="18"/>
        <color indexed="10"/>
        <rFont val="Arial"/>
        <family val="2"/>
      </rPr>
      <t>Que peut-on faire d'utile à 72 ans sinon de PARTAGER</t>
    </r>
    <r>
      <rPr>
        <b/>
        <sz val="14"/>
        <color indexed="10"/>
        <rFont val="Arial"/>
        <family val="2"/>
      </rPr>
      <t xml:space="preserve">
</t>
    </r>
    <r>
      <rPr>
        <b/>
        <sz val="16"/>
        <color indexed="10"/>
        <rFont val="Arial"/>
        <family val="2"/>
      </rPr>
      <t xml:space="preserve"> </t>
    </r>
    <r>
      <rPr>
        <b/>
        <sz val="16"/>
        <rFont val="Arial"/>
        <family val="2"/>
      </rPr>
      <t xml:space="preserve">
dans le même ordre d'idée je possède un Dico Santé de 1 200 rubriques
sujets classés alphabétiquement sur Document Excel, 
en 3 tomes - travail de 3 ans , Avis aux amateurs</t>
    </r>
  </si>
  <si>
    <r>
      <t xml:space="preserve">Si vous voulez me faire PLAISIR
</t>
    </r>
    <r>
      <rPr>
        <b/>
        <sz val="16"/>
        <color indexed="10"/>
        <rFont val="Arial"/>
        <family val="2"/>
      </rPr>
      <t>Merci de me faire un " coucou " , votre Avis me sera utile ...</t>
    </r>
    <r>
      <rPr>
        <b/>
        <sz val="16"/>
        <rFont val="Arial"/>
        <family val="2"/>
      </rPr>
      <t xml:space="preserve">
Merci également pour vos suggestions ou de me signaler des erreurs,
Au plaisir de vous lire ……….   </t>
    </r>
  </si>
  <si>
    <t xml:space="preserve">6 Livres que je vous recommande particulièrement </t>
  </si>
  <si>
    <t>Encyclopédie des plantes bio-indicatrices</t>
  </si>
  <si>
    <t>L' Encyclopédie des plantes bio-indicatrices, alimentaires et médicinales existe depuis 2003. Deux tomes sont déjà parus présentant les bases de la botanique permettant de comprendre le concept de diagnostic de sols gràce aux plantes qui poussent à un endroit donné et présentant déjà plus de 500 espèces végétales.</t>
  </si>
  <si>
    <t>Le troisième tome de l’Encyclopédie des plantes bio-indicatrices, alimentaires et médicinales présente plus de 260 espèces nouvelles pour faire le diagnostic des sols du bord de mer à la montagne.</t>
  </si>
  <si>
    <t>Il apporte un complément d’informations dans des domaines variés : biologie, histoire de la botanique, diversité des milieux naturels, législation sur les habitats et les espèces protégées, les plantes invasives, la cueillette des plantes, les usages alimentaires et médicinaux, permettant une connaissance approfondie du monde végétal, source d’émerveillement et de respect.</t>
  </si>
  <si>
    <t>Les plantes se sont adaptées à leur environnement naturel au fil des temps, selon les contraintes de sol, les conditions climatiques, la concurrence végétale et animale.</t>
  </si>
  <si>
    <t>Des associations se sont créées en fonction des affinités des végétaux capables de vivre ensemble à un endroit particulier, des écosystèmes ont mis en relation animaux et végétaux. Puis l’Homme a inventé l’agriculture, sélectionnant à son profit les espèces, les modelant pour qu’elles produisent toujours plus. Les pratiques agricoles génèrent de nouvelles conditions de vie auxquelles les plantes s’adaptent. En connaissant leur milieu naturel primaire, celui dont elles sont originaires, nous pouvons comprendre comment le sol évolue, s’il est équilibré ou s’il est en train de devenir un désert.</t>
  </si>
  <si>
    <t>Les plantes rééquilibrent le sol comme elles peuvent rééquilibrer l’homme en apportant des minéraux, des substances chimiques variées qui les composent et qu’elles échangent avec leur biotope grâce à leur système racinaire. En les mangeant ou en les utilisant comme remède nous pouvons améliorer notre qualité de vie et renforcer notre « terrain », source de bonne santé. Un terrain sain et équilibré permet une vie saine et en bonne santé : c’est vrai pour les hommes et pour les végétaux et les animaux qui vivent sur ce terrain.</t>
  </si>
  <si>
    <t>Pour chaque espèce, vous trouverez une description illustrée par de nombreuses photographies de détails botaniques, une présentation des milieux de vie naturels et induits par l’homme, ainsi que les caractères indicateurs qui en découlent, les usages médicinaux et les utilisations alimentaires traditionnelles et actuelles.</t>
  </si>
  <si>
    <t>Volume 3 :  60 €   Editions Promonature</t>
  </si>
  <si>
    <t>Jardins écologiques</t>
  </si>
  <si>
    <r>
      <t>Des fleurs sauvages dans mon jardin de </t>
    </r>
    <r>
      <rPr>
        <b/>
        <sz val="14"/>
        <color indexed="53"/>
        <rFont val="Arial"/>
        <family val="2"/>
      </rPr>
      <t>Brigitte Lapouge-Déjean et Serge Lapouge</t>
    </r>
    <r>
      <rPr>
        <b/>
        <sz val="14"/>
        <rFont val="Arial"/>
        <family val="2"/>
      </rPr>
      <t>, éditions de Terre vivante 2017</t>
    </r>
  </si>
  <si>
    <r>
      <t xml:space="preserve">Jardinez avec la nature de </t>
    </r>
    <r>
      <rPr>
        <b/>
        <sz val="14"/>
        <color indexed="53"/>
        <rFont val="Arial"/>
        <family val="2"/>
      </rPr>
      <t>Vincent Albouy</t>
    </r>
    <r>
      <rPr>
        <b/>
        <sz val="14"/>
        <rFont val="Arial"/>
        <family val="2"/>
      </rPr>
      <t>, éditions Edisud 2007</t>
    </r>
  </si>
  <si>
    <r>
      <t xml:space="preserve">Jardins écologiques d'aujourd'hui ouvrage collectif aux éditions </t>
    </r>
    <r>
      <rPr>
        <b/>
        <sz val="14"/>
        <color indexed="53"/>
        <rFont val="Arial"/>
        <family val="2"/>
      </rPr>
      <t>Terre Vivante</t>
    </r>
    <r>
      <rPr>
        <b/>
        <sz val="14"/>
        <rFont val="Arial"/>
        <family val="2"/>
      </rPr>
      <t xml:space="preserve"> 2004</t>
    </r>
  </si>
  <si>
    <r>
      <t xml:space="preserve">Le jardin naturel de </t>
    </r>
    <r>
      <rPr>
        <b/>
        <sz val="14"/>
        <color indexed="53"/>
        <rFont val="Arial"/>
        <family val="2"/>
      </rPr>
      <t>Vincent Albouy</t>
    </r>
    <r>
      <rPr>
        <b/>
        <sz val="14"/>
        <rFont val="Arial"/>
        <family val="2"/>
      </rPr>
      <t>, éditions Delachaux et Niestlé 2005</t>
    </r>
  </si>
  <si>
    <r>
      <t xml:space="preserve">Plaidoyer pour les mauvaises herbes de </t>
    </r>
    <r>
      <rPr>
        <b/>
        <sz val="14"/>
        <color indexed="53"/>
        <rFont val="Arial"/>
        <family val="2"/>
      </rPr>
      <t>Vincent Albouy</t>
    </r>
    <r>
      <rPr>
        <b/>
        <sz val="14"/>
        <rFont val="Arial"/>
        <family val="2"/>
      </rPr>
      <t>, éditions Edisud 2011</t>
    </r>
  </si>
  <si>
    <r>
      <t>Prés fleuris et autres mélanges de fleurs sauvages d'</t>
    </r>
    <r>
      <rPr>
        <b/>
        <sz val="14"/>
        <color indexed="53"/>
        <rFont val="Arial"/>
        <family val="2"/>
      </rPr>
      <t>A. Peeters</t>
    </r>
    <r>
      <rPr>
        <b/>
        <sz val="14"/>
        <rFont val="Arial"/>
        <family val="2"/>
      </rPr>
      <t>, éditions Ulmer 2010</t>
    </r>
  </si>
  <si>
    <r>
      <t xml:space="preserve">Promenade dans les jardins disparus d'après les Grandes Heures d'Anne de Bretagne,de </t>
    </r>
    <r>
      <rPr>
        <b/>
        <sz val="14"/>
        <color indexed="53"/>
        <rFont val="Arial"/>
        <family val="2"/>
      </rPr>
      <t>Michèle Bilimoff</t>
    </r>
    <r>
      <rPr>
        <b/>
        <sz val="14"/>
        <rFont val="Arial"/>
        <family val="2"/>
      </rPr>
      <t xml:space="preserve"> éditions Ouest-France 2005</t>
    </r>
  </si>
  <si>
    <r>
      <t xml:space="preserve">Récolter les jeunes pousses des plantes sauvages comestibles de </t>
    </r>
    <r>
      <rPr>
        <b/>
        <sz val="14"/>
        <color indexed="53"/>
        <rFont val="Arial"/>
        <family val="2"/>
      </rPr>
      <t>Moutsie et Ducerf</t>
    </r>
    <r>
      <rPr>
        <b/>
        <sz val="14"/>
        <rFont val="Arial"/>
        <family val="2"/>
      </rPr>
      <t>, éditions de Terran 2013</t>
    </r>
  </si>
  <si>
    <t>Ouvrages pour l'identification des plantes</t>
  </si>
  <si>
    <t>Voici la liste des ouvrages que je consulte habituellement pour l'identification des plantes que je ne connais pas ou pour me conforter dans la connaissance de celles que je connais, ou encore pour une approche plus historique des plantes dans l'alimentation de l'Homme.</t>
  </si>
  <si>
    <r>
      <t>Guide des plantes sauvages comestibles et toxiques</t>
    </r>
    <r>
      <rPr>
        <sz val="11"/>
        <rFont val="Arial"/>
        <family val="2"/>
      </rPr>
      <t>, par François Coupaln et Eva Styner - Ed. delachaux et niestlé</t>
    </r>
  </si>
  <si>
    <r>
      <t>Les fleurs sauvages,</t>
    </r>
    <r>
      <rPr>
        <i/>
        <sz val="11"/>
        <rFont val="Arial"/>
        <family val="2"/>
      </rPr>
      <t xml:space="preserve"> le guide visuel de plus de 500 espèces de fleurs en Europe tempérée</t>
    </r>
    <r>
      <rPr>
        <sz val="11"/>
        <rFont val="Arial"/>
        <family val="2"/>
      </rPr>
      <t>, par Christopher Grey-Wilson</t>
    </r>
  </si>
  <si>
    <r>
      <t>La plante compagne,</t>
    </r>
    <r>
      <rPr>
        <i/>
        <sz val="11"/>
        <rFont val="Arial"/>
        <family val="2"/>
      </rPr>
      <t xml:space="preserve"> pratique et imaginaire de la flore sauvage en Europe occidentale</t>
    </r>
    <r>
      <rPr>
        <sz val="11"/>
        <rFont val="Arial"/>
        <family val="2"/>
      </rPr>
      <t>, par Pierre Lieutaghi - Ed. Actes Sud</t>
    </r>
  </si>
  <si>
    <r>
      <t>Reconnaître facilement les plantes</t>
    </r>
    <r>
      <rPr>
        <sz val="11"/>
        <rFont val="Arial"/>
        <family val="2"/>
      </rPr>
      <t>, par François Couplan et Yves Doux - Ed. delachaux et niestlé</t>
    </r>
  </si>
  <si>
    <r>
      <t>Expliquez-moi les plantes,</t>
    </r>
    <r>
      <rPr>
        <sz val="11"/>
        <rFont val="Arial"/>
        <family val="2"/>
      </rPr>
      <t xml:space="preserve"> </t>
    </r>
    <r>
      <rPr>
        <i/>
        <sz val="11"/>
        <rFont val="Arial"/>
        <family val="2"/>
      </rPr>
      <t>voyage en botanique</t>
    </r>
    <r>
      <rPr>
        <sz val="11"/>
        <rFont val="Arial"/>
        <family val="2"/>
      </rPr>
      <t>, par le professeur Delaveau, illustré par Jean-Christophe Guéguen - Ed. Pharmathèmes</t>
    </r>
  </si>
  <si>
    <r>
      <t>Encyclopédie des plantes médicinales</t>
    </r>
    <r>
      <rPr>
        <sz val="11"/>
        <rFont val="Arial"/>
        <family val="2"/>
      </rPr>
      <t>, par T. Cecchini avec la collaboration de B. Ticli - Ed. de vecchi</t>
    </r>
  </si>
  <si>
    <t>source :</t>
  </si>
  <si>
    <t>http://bellessauvagesetplus.blogspot.fr/p/references.html</t>
  </si>
  <si>
    <t>VIDEOS à regarder</t>
  </si>
  <si>
    <t>jardiner plus que bio en semis direct sans fatigue ?</t>
  </si>
  <si>
    <t>vidéo sur la pollinisation par les insectes</t>
  </si>
  <si>
    <t>https://youtu.be/xHkq1edcbk4</t>
  </si>
  <si>
    <t>conservation chimique des pommes</t>
  </si>
  <si>
    <t>https://www.facebook.com/video.php?v=10205354994707466</t>
  </si>
  <si>
    <t>groupe de rapp belge potager urbain</t>
  </si>
  <si>
    <t>https://www.youtube.com/watch?v=GTuoo1X0YfY</t>
  </si>
  <si>
    <t>Conférence de Pierre Rabhi , L'agro-écologie, une éthique de vie</t>
  </si>
  <si>
    <t>https://youtu.be/K7YbfO1iYsA</t>
  </si>
  <si>
    <t>JARDINS  Breuillet nature</t>
  </si>
  <si>
    <t>http://breuilletnature.blogspot.fr/p/recup.html</t>
  </si>
  <si>
    <r>
      <rPr>
        <b/>
        <sz val="14"/>
        <color rgb="FFFF0000"/>
        <rFont val="Arial"/>
        <family val="2"/>
      </rPr>
      <t xml:space="preserve">Irrigation solaire </t>
    </r>
    <r>
      <rPr>
        <b/>
        <sz val="12"/>
        <color rgb="FFFF0000"/>
        <rFont val="Arial"/>
        <family val="2"/>
      </rPr>
      <t>, JARDINAGE</t>
    </r>
  </si>
  <si>
    <t>http://www.ecolopop.info/2013/06/irrigation-solaire-au-goutte-a-goutte-une-technique
-gratuite-a-la-portee-de-tous/16559</t>
  </si>
  <si>
    <t>Potager du paresseux / avec du Foin</t>
  </si>
  <si>
    <t>https://youtu.be/uK4NT7q9V2c</t>
  </si>
  <si>
    <t>Culture de pommes de terre sur prairie sans labour</t>
  </si>
  <si>
    <t>https://youtu.be/ulq0JxEIiEE</t>
  </si>
  <si>
    <t>Créer un sol riche et fertile</t>
  </si>
  <si>
    <t xml:space="preserve"> https://youtu.be/HpsifujPPAs</t>
  </si>
  <si>
    <t>PLANTER sur une palette en vertical</t>
  </si>
  <si>
    <t xml:space="preserve">  http://translate.google.com/translate?hl=en&amp;sl=auto&amp;tl=fr&amp;u=http%3A%2F%2Fwww.designsponge.com%2F2011%2F09%2Fdiy-project-recycled-pallet-vertical-garden.html&amp;sandbox=1</t>
  </si>
  <si>
    <r>
      <rPr>
        <b/>
        <sz val="14"/>
        <color rgb="FFFF0000"/>
        <rFont val="Arial"/>
        <family val="2"/>
      </rPr>
      <t>Hubert Reeves </t>
    </r>
    <r>
      <rPr>
        <b/>
        <sz val="12"/>
        <rFont val="Arial"/>
        <family val="2"/>
      </rPr>
      <t xml:space="preserve">: </t>
    </r>
    <r>
      <rPr>
        <b/>
        <sz val="12"/>
        <color rgb="FF0070C0"/>
        <rFont val="Arial"/>
        <family val="2"/>
      </rPr>
      <t>«</t>
    </r>
    <r>
      <rPr>
        <b/>
        <sz val="12"/>
        <color rgb="FF0070C0"/>
        <rFont val="Times New Roman"/>
        <family val="1"/>
      </rPr>
      <t> </t>
    </r>
    <r>
      <rPr>
        <b/>
        <sz val="16"/>
        <color rgb="FF0070C0"/>
        <rFont val="Arial"/>
        <family val="2"/>
      </rPr>
      <t>Plus rien ne nous menace. Sauf nous</t>
    </r>
    <r>
      <rPr>
        <b/>
        <sz val="16"/>
        <color rgb="FF0070C0"/>
        <rFont val="Times New Roman"/>
        <family val="1"/>
      </rPr>
      <t> </t>
    </r>
    <r>
      <rPr>
        <b/>
        <sz val="16"/>
        <color rgb="FF0070C0"/>
        <rFont val="Arial"/>
        <family val="2"/>
      </rPr>
      <t>!</t>
    </r>
    <r>
      <rPr>
        <b/>
        <sz val="16"/>
        <color rgb="FF0070C0"/>
        <rFont val="Times New Roman"/>
        <family val="1"/>
      </rPr>
      <t> </t>
    </r>
    <r>
      <rPr>
        <b/>
        <sz val="12"/>
        <color rgb="FF0070C0"/>
        <rFont val="Arial"/>
        <family val="2"/>
      </rPr>
      <t>»</t>
    </r>
  </si>
  <si>
    <t>Mode d'emploi</t>
  </si>
  <si>
    <t>à lire</t>
  </si>
  <si>
    <t>000</t>
  </si>
  <si>
    <t>Mode d'emploi du renvoi vers la page : " Sommaire "</t>
  </si>
  <si>
    <t>http://www.fqechecs.qc.ca/cms/story/qualit%C3%A9s-d%C3%A9velopp%C3%A9es-par-la-pratique-du-jeu</t>
  </si>
  <si>
    <t>C'est un jeu qui vous apprend à RESPECTER votre partenaire, en plus il n'est pas possible de tricher .... chacun est à égalité , cela ne dépend pas d'un bon tirage comme dans les jeux de cartes ou de dés .... mais de votre génie propre ....</t>
  </si>
  <si>
    <t>En effet quelque soit votre niveau, vous ne serez jamais invincible, même en jouant contre beaucoup plus jeune que vous ! ce jeu est donc déconseillé aux orgueilleux !</t>
  </si>
  <si>
    <t>Par sa complexité, et les nombreuses réponses que nous devons trouver dans un partie, Le jeu peu s'apparenter, par certains aspects, au système dans lequel nous vivons.</t>
  </si>
  <si>
    <t>Il améliore votre capacité à interagir avec d'autres personnes. Il teste votre esprit sportif dans un environnement concurrentiel.  Votre façon de jouer traduit des traits de votre personnalité.</t>
  </si>
  <si>
    <t>Tout en jouant, vous évaluerez de nombreuses possibilités dans votre esprit. Vous testerez votre coup en le jouant.</t>
  </si>
  <si>
    <t>Vous devrez être prêt à perdre et apprendre de vos erreurs. Un des plus grands joueurs jamais, Capablanca a dit: «Vous pouvez apprendre beaucoup plus à partir d'un jeu que vous perdez que d'un jeu que vous gagnez. Vous aurez à perdre des centaines de jeux avant de devenir un bon joueur."</t>
  </si>
  <si>
    <t>Ils vous encouragent à rechercher le meilleur coup, le meilleur plan, afin de jouer le coup le plus élégant parmi l'infinité des choix possibles, et ainsi de progresser.</t>
  </si>
  <si>
    <t>Et vous obtiendrez le résultat immédiatement !</t>
  </si>
  <si>
    <t>Vous êtes obligé de prendre des décisions importantes influencée seulement par votre propre jugement.</t>
  </si>
  <si>
    <t>Pendant plus de mille années, des millions de personnes de toutes les cultures et de tous les milieux ont eu plaisir à jouer au roi des jeux dont l'origine se trouve probablement en Inde. Faites attention ce jeu peu créer une dépendance !</t>
  </si>
  <si>
    <t>L'organisation méthodique de l'étude et le goût pour les langues étrangères.</t>
  </si>
  <si>
    <t>La logique mathématique, et l'esprit d'analyse et de synthèse</t>
  </si>
  <si>
    <t>L'intelligence</t>
  </si>
  <si>
    <t>L'esprit de décision et le courage</t>
  </si>
  <si>
    <t>La volonté de vaincre, l'endurance  et la maîtrise de soi</t>
  </si>
  <si>
    <t>La mémoire  -  La créativité</t>
  </si>
  <si>
    <t>L'imagination et la prévoyance</t>
  </si>
  <si>
    <t>Jugement et plan</t>
  </si>
  <si>
    <t>L'attention et la concentration</t>
  </si>
  <si>
    <t>Qualités développées par la pratique du jeu</t>
  </si>
  <si>
    <t>JEU  d' ECHECS  -  ses nombreuses qualités pour l'Esprit</t>
  </si>
  <si>
    <t>si vous un Amateur proche de Thann</t>
  </si>
  <si>
    <t>Quelles en sont les conséquences ?</t>
  </si>
  <si>
    <t>Découvre-t-elle une pièce qui m'attaque ?</t>
  </si>
  <si>
    <t>Suis-je menacé d’une fourchette ?  d'un sacrifice ?</t>
  </si>
  <si>
    <t>Servait-elle à défendre une de ses pièces , un mat ?</t>
  </si>
  <si>
    <t>Ai-je une Pièce ou un Pion en prise ?</t>
  </si>
  <si>
    <t>Ma Dame est-elle en sécurité ?</t>
  </si>
  <si>
    <t>La Pièce que je vais jouer ne va-t-elle pas être prise ?</t>
  </si>
  <si>
    <t>N’en défendait-elle pas une autre ?</t>
  </si>
  <si>
    <t>N’empêchait-elle pas un Mat ?</t>
  </si>
  <si>
    <t>Quelle influence a sur le Centre et sur le Développement</t>
  </si>
  <si>
    <t>de mes Pièces le coup que je vais jouer ?</t>
  </si>
  <si>
    <t>Ai-je assez de Pièces en jeu pour attaquer ?</t>
  </si>
  <si>
    <t>Puis-je les utiliser à ma DEFENSE en cas de nécessité ?</t>
  </si>
  <si>
    <t>Quelle menace instaure le coup que je désire jouer ?</t>
  </si>
  <si>
    <t>Est-il le MEILLEUR ?</t>
  </si>
  <si>
    <t>Qualités du joueur</t>
  </si>
  <si>
    <t xml:space="preserve">la modestie, l'efficacité , la combativité , </t>
  </si>
  <si>
    <t>qui permet d'étudier ses propres parties, surtout celles qui ont</t>
  </si>
  <si>
    <t>été perdues, en se disant qu'elles l'ont été non seulement parce qu'on</t>
  </si>
  <si>
    <t>a fait des fautes, mais aussi  parce que le partenaire a mieux joué</t>
  </si>
  <si>
    <t>la méthode dans la réflexion</t>
  </si>
  <si>
    <t>l'estime de son partenaire ( et non adversaire ) quel qu'il soit</t>
  </si>
  <si>
    <t>! ! !</t>
  </si>
  <si>
    <t>Questions utiles  :</t>
  </si>
  <si>
    <t xml:space="preserve">Mise en page par Jo Schneider - 25 rue principale  68800 Leimbach / THANN  / tél  03 89 37 87 25 </t>
  </si>
  <si>
    <r>
      <t>C'est un JEU ou l'on ne peut pas tricher , chaque partie est différente selon la personnalité
 du partenaire,</t>
    </r>
    <r>
      <rPr>
        <b/>
        <i/>
        <sz val="14"/>
        <color indexed="10"/>
        <rFont val="Arial"/>
        <family val="2"/>
      </rPr>
      <t xml:space="preserve"> N'hésitez pas à favoriser l'apprentissage des Échecs à vos enfants, </t>
    </r>
    <r>
      <rPr>
        <b/>
        <i/>
        <sz val="14"/>
        <color indexed="12"/>
        <rFont val="Arial"/>
        <family val="2"/>
      </rPr>
      <t xml:space="preserve">
cela les aidera sur le plan scolaire ...  au niveau des points développés ci-dessus</t>
    </r>
  </si>
  <si>
    <t>1. Les Échecs c’est distrayant !</t>
  </si>
  <si>
    <t>2. On peut jouer aux Échecs à tout âge.</t>
  </si>
  <si>
    <t>Vous pouvez apprendre à jouer à n'importe quel âge, et vous ne devriez pas cesser de jouer (voir le point n°5) ! prenez garde : les plus jeunes peuvent souvent se faire passer pour de "Vieux briscards" face à l'échiquier, et dans les Échecs, contrairement à d'autres sports, vous ne serez jamais à la retraite.</t>
  </si>
  <si>
    <t>3. Les Échecs vous permettent de rencontrer beaucoup de personnes intéressantes.</t>
  </si>
  <si>
    <t>Vous ferez de nombreuses rencontres grâce aux Échecs. Partout où vous voyagerez en ce monde, les Échecs peuvent vous aider à établir le lien culturel. Vous pourrez vous faire des amitiés durables avec des gens que vous rencontrez dans les Échecs.</t>
  </si>
  <si>
    <t>4. Les Échecs contre l'échec scolaire !</t>
  </si>
  <si>
    <t>Beaucoup d'études ont prouvées que les enfants qui apprennent les Échecs améliorent leur niveau scolaire. Ils améliorent leurs niveaux en français et en mathématique. En faisant mieux à l'école, ils sont plus aptes à réussir dans la vie.</t>
  </si>
  <si>
    <t>5. Grâce aux Échecs vous pouvez vivre une vie plus longue et plus saine.</t>
  </si>
  <si>
    <t>Ne riez pas! Des études récentes prouvent que les gens qui jouent aux Échecs sont sensiblement moins sujets à développer la maladie d'Alzheimer. Apparemment jouer aux Échecs stimule des zones importantes du cerveau.</t>
  </si>
  <si>
    <t>6. Les Échecs améliorent la concentration.</t>
  </si>
  <si>
    <t>Peut-être votre enfant a-t-il des difficultés à se concentrer sur une tâche? peut-être avez-vous du mal à rester focalisé sur vos objectifs ? Les joueurs d'Échecs réguliers ont remarqués qu'ils amélioraient leur puissance de concentration.</t>
  </si>
  <si>
    <t>7. Les Échecs développent la pensée logique.</t>
  </si>
  <si>
    <t>Notre cerveau répond instinctivement à la belle harmonie des Échecs. Voulez-vous la preuve? La musique, les mathématiques, et les Échecs sont les seuls trois champs de l'activité humaine qui produisent des enfants prodiges.</t>
  </si>
  <si>
    <t>Les Échecs développent la pensée logique. Les Échecs exigent une certaine compréhension de la stratégie logique. Par exemple, vous saurez qu'il est important de ne pas sacrifier tous vos pions sur l'échiquier au début, pour garder votre roi en sécurité tout le temps, ne pas avoir de grandes faiblesses dans votre position. Les erreurs sont inévitables et les Échecs, comme la vie, est un processus sans fin d'apprentissage.)</t>
  </si>
  <si>
    <t>8. Les Échecs développent l'imagination et la créativité.</t>
  </si>
  <si>
    <t>Les Échecs vous encouragent à être inventif face à de nouvelles situations trop complexes pour le cerveau humain. Selon un calcul simple, il y a plus de mouvements possibles dans une partie d'Échecs de 40 coups que de molécules dans l'univers !</t>
  </si>
  <si>
    <t xml:space="preserve"> Elle vous encourage à être inventifs. Il y a une quantité indéterminée de belles combinaisons devant encore être construites.</t>
  </si>
  <si>
    <t>9. Les Échecs enseignent l'indépendance et la responsabilité personnelle.</t>
  </si>
  <si>
    <t>Dans un jeu d'Échecs, vous devez compter sur vous-même. Il n'y a aucun hasard. Le résultat dépend de vous.</t>
  </si>
  <si>
    <t>10. Les Échecs vous enseignent à planifier l'avenir et à prévoir les conséquences 
      de vos actions.</t>
  </si>
  <si>
    <t>11. Les Échecs inspirent l'individu et le motive.</t>
  </si>
  <si>
    <t>12. Les Échecs enseignent que le travail est récompensé par le succès .</t>
  </si>
  <si>
    <t>Il est facile de jouer, mais difficile de bien jouer. Plus vous étudierez, plus jouerez, meilleur vous deviendrez. Les Échecs montrent que le succès récompense le travail.</t>
  </si>
  <si>
    <t>13. Les Échecs développent la pensée scientifique.</t>
  </si>
  <si>
    <t>14. Les Échecs développent vos capacités de calcul.</t>
  </si>
  <si>
    <t>Les Échecs impliquent un nombre infini de calculs. Vous utilisez votre tête pour calculer, pas une machine.</t>
  </si>
  <si>
    <t>15. Les Échecs enseignent les techniques de recherche.</t>
  </si>
  <si>
    <t>Il existe des milliers de livres d'Échecs, de nombreux programmes d'Échecs, et une multitude de site Web pour s'entraîner aux Échecs. Les joueurs sérieux apprennent comment trouver, organiser, et exploiter ces quantités illimitées d'informations. C'est une qualité très appréciable dans le monde de l'information qui est le notre.</t>
  </si>
  <si>
    <t>16. Les Échecs développent la confiance en soi.</t>
  </si>
  <si>
    <t>Les joueurs d'Échecs qui persévèrent maîtrise peu à peu ce jeu complexe. L'accomplissement dans les Échecs vous donne la confiance nécessaire pour relever d'autres défis.</t>
  </si>
  <si>
    <t xml:space="preserve">17. Les Échecs vous ouvrent une porte sur le monde. </t>
  </si>
  <si>
    <t>Il n'est pas nécessaire d'être un joueur de haut rang pour participer à des tournois importants. Même le championnat des États-Unis est ouvert aux joueurs de tous niveaux de toutes nationalités.. Les Échecs vous fournissent de nombreuses occasions de voyager. Dans de nombreux pays, il existe des espaces où vous pouvez rencontrer librement des joueurs de tous niveaux. A Paris qui ne connaît pas le célèbre jardin du Luxembourg et ses nombreux joueurs d'Échecs. Les règles du jeu sont universelles ce qui vous permet de jouer n'importe où.</t>
  </si>
  <si>
    <t>Les Échecs vous permettent de jouer par correspondance et par internet en effet la notation est universelle dans le monde entier.</t>
  </si>
  <si>
    <t>18. Le jeu d'Échecs est un loisir peu onéreux .</t>
  </si>
  <si>
    <t>Bien sûr, vous pouvez achetez beaucoup de livres ainsi que des programmes informatiques, si vous êtes ambitieux. Mais tout ce qui est nécessaire c'est un jeu d'Échecs!</t>
  </si>
  <si>
    <t>19. Le jeu d'Échecs enseignent l'appréciation artistique.</t>
  </si>
  <si>
    <t>Dans la grande encyclopédie soviétique, des Échecs sont définis en tant qu'art apparaissant sous forme de jeu? Si vous pensiez ne pas être un artiste, les Échecs vous prouveront le contraire ! chaque joueur d'Échecs possède sa personnalité et son propre style lorsqu'il joue.</t>
  </si>
  <si>
    <t>20. Le jeu d'Échecs développent votre mémoire.</t>
  </si>
  <si>
    <t>Ceci se produit de deux manières: par votre effort pour calculer et se rappeler l'ordre des meilleurs coups; et par l'étude du jeu dans la littérature échiquéenne. D'ailleurs, la littérature des Échecs dépasse, et de loin, celle de tous les autres jeux réunis.</t>
  </si>
  <si>
    <t>21. Le jeu d'Échecs peut vous aider à relativiser les problèmes de tous les jours.</t>
  </si>
  <si>
    <t>22. Le jeu d'Échecs enseigne l'humilité.</t>
  </si>
  <si>
    <t>Les Échecs et la Sagesse</t>
  </si>
  <si>
    <t>la pratique de l'autocritique</t>
  </si>
  <si>
    <t>Quelle menace instaure le coup que vient de jouer mon partenaire ?</t>
  </si>
  <si>
    <t>Peut-il donner Échec ?</t>
  </si>
  <si>
    <t>La webradio Alsace Musique défend les couleurs de sa région</t>
  </si>
  <si>
    <t>Vendredi 4 Novembre 2016</t>
  </si>
  <si>
    <t>Toute la musique d'origine alsacienne a désormais sa webradio. Il s'agit de "Alsace Musique", créée tout récemment par Patrick Stefan. Une webradio qui devrait rester "100 % musicale et sans animateurs".</t>
  </si>
  <si>
    <t>Avec un brin d'humour Patrick Stefan aurait pu l'appeler "Choucroute Radio", mais comme il est plutôt sobre et qu'il ne verse pas dans les clichés, il a trouvé qu'Alsace musique était un nom beaucoup plus raisonnable pour une webradio consacrée à toute la musique alsacienne et qui a été créée cet été sur la plate-forme Radionomy.</t>
  </si>
  <si>
    <t>Cliquez ICI pour découvrir Alsace Musique</t>
  </si>
  <si>
    <t>https://www.radionomy.com/fr/radio/alsace-musique/index</t>
  </si>
  <si>
    <r>
      <t>"</t>
    </r>
    <r>
      <rPr>
        <b/>
        <i/>
        <sz val="14"/>
        <color theme="1"/>
        <rFont val="Arial"/>
        <family val="2"/>
      </rPr>
      <t>Le but est de promouvoir les artistes, musiciens, chanteurs de ma région sur cet outil formidable qu'est internet, </t>
    </r>
    <r>
      <rPr>
        <b/>
        <sz val="14"/>
        <color theme="1"/>
        <rFont val="Arial"/>
        <family val="2"/>
      </rPr>
      <t>dit-il. </t>
    </r>
    <r>
      <rPr>
        <b/>
        <i/>
        <sz val="14"/>
        <color theme="1"/>
        <rFont val="Arial"/>
        <family val="2"/>
      </rPr>
      <t>Ecoutez l'Alsace à l'autre bout du monde est maintenant possible. Le concept de mélanger la chanson alsacienne, les artistes régionaux, qu'ils chantent en alsacien, français, allemand, anglais, voire même italien avec les orchestres de variété de la région (bals) et, la musique traditionnelle alsacienne me semble être une bonne idée, surtout que cette radio restera 100 % musicale (non-stop), sans animateurs.</t>
    </r>
    <r>
      <rPr>
        <b/>
        <sz val="14"/>
        <color theme="1"/>
        <rFont val="Arial"/>
        <family val="2"/>
      </rPr>
      <t>"</t>
    </r>
  </si>
  <si>
    <r>
      <t>"Alsace Musique est et restera une radio qui défendra les couleurs de l'Alsace dans sa forme artistique, conviviale et surtout, sans aucune prétention. Il y a 50 % orchestres d'Alsace, 30 % d'ensembles folkloriques et harmonies et 20 % de chanteurs alsaciens. Nous ajoutons une trentaine de nouveaux titres par semaine et la radio commence peu à peu à trouver son public,</t>
    </r>
    <r>
      <rPr>
        <b/>
        <sz val="14"/>
        <color theme="1"/>
        <rFont val="Arial"/>
        <family val="2"/>
      </rPr>
      <t>" conclut Patrick Stefan.</t>
    </r>
  </si>
  <si>
    <t>Le blog : http://blog.olivierclerc.com/blogue/</t>
  </si>
  <si>
    <t>Savez-vous pourquoi les graines de soja que vous faites germer chez vous poussent toutes entortillées sur elles-mêmes, alors que celles du commerce sont bien droites, et d’apparence plus tonique ? La clé, pour obtenir le même résultat chez vous, est de mettre une planche surmontée d’un poids, par-dessus les graines à germer, étalées à plat sur un linge mouillé.</t>
  </si>
  <si>
    <r>
      <t xml:space="preserve">Pour croître, celles-ci vont devoir </t>
    </r>
    <r>
      <rPr>
        <b/>
        <i/>
        <sz val="12"/>
        <color indexed="63"/>
        <rFont val="Arial"/>
        <family val="2"/>
      </rPr>
      <t>pousser</t>
    </r>
    <r>
      <rPr>
        <b/>
        <sz val="12"/>
        <color indexed="63"/>
        <rFont val="Arial"/>
        <family val="2"/>
      </rPr>
      <t xml:space="preserve"> contre la résistance et, ce faisant, grandiront fortes et droites.</t>
    </r>
  </si>
  <si>
    <r>
      <t>Dans votre vie à vous, c’est également la confrontation à des résistances et à des épreuves qui vous permet de développer votre potentiel latent,</t>
    </r>
    <r>
      <rPr>
        <b/>
        <sz val="14"/>
        <color indexed="12"/>
        <rFont val="Arial"/>
        <family val="2"/>
      </rPr>
      <t xml:space="preserve"> de devenir quelqu’un de « droit », de verticalisé.</t>
    </r>
  </si>
  <si>
    <r>
      <t>Alors, plutôt que de maudire le sort, d’en vouloir à la vie ou au ciel,</t>
    </r>
    <r>
      <rPr>
        <b/>
        <sz val="12"/>
        <color indexed="12"/>
        <rFont val="Arial"/>
        <family val="2"/>
      </rPr>
      <t xml:space="preserve"> autant apprendre à utiliser toutes les difficultés qui se présentent comme autant d’occasions de se renforcer et, comme les pousses de soja, de tendre toujours plus résolument vers le haut, vers la lumière !</t>
    </r>
  </si>
  <si>
    <t>Bonne journée.                              Métaphore d'Olivier Clerc   19 08 2016</t>
  </si>
  <si>
    <t>Les métaphores d'Olivier Clerc</t>
  </si>
  <si>
    <t>http://grainesdesens.olivierclerc.com/</t>
  </si>
  <si>
    <t>s'abonner pour en recevoir chaque semaine</t>
  </si>
  <si>
    <t xml:space="preserve">Cuire les oeufs durs. </t>
  </si>
  <si>
    <t xml:space="preserve">Selon moi, pour avoir une civilisation plus calme, plus pacifique, il n’y a que la décroissance qui puisse être efficace. L’inverse exact de la sacro-sainte croissance que nous portons gravée dans nos croyances et qui nous mène, à brève échéance, à la catastrophe. Il faut réfléchir sérieusement au partage et à la décroissance. La difficulté, c’est que pour arriver à une décroissance, il faut le faire dans l’esprit. Faire décroître notre sentiment de besoin. L’inverse exact de ce que nous faisons aujourd’hui, où nous voulons toujours plus. </t>
  </si>
  <si>
    <t>Prenez même l’univers d’internet, où règne parfois une mentalité de partage et d’échange, eh bien, nous voulons que ça aille toujours plus vite, avec toujours de plus gros débits. Nous sommes encore loin d’avoir en tête l’idée que l’on peut être plus heureux en possédant moins ! C’est pourtant une évidence. Mais nous n’y croyons pas. Pour une raison notamment, c’est que nous procédons par comparaison : nous voulons ce qu’a l’autre. Si nos intelligences et nos technologies étaient mises au service de productions beaucoup moins gourmandes en énergie, en matières premières, etc., je me demande si...</t>
  </si>
  <si>
    <t>http://natureiciailleurs.over-blog.com/2017/11/entretien-avec-yves-paccalet-l-humanite-disparaitra-bon-debarras.html</t>
  </si>
  <si>
    <t>Extrait d'un interview avec Yves PACCALET</t>
  </si>
  <si>
    <t>Philosophe et scientifique</t>
  </si>
  <si>
    <r>
      <t xml:space="preserve">à lire sur </t>
    </r>
    <r>
      <rPr>
        <b/>
        <sz val="18"/>
        <color rgb="FFFF0000"/>
        <rFont val="Arial"/>
        <family val="2"/>
      </rPr>
      <t>: &gt;</t>
    </r>
  </si>
  <si>
    <t>Pesonnellement je vous recommande le site de  :  Jean-Louis SCHMITT</t>
  </si>
  <si>
    <t>Jo  Schneider le 02/01/2018</t>
  </si>
  <si>
    <t>Trois jeunes secrétaires discutent, à la pause, des tours qu'elles ont déjà joués à leur patron.</t>
  </si>
  <si>
    <t>Moi, dit la première, j'ai découpé toutes les photos dans son Play-boy, et il n'a jamais trouvé qui avait fait le coup...</t>
  </si>
  <si>
    <t>Ha ! Ha ! Ha ! Moi, dit la deuxième, il y a quinze jours, j'ai trouvé des préservatifs dans son tiroir, et je les ai tous percés avec une épingle...</t>
  </si>
  <si>
    <t>La troisième, elle, s'évanouit.</t>
  </si>
  <si>
    <t>A l'hôpital, une superbe jeune femme attend dans le couloir sur sa civière avant d'être conduite au bloc opératoire pour subir une petite intervention.</t>
  </si>
  <si>
    <t>Elle s'inquiète un peu quand même, d'autant plus que l'heure tourne...</t>
  </si>
  <si>
    <t>Un type en blouse blanche s'approche, relève le drap qui la recouvre et examine son corps nu.</t>
  </si>
  <si>
    <t>Il rabat le drap, s'éloigne vers d'autres blouses blanches et discute.</t>
  </si>
  <si>
    <t>Un deuxième en blouse blanche s'approche, relève le drap et l'examine.</t>
  </si>
  <si>
    <t>Puis il repart.</t>
  </si>
  <si>
    <t>Quand le troisième blouse blanche approche, lève le drap et la scrute, la jeune femme s'impatiente :</t>
  </si>
  <si>
    <t>- C'est bien beau toutes ces auscultations, mais quand allez-vous m'opérer ?</t>
  </si>
  <si>
    <t>L'homme en blouse blanche hausse les épaules :</t>
  </si>
  <si>
    <t>- Je n'en ai aucune idée... nous on repeint le couloir !</t>
  </si>
  <si>
    <t>---------</t>
  </si>
  <si>
    <t>A la porte du ciel, un type furieux se présente devant saint Pierre.</t>
  </si>
  <si>
    <t>- Mais bon sang, qu'est-ce que je fais là ? hurle-t-il.</t>
  </si>
  <si>
    <t>Regardez-moi : j'ai 35 ans, je suis en pleine forme, je ne bois pas, je ne fume pas, hier soir je me couche bien sagement dans mon lit et voilà que je me retrouve au ciel ! C'est certainement une erreur !</t>
  </si>
  <si>
    <t>- Eh bien ! Ça n'est jamais arrivé, mais enfin je vais vérifier, répond Saint Pierre, troublé. Comment vous appelez-vous ?</t>
  </si>
  <si>
    <t>- Dugommeau. Norbert Dugommeau.</t>
  </si>
  <si>
    <t>- Oui... Et quel est votre métier ?</t>
  </si>
  <si>
    <t>- Garagiste.</t>
  </si>
  <si>
    <t>- Oui... Ah, voilà, j'ai votre fiche. Dugommeau Norbert, garagiste... Eh bien, monsieur Dugommeau, vous êtes mort de vieillesse, c'est tout.</t>
  </si>
  <si>
    <t>- De vieillesse ? Mais enfin ce n'est pas possible, je n'ai que 35 ans...</t>
  </si>
  <si>
    <t>- Ah moi je ne sais pas, monsieur Dugommeau. Mais on a fait le compte de toutes les heures de main d'œuvre que vous avez facturées, et ça donne 123 ans.</t>
  </si>
  <si>
    <t>Un couple arrive dans un hôtel.</t>
  </si>
  <si>
    <t>Le groom monte leurs bagages dans la chambre et demande au monsieur :</t>
  </si>
  <si>
    <t>- Avez-vous besoin de quelque chose ?</t>
  </si>
  <si>
    <t>- Non merci.</t>
  </si>
  <si>
    <t>- Et pour votre femme ?</t>
  </si>
  <si>
    <t>- Ah vous faites bien de m'y faire penser ! Montez-moi une carte postale et un timbre...</t>
  </si>
  <si>
    <t>Conseils d'un père… mais.... d’un père lucide !</t>
  </si>
  <si>
    <t xml:space="preserve">Une fille s’adresse à son père : </t>
  </si>
  <si>
    <t>Papa, il faut que je te dise que je suis amoureuse.</t>
  </si>
  <si>
    <t>Avec Sébastien, nous nous sommes rencontrés sur Meetic, puis sommes devenus amis sur Facebook.</t>
  </si>
  <si>
    <t>Nous avons eu des discussions sur WhatsApp et il m’a fait sa déclaration sur Skype.</t>
  </si>
  <si>
    <t>Et maintenant, j’ai besoin de ta bénédiction.</t>
  </si>
  <si>
    <t>Le père répond aussi sec :</t>
  </si>
  <si>
    <t xml:space="preserve">Ma chérie, c’est un très bon départ : mariez-vous sur Twitter, achetez vos enfants sur eBay, recevez-les par Colissimo, déclarez-les sur Google et après quelques années, </t>
  </si>
  <si>
    <t>si tu es fatiguée de ton mari,</t>
  </si>
  <si>
    <t>mets-le sur le Bon Coin...</t>
  </si>
  <si>
    <t>POURQUOI CHOISIR D'ÊTRE INCINÉRÉ ?</t>
  </si>
  <si>
    <t>Pourquoi demander de terminer dans un incinérateur ?</t>
  </si>
  <si>
    <r>
      <t>Au départ, nous sommes créés d'une </t>
    </r>
    <r>
      <rPr>
        <b/>
        <i/>
        <sz val="14"/>
        <color theme="1"/>
        <rFont val="Helvetica"/>
        <family val="2"/>
      </rPr>
      <t>« étincelle » </t>
    </r>
    <r>
      <rPr>
        <b/>
        <sz val="14"/>
        <color theme="1"/>
        <rFont val="Helvetica"/>
        <family val="2"/>
      </rPr>
      <t>d'amour.</t>
    </r>
  </si>
  <si>
    <r>
      <t>La première année, nous sommes la </t>
    </r>
    <r>
      <rPr>
        <b/>
        <i/>
        <sz val="14"/>
        <color theme="1"/>
        <rFont val="Helvetica"/>
        <family val="2"/>
      </rPr>
      <t>« flamme » </t>
    </r>
    <r>
      <rPr>
        <b/>
        <sz val="14"/>
        <color theme="1"/>
        <rFont val="Helvetica"/>
        <family val="2"/>
      </rPr>
      <t>de nos parents.</t>
    </r>
  </si>
  <si>
    <r>
      <t>On se fait ensuite </t>
    </r>
    <r>
      <rPr>
        <b/>
        <i/>
        <sz val="14"/>
        <color theme="1"/>
        <rFont val="Helvetica"/>
        <family val="2"/>
      </rPr>
      <t>« chauffer » </t>
    </r>
    <r>
      <rPr>
        <b/>
        <sz val="14"/>
        <color theme="1"/>
        <rFont val="Helvetica"/>
        <family val="2"/>
      </rPr>
      <t>les fesses jusqu'à notre adolescence.</t>
    </r>
  </si>
  <si>
    <r>
      <t>Suit la période où un rien nous </t>
    </r>
    <r>
      <rPr>
        <b/>
        <i/>
        <sz val="14"/>
        <color theme="1"/>
        <rFont val="Helvetica"/>
        <family val="2"/>
      </rPr>
      <t>« allume ».</t>
    </r>
  </si>
  <si>
    <r>
      <t>Et dans la vingtaine, on pète le </t>
    </r>
    <r>
      <rPr>
        <b/>
        <i/>
        <sz val="14"/>
        <color theme="1"/>
        <rFont val="Helvetica"/>
        <family val="2"/>
      </rPr>
      <t>« feu ».</t>
    </r>
  </si>
  <si>
    <r>
      <t>Ensuite, on </t>
    </r>
    <r>
      <rPr>
        <b/>
        <i/>
        <sz val="14"/>
        <color theme="1"/>
        <rFont val="Helvetica"/>
        <family val="2"/>
      </rPr>
      <t>« buche » </t>
    </r>
    <r>
      <rPr>
        <b/>
        <sz val="14"/>
        <color theme="1"/>
        <rFont val="Helvetica"/>
        <family val="2"/>
      </rPr>
      <t>jusqu'à 65 ans.</t>
    </r>
  </si>
  <si>
    <r>
      <t>À 75 ans, on est </t>
    </r>
    <r>
      <rPr>
        <b/>
        <i/>
        <sz val="14"/>
        <color theme="1"/>
        <rFont val="Helvetica"/>
        <family val="2"/>
      </rPr>
      <t>« brulé ».</t>
    </r>
  </si>
  <si>
    <r>
      <t>À 80 ans, on se ramasse dans un </t>
    </r>
    <r>
      <rPr>
        <b/>
        <i/>
        <sz val="14"/>
        <color theme="1"/>
        <rFont val="Helvetica"/>
        <family val="2"/>
      </rPr>
      <t>« foyer ».</t>
    </r>
  </si>
  <si>
    <r>
      <t>Puis à 90 ans, on </t>
    </r>
    <r>
      <rPr>
        <b/>
        <i/>
        <sz val="14"/>
        <color theme="1"/>
        <rFont val="Helvetica"/>
        <family val="2"/>
      </rPr>
      <t>« s'éteint ».</t>
    </r>
  </si>
  <si>
    <t>Alors, pourquoi demander à être incinéré ?</t>
  </si>
  <si>
    <r>
      <t>On est déjà </t>
    </r>
    <r>
      <rPr>
        <b/>
        <i/>
        <sz val="14"/>
        <color theme="1"/>
        <rFont val="Helvetica"/>
        <family val="2"/>
      </rPr>
      <t>« cuit » </t>
    </r>
    <r>
      <rPr>
        <b/>
        <sz val="14"/>
        <color theme="1"/>
        <rFont val="Helvetica"/>
        <family val="2"/>
      </rPr>
      <t>de toute façon.</t>
    </r>
  </si>
  <si>
    <t>Si tu choisis l'incinération, sache que ce sera ta dernière cuite !</t>
  </si>
  <si>
    <t>Tandis qu'enterré, tu auras toujours une chance  d'avoir un petit...ver dans le nez !</t>
  </si>
  <si>
    <t>Les problèmes des boulangers sont croissants...*</t>
  </si>
  <si>
    <t>                                *Alors que les bouchers veulent défendre leur beefsteak,*</t>
  </si>
  <si>
    <t>                                *les éleveurs de volailles se font plumer,*</t>
  </si>
  <si>
    <t>                                *les éleveurs de chiens sont aux abois,*</t>
  </si>
  <si>
    <t>                                *les pêcheurs haussent le ton !*</t>
  </si>
  <si>
    <t>                                *Et bien sûr, les éleveurs de porcs sont dans la merde,*</t>
  </si>
  <si>
    <t>                                *tandis que les céréaliers sont sur la paille.*</t>
  </si>
  <si>
    <t>                                *Par ailleurs, alors que les brasseurs sont sous pression,*</t>
  </si>
  <si>
    <t>                                *les viticulteurs trinquent.*</t>
  </si>
  <si>
    <t>                                *Heureusement, les électriciens résistent*</t>
  </si>
  <si>
    <t>                                *Mais pour les couvreurs, c'est la tuile*</t>
  </si>
  <si>
    <t>                                *et certains plombiers prennent carrément la fuite.*</t>
  </si>
  <si>
    <t>                                *Dans l'industrie automobile, les salariés débrayent,*</t>
  </si>
  <si>
    <t>                                *dans l'espoir que la direction fasse marche arrière.*</t>
  </si>
  <si>
    <t>                                *Chez EDF, les syndicats sont sous tension,*</t>
  </si>
  <si>
    <t>                                *mais la direction ne semble pas au courant.*</t>
  </si>
  <si>
    <t>                                *Les cheminots voudraient garder leur train de vie,*</t>
  </si>
  <si>
    <t>                                *mais la crise est arrivée sans crier gare,*</t>
  </si>
  <si>
    <t>                                *alors... les veilleurs de nuit, eux, vivent au jour le jour.*</t>
  </si>
  <si>
    <t>                                *Pendant que les pédicures travaillent d'arrache-pied,*</t>
  </si>
  <si>
    <t>                                *les croupiers jouent le tout pour le tout,*</t>
  </si>
  <si>
    <t>                                *les dessinateurs font grise mine,*</t>
  </si>
  <si>
    <t>                                *les militaires partent en retraite,*</t>
  </si>
  <si>
    <t>                                *les imprimeurs dépriment*</t>
  </si>
  <si>
    <t>                                *et les météorologistes sont en dépression.*</t>
  </si>
  <si>
    <t>                                *Les prostituées se retrouvent à la rue.*</t>
  </si>
  <si>
    <t>                                *Amis, c'est vraiment une mauvaise passe.*</t>
  </si>
  <si>
    <t>                                *Mais rarement les banquiers perdent au change..*</t>
  </si>
  <si>
    <t>                                *À bon entendeur !*</t>
  </si>
  <si>
    <t>                                *Salut !!!*</t>
  </si>
  <si>
    <t>‌Un homme âgé se retrouve sur la table d'opération attendant d'être opéré. Il insiste pour que ce soit son gendre, l'éminent chirurgien, qui procède à cette chirurgie.</t>
  </si>
  <si>
    <t xml:space="preserve">    Avant d'être endormi, il demande à parler à son gendre et lui dit :</t>
  </si>
  <si>
    <t xml:space="preserve">    - Ne sois pas nerveux, fais de ton mieux. Et si ça tourne mal et que quelque chose devait m'arriver, souviens-toi que ta belle-mère va aller habiter chez toi !!!</t>
  </si>
  <si>
    <t xml:space="preserve">     </t>
  </si>
  <si>
    <t xml:space="preserve">    Deux hommes islamiques très croyants se promènent dans le désert.</t>
  </si>
  <si>
    <t xml:space="preserve">    Mohammed" lui dit Ahmed, ''Dans le Coran il est écrit que ta femme doit marcher 20 pas derrière toi !Et ta femme marche 10 pas devant toi !''</t>
  </si>
  <si>
    <t xml:space="preserve">    "Je sais" lui répond Mohammed,</t>
  </si>
  <si>
    <t xml:space="preserve">    ''Mais à l'époque du Coran, il n'y avait pas encore de mines dans le désert. ''</t>
  </si>
  <si>
    <t xml:space="preserve">    La Modestie juive</t>
  </si>
  <si>
    <t xml:space="preserve">    Un catholique, un protestant, un musulman et un juif étaient en discussion pendant un dîner.</t>
  </si>
  <si>
    <t xml:space="preserve">    Le catholique dit :</t>
  </si>
  <si>
    <t xml:space="preserve">    - Je suis si riche que j'achèterais bien la Citibank" !</t>
  </si>
  <si>
    <t xml:space="preserve">    Le protestant dit :</t>
  </si>
  <si>
    <t xml:space="preserve">    - "Je suis très riche et j'achèterais bien la General Motors" !</t>
  </si>
  <si>
    <t xml:space="preserve">    Le musulman dit :</t>
  </si>
  <si>
    <t xml:space="preserve">    - "Je suis un prince fabuleusement riche... Je vais acheter Microsoft" !</t>
  </si>
  <si>
    <t xml:space="preserve">    Ensuite ils attendent tous que le juif parle...Le juif remue son café, place la cuillère proprement sur la table, prend une petite gorgée de café, les regarde et dit avec désinvolture :</t>
  </si>
  <si>
    <t xml:space="preserve">    - "Je ne vends pas. ''</t>
  </si>
  <si>
    <t xml:space="preserve">    Un homme meurt. Comme il avait décidé de se faire incinérer, on le place dans un cercueil et puis, au feu. Le cercueil brûle, mais pas le corps du bonhomme.</t>
  </si>
  <si>
    <t xml:space="preserve">    On le place dans un autre cercueil et l'on recommence.</t>
  </si>
  <si>
    <t xml:space="preserve">    Même chose, le cercueil brûle, mais pas le type.</t>
  </si>
  <si>
    <t xml:space="preserve">    Et la veuve déclare :</t>
  </si>
  <si>
    <t xml:space="preserve">    - Ça ne m'étonne pas, ça fait 30 ans qu'il prend des anti-inflammatoires.</t>
  </si>
  <si>
    <t xml:space="preserve">    Un mendiant fait la manche à la hauteur d'un feu rouge, une Mercedes s'y arrête, le mendiant frappe à la vitre et crie au chauffeur</t>
  </si>
  <si>
    <t xml:space="preserve">    - "j'ai faim!"</t>
  </si>
  <si>
    <t xml:space="preserve">    Le conducteur regarde sa montre, et lui répond,</t>
  </si>
  <si>
    <t xml:space="preserve">    - C'est normal, il est midi, moi aussi.</t>
  </si>
  <si>
    <t xml:space="preserve">    D'après la Bible, Jésus est né à Bethléem, en Palestine, un pays où les gens s'appellent Mohamed, Abdel, Mounir, Aziz, Ahmed, Farid, Omar, Youssouf, Mouloud, etc. ... </t>
  </si>
  <si>
    <t xml:space="preserve">    Et ce mec a quand même réussi à se trouver 12 copains qui s'appelaient Jean, Pierre, Paul, Jacques, Thomas, Luc, Matthieu, André, Philippe, Simon, etc. ... et qui buvaient du vin.....!</t>
  </si>
  <si>
    <t xml:space="preserve">    C'est pas un miracle ça ???</t>
  </si>
  <si>
    <t>UNE HISTOIRE SAINTE..UNE VRAIE.......................!</t>
  </si>
  <si>
    <t xml:space="preserve">             Une femme arrive au ciel, avant de repartir au purgatoire</t>
  </si>
  <si>
    <t xml:space="preserve">          pour sa période de pénitence,</t>
  </si>
  <si>
    <t xml:space="preserve">             Elle demande à St Pierre si elle peut revoir son mari, décédé avant elle.</t>
  </si>
  <si>
    <t xml:space="preserve">            - On va faire un effort et le chercher...</t>
  </si>
  <si>
    <t xml:space="preserve">              St Pierre consulte son ordinateur et regarde dans le</t>
  </si>
  <si>
    <t xml:space="preserve">             fichier des bienfaiteurs: Rien !</t>
  </si>
  <si>
    <t xml:space="preserve">              Il regarde le fichier des Béatifiés: Rien !</t>
  </si>
  <si>
    <t xml:space="preserve">                Il va voir dans le dossier des Saints: toujours rien !!!</t>
  </si>
  <si>
    <t xml:space="preserve">              - Au fait, vous étiez mariés longtemps ?</t>
  </si>
  <si>
    <t xml:space="preserve">          Toute fière :</t>
  </si>
  <si>
    <t xml:space="preserve">            - Oh oui 52 ans!!!</t>
  </si>
  <si>
    <t xml:space="preserve">           - Ah bien sûr, ça explique tout !!! C'est dans le dossier des martyrs qu'il</t>
  </si>
  <si>
    <t xml:space="preserve">        fallait chercher !!!</t>
  </si>
  <si>
    <t xml:space="preserve">           -------------------------</t>
  </si>
  <si>
    <t>L'étrangère...magnifique ! ! !.</t>
  </si>
  <si>
    <t xml:space="preserve">   </t>
  </si>
  <si>
    <t xml:space="preserve">      Quelques années avant ma naissance, mon père connut une étrangère récemment arrivée
      dans notre village.</t>
  </si>
  <si>
    <t xml:space="preserve">    Depuis le début, mon père fut subjugué par cette personne, si bien que nous en arrivâmes à l'inviter à demeurer chez nous.</t>
  </si>
  <si>
    <t xml:space="preserve"> L'étrangère accepta et depuis lors elle fit partie de la famille.</t>
  </si>
  <si>
    <t xml:space="preserve">                  Moi je grandissais, je n'ai jamais demandé d'où elle venait, tout me paraissait évident.</t>
  </si>
  <si>
    <t xml:space="preserve">                  Mes parents étaient enseignants : ma maman m'apprit ce qu'était le bien et ce qu'était le mal et mon père m'apprit l'obéissance.</t>
  </si>
  <si>
    <t xml:space="preserve">                Mais l'étrangère, c'était une conteuse, une enjôleuse.</t>
  </si>
  <si>
    <t xml:space="preserve">                  Elle nous maintenait, pendant des heures, fascinés par ses histoires mystérieuses ou rigolotes.</t>
  </si>
  <si>
    <t xml:space="preserve">                  Elle avait la réponse à tout ce qui concernait la politique, l'histoire ou les sciences.</t>
  </si>
  <si>
    <t xml:space="preserve">                  Elle connaissait tout du passé, du présent, elle aurait presque pu parler du futur !</t>
  </si>
  <si>
    <t xml:space="preserve">                  Elle fit même assister ma famille à une partie de football pour la première fois.</t>
  </si>
  <si>
    <t xml:space="preserve">                  Elle me faisait rire et elle me faisait pleurer.</t>
  </si>
  <si>
    <t xml:space="preserve">                  L'étrangère n'arrêtait jamais de parler; ça ne dérangeait pas ma Maman.</t>
  </si>
  <si>
    <t xml:space="preserve">                  Parfois maman se levait, sans prévenir, pendant que nous continuions à boire ses paroles.</t>
  </si>
  <si>
    <t xml:space="preserve">                  Je pense qu'en réalité, elle était à la cuisine pour avoir un peu de tranquillité</t>
  </si>
  <si>
    <t xml:space="preserve">                ( Maintenant, je me demande si elle n'espérait pas avec impatience qu'elle s'en aille ).</t>
  </si>
  <si>
    <t xml:space="preserve">                  Mon père avait ses convictions morales, mais l'étrangère ne semblait pas en être concernée.</t>
  </si>
  <si>
    <t xml:space="preserve">                  Les blasphèmes, les mauvaises paroles, par exemple, personne chez nous, ni voisins, ni amis, ne s'en seraient permis.</t>
  </si>
  <si>
    <t xml:space="preserve">                  Ce n'était pas le cas de l'étrangère qui se permettait tout, offusquant mon père et faisant rougir ma maman.</t>
  </si>
  <si>
    <t xml:space="preserve">                 Mon père nous avait totalement interdit l'alcool. Elle, l'étrangère, nous incitait à en boire souvent.</t>
  </si>
  <si>
    <t xml:space="preserve">                 Elle nous affirmait que les cigarettes étaient fraîches et inoffensives, et que pipes et cigares faisaient distingué.</t>
  </si>
  <si>
    <t xml:space="preserve">                  Elle parlait librement (peut-être trop) du sexe.</t>
  </si>
  <si>
    <t xml:space="preserve">                  Ses commentaires étaient évidents, suggestifs, et souvent dévergondés.</t>
  </si>
  <si>
    <t xml:space="preserve">                  Maintenant je sais que mes relations ont été grandement influencées par cette étrangère pendant mon adolescence.</t>
  </si>
  <si>
    <t xml:space="preserve">                  Nous la critiquions, elle ne faisait aucun cas de la valeur de mes parents, et malgré cela, elle était toujours là !</t>
  </si>
  <si>
    <t xml:space="preserve">                  Des dizaines dannées sont passées depuis notre départ du foyer paternel.</t>
  </si>
  <si>
    <t xml:space="preserve">                  Et depuis lors beaucoup de choses ont changé : nous n'avons plus cette fascination.</t>
  </si>
  <si>
    <t xml:space="preserve">                  Il n'empêche que, si vous pouviez, pénétrer chez mes parents,</t>
  </si>
  <si>
    <t xml:space="preserve">                vous la retrouveriez quand même dans un coin, attendant que quelqu'un vienne écouter ses parlotes ou lui consacrer son temps libre…</t>
  </si>
  <si>
    <t xml:space="preserve">             </t>
  </si>
  <si>
    <t xml:space="preserve">      Voulez-vous connaitre son nom ?</t>
  </si>
  <si>
    <t xml:space="preserve">      Nous, nous l'appelons… Télévision !</t>
  </si>
  <si>
    <t xml:space="preserve">             </t>
  </si>
  <si>
    <t xml:space="preserve">      Il faudrait que cette belle histoire soit lue par tout le monde.</t>
  </si>
  <si>
    <t xml:space="preserve">       Attention :</t>
  </si>
  <si>
    <r>
      <t xml:space="preserve">         Maintenant, elle a un époux qui s'appelle </t>
    </r>
    <r>
      <rPr>
        <b/>
        <sz val="16"/>
        <color rgb="FFFF0000"/>
        <rFont val="Arial"/>
        <family val="2"/>
      </rPr>
      <t>Ordinateur…</t>
    </r>
  </si>
  <si>
    <r>
      <t xml:space="preserve">    … un fils qui s'appelle  </t>
    </r>
    <r>
      <rPr>
        <b/>
        <sz val="16"/>
        <color rgb="FFFF0000"/>
        <rFont val="Arial"/>
        <family val="2"/>
      </rPr>
      <t xml:space="preserve">  Portable…</t>
    </r>
  </si>
  <si>
    <r>
      <t xml:space="preserve">    ... une fille qui s'appelle </t>
    </r>
    <r>
      <rPr>
        <b/>
        <sz val="16"/>
        <color rgb="FFFF0000"/>
        <rFont val="Arial"/>
        <family val="2"/>
      </rPr>
      <t>Tablette...</t>
    </r>
  </si>
  <si>
    <r>
      <t xml:space="preserve">    … et un neveu pire que tous : Lui c'est </t>
    </r>
    <r>
      <rPr>
        <b/>
        <sz val="16"/>
        <color rgb="FFFF0000"/>
        <rFont val="Arial"/>
        <family val="2"/>
      </rPr>
      <t>Smartphone ... </t>
    </r>
  </si>
  <si>
    <t xml:space="preserve">    et ils se lient tous ensemble pour nous éloigner les uns des autres !!!</t>
  </si>
  <si>
    <t>L'histoire se passe devant un magasin fermé, avec une queue monstrueuse.(File d'attente).</t>
  </si>
  <si>
    <t xml:space="preserve">      Mohamed arrive, voit la queue et double tout le monde.</t>
  </si>
  <si>
    <t xml:space="preserve">       Manque de pot le premier qui faisait la queue ne se laisse pas doubler et </t>
  </si>
  <si>
    <t>lui met une belle gifle.</t>
  </si>
  <si>
    <t xml:space="preserve">     </t>
  </si>
  <si>
    <t xml:space="preserve">      Les autres, voyant que le gars ne se défend pas, lui sautent tous dessus </t>
  </si>
  <si>
    <r>
      <t xml:space="preserve">et il se </t>
    </r>
    <r>
      <rPr>
        <sz val="16"/>
        <color theme="1"/>
        <rFont val="Arial"/>
        <family val="2"/>
      </rPr>
      <t> </t>
    </r>
    <r>
      <rPr>
        <b/>
        <sz val="16"/>
        <color theme="1"/>
        <rFont val="Arial"/>
        <family val="2"/>
      </rPr>
      <t>retrouve à nouveau au bout de la queue.</t>
    </r>
  </si>
  <si>
    <t xml:space="preserve">        </t>
  </si>
  <si>
    <t xml:space="preserve">      Mohammed décide une 2 ème fois de passer devant, et là encore il se fait éjecter.</t>
  </si>
  <si>
    <t xml:space="preserve">       Il décide d'y retourner une 3 ème fois, mais pareil ...tout le monde lui </t>
  </si>
  <si>
    <t>saute dessus!!!</t>
  </si>
  <si>
    <t xml:space="preserve">      A la fin,dépité, il regarde tout le monde et dit :</t>
  </si>
  <si>
    <t xml:space="preserve">      "Tant pis,j'ouvrirai pas le magasin aujourd'hui    !"…</t>
  </si>
  <si>
    <t xml:space="preserve">  = 77 - 72   =   5 + 40  =    45 , je suis né en 1945 , j'ai 72 ans</t>
  </si>
  <si>
    <t xml:space="preserve">  = 77 + 40  =  117 - 72  =  45 , je suis né en 1945 , j'ai 72 ans</t>
  </si>
  <si>
    <t>Y a pas de mystère mathématique.</t>
  </si>
  <si>
    <t>Ça marche si tu comptes les années à partir de 1900:</t>
  </si>
  <si>
    <t>- mon année de naissance est alors 27,</t>
  </si>
  <si>
    <t>- celle de mon arrière-petite fille née le 12.12.12 (12 décembre 2012) est 112,</t>
  </si>
  <si>
    <t>- et l’année où nous sommes est 117 (77 bières +40 € = 117, tiens tiens).</t>
  </si>
  <si>
    <t>Il faut simplement se souvenir que dans une équation, lorsqu’on fait passer un terme d’un côté à l’autre du signe = (égale), ce terme change de signe (de négatif (-) il devient positif (+), et vice-versa).</t>
  </si>
  <si>
    <t>Alors reprenons:</t>
  </si>
  <si>
    <t>77 bières-ton âge+40 €=l’année de ta naissance</t>
  </si>
  <si>
    <t>Je fais passer ton âge de la gauche à la droite du signe =:</t>
  </si>
  <si>
    <t>77 bières+40 €=l’année de ta naissance+ton âge</t>
  </si>
  <si>
    <t>À droite du signe =, l’année de ta naissance plus ton âge, c’est l’année où nous sommes, c’est-à-dire 117 en comptant les années à partir de 1900,</t>
  </si>
  <si>
    <t>et à gauche du signe = on a 77 bières+40 €=117</t>
  </si>
  <si>
    <t>Ça marche avec x bières + y € pourvu que x+y=117.</t>
  </si>
  <si>
    <t>L’année prochaine ça marchera avec x bières + y € pourvu que x+y=118, etc,</t>
  </si>
  <si>
    <t>tout simplement parce que l’année de ta naissance plus ton âge, c’est l’année dans laquelle un se trouve.</t>
  </si>
  <si>
    <t>Aucun mystère.</t>
  </si>
  <si>
    <t>À plus.</t>
  </si>
  <si>
    <t>Bien amicalement</t>
  </si>
  <si>
    <t>Alfred</t>
  </si>
  <si>
    <t>GUERRE</t>
  </si>
  <si>
    <r>
      <t xml:space="preserve">- Les soldats se cachaient pour éviter l'éclatation des obus. </t>
    </r>
    <r>
      <rPr>
        <sz val="14"/>
        <color theme="1"/>
        <rFont val="Arial"/>
        <family val="2"/>
      </rPr>
      <t>(</t>
    </r>
    <r>
      <rPr>
        <i/>
        <sz val="14"/>
        <color theme="1"/>
        <rFont val="Arial"/>
        <family val="2"/>
      </rPr>
      <t>avec raison...</t>
    </r>
    <r>
      <rPr>
        <sz val="14"/>
        <color theme="1"/>
        <rFont val="Arial"/>
        <family val="2"/>
      </rPr>
      <t>)</t>
    </r>
  </si>
  <si>
    <r>
      <t xml:space="preserve">- Les avions lançaient des espadrilles contre l'ennemi. </t>
    </r>
    <r>
      <rPr>
        <sz val="14"/>
        <color theme="1"/>
        <rFont val="Arial"/>
        <family val="2"/>
      </rPr>
      <t>(</t>
    </r>
    <r>
      <rPr>
        <i/>
        <sz val="14"/>
        <color theme="1"/>
        <rFont val="Arial"/>
        <family val="2"/>
      </rPr>
      <t>diminution des risques collatéraux !</t>
    </r>
    <r>
      <rPr>
        <sz val="14"/>
        <color theme="1"/>
        <rFont val="Arial"/>
        <family val="2"/>
      </rPr>
      <t>)</t>
    </r>
  </si>
  <si>
    <r>
      <t xml:space="preserve">- À la fin, les hommes commençaient à en avoir marre d'être tués. </t>
    </r>
    <r>
      <rPr>
        <sz val="14"/>
        <color theme="1"/>
        <rFont val="Arial"/>
        <family val="2"/>
      </rPr>
      <t>(</t>
    </r>
    <r>
      <rPr>
        <i/>
        <sz val="14"/>
        <color theme="1"/>
        <rFont val="Arial"/>
        <family val="2"/>
      </rPr>
      <t>on les comprend !</t>
    </r>
    <r>
      <rPr>
        <sz val="14"/>
        <color theme="1"/>
        <rFont val="Arial"/>
        <family val="2"/>
      </rPr>
      <t>)</t>
    </r>
  </si>
  <si>
    <r>
      <t xml:space="preserve">- Après la défaite, les Français prirent comme chef le maréchal Pétrin. </t>
    </r>
    <r>
      <rPr>
        <sz val="14"/>
        <color theme="1"/>
        <rFont val="Arial"/>
        <family val="2"/>
      </rPr>
      <t>(</t>
    </r>
    <r>
      <rPr>
        <i/>
        <sz val="14"/>
        <color theme="1"/>
        <rFont val="Arial"/>
        <family val="2"/>
      </rPr>
      <t>on y était déjà !</t>
    </r>
    <r>
      <rPr>
        <sz val="14"/>
        <color theme="1"/>
        <rFont val="Arial"/>
        <family val="2"/>
      </rPr>
      <t>)</t>
    </r>
  </si>
  <si>
    <r>
      <t xml:space="preserve">- Le 11 novembre, tous les morts de le guerre fêtent la victoire. </t>
    </r>
    <r>
      <rPr>
        <sz val="14"/>
        <color theme="1"/>
        <rFont val="Arial"/>
        <family val="2"/>
      </rPr>
      <t>(</t>
    </r>
    <r>
      <rPr>
        <i/>
        <sz val="14"/>
        <color theme="1"/>
        <rFont val="Arial"/>
        <family val="2"/>
      </rPr>
      <t>d'où le nombre de participants</t>
    </r>
    <r>
      <rPr>
        <sz val="14"/>
        <color theme="1"/>
        <rFont val="Arial"/>
        <family val="2"/>
      </rPr>
      <t>)</t>
    </r>
  </si>
  <si>
    <r>
      <t xml:space="preserve">- Sur les champs de bataille, on voit les tombes de ceux qui sont tombés, c'est pourquoi on les appelle des pierres tombales. </t>
    </r>
    <r>
      <rPr>
        <sz val="14"/>
        <color theme="1"/>
        <rFont val="Arial"/>
        <family val="2"/>
      </rPr>
      <t>(</t>
    </r>
    <r>
      <rPr>
        <i/>
        <sz val="14"/>
        <color theme="1"/>
        <rFont val="Arial"/>
        <family val="2"/>
      </rPr>
      <t>????</t>
    </r>
    <r>
      <rPr>
        <sz val="14"/>
        <color theme="1"/>
        <rFont val="Arial"/>
        <family val="2"/>
      </rPr>
      <t>)</t>
    </r>
  </si>
  <si>
    <t>MOYEN-ÂGE</t>
  </si>
  <si>
    <r>
      <t xml:space="preserve">- Les paysans étaient obligés de jeûner à chaque repas. </t>
    </r>
    <r>
      <rPr>
        <sz val="14"/>
        <color theme="1"/>
        <rFont val="Arial"/>
        <family val="2"/>
      </rPr>
      <t>(</t>
    </r>
    <r>
      <rPr>
        <i/>
        <sz val="14"/>
        <color theme="1"/>
        <rFont val="Arial"/>
        <family val="2"/>
      </rPr>
      <t>le régime avant l'heure</t>
    </r>
    <r>
      <rPr>
        <sz val="14"/>
        <color theme="1"/>
        <rFont val="Arial"/>
        <family val="2"/>
      </rPr>
      <t>)</t>
    </r>
  </si>
  <si>
    <r>
      <t xml:space="preserve">- La famine était un grave problème pour ceux qui n'avaient rien à manger. </t>
    </r>
    <r>
      <rPr>
        <sz val="14"/>
        <color theme="1"/>
        <rFont val="Arial"/>
        <family val="2"/>
      </rPr>
      <t>(</t>
    </r>
    <r>
      <rPr>
        <i/>
        <sz val="14"/>
        <color theme="1"/>
        <rFont val="Arial"/>
        <family val="2"/>
      </rPr>
      <t>!!!!!</t>
    </r>
    <r>
      <rPr>
        <sz val="14"/>
        <color theme="1"/>
        <rFont val="Arial"/>
        <family val="2"/>
      </rPr>
      <t>)</t>
    </r>
  </si>
  <si>
    <r>
      <t>- Au Moyen-âge, la bonne santé n'avait pas encore été inventée.</t>
    </r>
    <r>
      <rPr>
        <sz val="14"/>
        <color theme="1"/>
        <rFont val="Arial"/>
        <family val="2"/>
      </rPr>
      <t>(</t>
    </r>
    <r>
      <rPr>
        <i/>
        <sz val="14"/>
        <color theme="1"/>
        <rFont val="Arial"/>
        <family val="2"/>
      </rPr>
      <t>mais que font les chercheurs ???</t>
    </r>
    <r>
      <rPr>
        <sz val="14"/>
        <color theme="1"/>
        <rFont val="Arial"/>
        <family val="2"/>
      </rPr>
      <t>)</t>
    </r>
  </si>
  <si>
    <r>
      <t>- Les Moyenâgeux avaient les dents pourries comme Jacquouilles.</t>
    </r>
    <r>
      <rPr>
        <sz val="14"/>
        <color theme="1"/>
        <rFont val="Arial"/>
        <family val="2"/>
      </rPr>
      <t>(</t>
    </r>
    <r>
      <rPr>
        <i/>
        <sz val="14"/>
        <color theme="1"/>
        <rFont val="Arial"/>
        <family val="2"/>
      </rPr>
      <t>c'est ça, la culture !</t>
    </r>
    <r>
      <rPr>
        <sz val="14"/>
        <color theme="1"/>
        <rFont val="Arial"/>
        <family val="2"/>
      </rPr>
      <t>)</t>
    </r>
  </si>
  <si>
    <r>
      <t xml:space="preserve">- La mortalité infantile était très élevée sauf chez les vieillards. </t>
    </r>
    <r>
      <rPr>
        <sz val="14"/>
        <color theme="1"/>
        <rFont val="Arial"/>
        <family val="2"/>
      </rPr>
      <t>(</t>
    </r>
    <r>
      <rPr>
        <i/>
        <sz val="14"/>
        <color theme="1"/>
        <rFont val="Arial"/>
        <family val="2"/>
      </rPr>
      <t>et oui !</t>
    </r>
    <r>
      <rPr>
        <sz val="14"/>
        <color theme="1"/>
        <rFont val="Arial"/>
        <family val="2"/>
      </rPr>
      <t>)</t>
    </r>
  </si>
  <si>
    <t>JEANNE D'ARC</t>
  </si>
  <si>
    <r>
      <t>- Son nom vient du fait qu'elle tirait à l'arc plus vite que son ombre.</t>
    </r>
    <r>
      <rPr>
        <sz val="14"/>
        <color theme="1"/>
        <rFont val="Arial"/>
        <family val="2"/>
      </rPr>
      <t>(</t>
    </r>
    <r>
      <rPr>
        <i/>
        <sz val="14"/>
        <color theme="1"/>
        <rFont val="Arial"/>
        <family val="2"/>
      </rPr>
      <t>comme un certain L. L. .....</t>
    </r>
    <r>
      <rPr>
        <sz val="14"/>
        <color theme="1"/>
        <rFont val="Arial"/>
        <family val="2"/>
      </rPr>
      <t>)</t>
    </r>
  </si>
  <si>
    <r>
      <t>- On l'appelait "La Pucelle" car elle était vierge depuis son enfance.</t>
    </r>
    <r>
      <rPr>
        <sz val="14"/>
        <color theme="1"/>
        <rFont val="Arial"/>
        <family val="2"/>
      </rPr>
      <t>(</t>
    </r>
    <r>
      <rPr>
        <i/>
        <sz val="14"/>
        <color theme="1"/>
        <rFont val="Arial"/>
        <family val="2"/>
      </rPr>
      <t>sans voix !!!</t>
    </r>
    <r>
      <rPr>
        <sz val="14"/>
        <color theme="1"/>
        <rFont val="Arial"/>
        <family val="2"/>
      </rPr>
      <t>)</t>
    </r>
  </si>
  <si>
    <r>
      <t xml:space="preserve">- Jeanne détestait les Anglais à qui elle reprochait de l'avoir brûlée vive. </t>
    </r>
    <r>
      <rPr>
        <sz val="14"/>
        <color theme="1"/>
        <rFont val="Arial"/>
        <family val="2"/>
      </rPr>
      <t>(</t>
    </r>
    <r>
      <rPr>
        <i/>
        <sz val="14"/>
        <color theme="1"/>
        <rFont val="Arial"/>
        <family val="2"/>
      </rPr>
      <t>les fameuses visions !...</t>
    </r>
    <r>
      <rPr>
        <sz val="14"/>
        <color theme="1"/>
        <rFont val="Arial"/>
        <family val="2"/>
      </rPr>
      <t>)</t>
    </r>
  </si>
  <si>
    <t>SCIENCES PHYSIQUES</t>
  </si>
  <si>
    <r>
      <t xml:space="preserve">- Une bouteille d'eau explose s'il gèle car, sous l'effet du froid, l'eau devient un explosif. </t>
    </r>
    <r>
      <rPr>
        <sz val="14"/>
        <color theme="1"/>
        <rFont val="Arial"/>
        <family val="2"/>
      </rPr>
      <t>(</t>
    </r>
    <r>
      <rPr>
        <i/>
        <sz val="14"/>
        <color theme="1"/>
        <rFont val="Arial"/>
        <family val="2"/>
      </rPr>
      <t xml:space="preserve">d'où la prolifération... </t>
    </r>
    <r>
      <rPr>
        <sz val="14"/>
        <color theme="1"/>
        <rFont val="Arial"/>
        <family val="2"/>
      </rPr>
      <t>)</t>
    </r>
  </si>
  <si>
    <r>
      <t>- Le passage de l'état solide à l'état liquide est la niquéfaction.</t>
    </r>
    <r>
      <rPr>
        <sz val="14"/>
        <color theme="1"/>
        <rFont val="Arial"/>
        <family val="2"/>
      </rPr>
      <t>(</t>
    </r>
    <r>
      <rPr>
        <i/>
        <sz val="14"/>
        <color theme="1"/>
        <rFont val="Arial"/>
        <family val="2"/>
      </rPr>
      <t>exemple ?</t>
    </r>
    <r>
      <rPr>
        <sz val="14"/>
        <color theme="1"/>
        <rFont val="Arial"/>
        <family val="2"/>
      </rPr>
      <t>)</t>
    </r>
  </si>
  <si>
    <r>
      <t>- Quand on a un corps et qu'on le lâche, il se casse la gueule.</t>
    </r>
    <r>
      <rPr>
        <sz val="14"/>
        <color theme="1"/>
        <rFont val="Arial"/>
        <family val="2"/>
      </rPr>
      <t>(</t>
    </r>
    <r>
      <rPr>
        <i/>
        <sz val="14"/>
        <color theme="1"/>
        <rFont val="Arial"/>
        <family val="2"/>
      </rPr>
      <t>imparable !</t>
    </r>
    <r>
      <rPr>
        <sz val="14"/>
        <color theme="1"/>
        <rFont val="Arial"/>
        <family val="2"/>
      </rPr>
      <t>)</t>
    </r>
  </si>
  <si>
    <r>
      <t xml:space="preserve">- Un kilo de mercure pèse pratiquement une tonne. </t>
    </r>
    <r>
      <rPr>
        <sz val="14"/>
        <color theme="1"/>
        <rFont val="Arial"/>
        <family val="2"/>
      </rPr>
      <t>(</t>
    </r>
    <r>
      <rPr>
        <i/>
        <sz val="14"/>
        <color theme="1"/>
        <rFont val="Arial"/>
        <family val="2"/>
      </rPr>
      <t>Hum !!!!</t>
    </r>
    <r>
      <rPr>
        <sz val="14"/>
        <color theme="1"/>
        <rFont val="Arial"/>
        <family val="2"/>
      </rPr>
      <t>)</t>
    </r>
  </si>
  <si>
    <r>
      <t xml:space="preserve">- Le cheval vapeur est la force d'un cheval qui traîne sur un kilomètre un litre d'eau bouillante. </t>
    </r>
    <r>
      <rPr>
        <sz val="14"/>
        <color theme="1"/>
        <rFont val="Arial"/>
        <family val="2"/>
      </rPr>
      <t>(</t>
    </r>
    <r>
      <rPr>
        <i/>
        <sz val="14"/>
        <color theme="1"/>
        <rFont val="Arial"/>
        <family val="2"/>
      </rPr>
      <t>ma préférée !</t>
    </r>
    <r>
      <rPr>
        <sz val="14"/>
        <color theme="1"/>
        <rFont val="Arial"/>
        <family val="2"/>
      </rPr>
      <t>)</t>
    </r>
  </si>
  <si>
    <r>
      <t xml:space="preserve">- Un avion dépasse le mur du son quand l'arrière va plus vite que l'avant. </t>
    </r>
    <r>
      <rPr>
        <sz val="14"/>
        <color theme="1"/>
        <rFont val="Arial"/>
        <family val="2"/>
      </rPr>
      <t>(</t>
    </r>
    <r>
      <rPr>
        <i/>
        <sz val="14"/>
        <color theme="1"/>
        <rFont val="Arial"/>
        <family val="2"/>
      </rPr>
      <t>j'attends la démonstration...</t>
    </r>
    <r>
      <rPr>
        <sz val="14"/>
        <color theme="1"/>
        <rFont val="Arial"/>
        <family val="2"/>
      </rPr>
      <t>)</t>
    </r>
  </si>
  <si>
    <r>
      <t xml:space="preserve">- Les atomes se déplacent dans le liquide grâce à leur queue en forme de fouet. </t>
    </r>
    <r>
      <rPr>
        <sz val="14"/>
        <color theme="1"/>
        <rFont val="Arial"/>
        <family val="2"/>
      </rPr>
      <t>(</t>
    </r>
    <r>
      <rPr>
        <i/>
        <sz val="14"/>
        <color theme="1"/>
        <rFont val="Arial"/>
        <family val="2"/>
      </rPr>
      <t>comparaison avec ???</t>
    </r>
    <r>
      <rPr>
        <sz val="14"/>
        <color theme="1"/>
        <rFont val="Arial"/>
        <family val="2"/>
      </rPr>
      <t>)</t>
    </r>
  </si>
  <si>
    <r>
      <t xml:space="preserve">- La climatisation est un chauffage froid avec du gaz, sauf que c'est le contraire. </t>
    </r>
    <r>
      <rPr>
        <sz val="14"/>
        <color theme="1"/>
        <rFont val="Arial"/>
        <family val="2"/>
      </rPr>
      <t>(</t>
    </r>
    <r>
      <rPr>
        <i/>
        <sz val="14"/>
        <color theme="1"/>
        <rFont val="Arial"/>
        <family val="2"/>
      </rPr>
      <t>évident non?</t>
    </r>
    <r>
      <rPr>
        <sz val="14"/>
        <color theme="1"/>
        <rFont val="Arial"/>
        <family val="2"/>
      </rPr>
      <t>)</t>
    </r>
  </si>
  <si>
    <t>CHIMIE</t>
  </si>
  <si>
    <r>
      <t xml:space="preserve">- Le gaz sulfurique sent très mauvais. On n'a jamais entendu une odeur pareille. </t>
    </r>
    <r>
      <rPr>
        <sz val="14"/>
        <color theme="1"/>
        <rFont val="Arial"/>
        <family val="2"/>
      </rPr>
      <t>(</t>
    </r>
    <r>
      <rPr>
        <i/>
        <sz val="14"/>
        <color theme="1"/>
        <rFont val="Arial"/>
        <family val="2"/>
      </rPr>
      <t>ah, les heureux sourds !</t>
    </r>
    <r>
      <rPr>
        <sz val="14"/>
        <color theme="1"/>
        <rFont val="Arial"/>
        <family val="2"/>
      </rPr>
      <t>)</t>
    </r>
  </si>
  <si>
    <r>
      <t>- Pour rendre l'eau potable, il faut y ajouter de l'alcool à 90°.</t>
    </r>
    <r>
      <rPr>
        <sz val="14"/>
        <color theme="1"/>
        <rFont val="Arial"/>
        <family val="2"/>
      </rPr>
      <t>(</t>
    </r>
    <r>
      <rPr>
        <i/>
        <sz val="14"/>
        <color theme="1"/>
        <rFont val="Arial"/>
        <family val="2"/>
      </rPr>
      <t>explication de l'augmentation de l'alcoolémie</t>
    </r>
    <r>
      <rPr>
        <sz val="14"/>
        <color theme="1"/>
        <rFont val="Arial"/>
        <family val="2"/>
      </rPr>
      <t>)</t>
    </r>
  </si>
  <si>
    <r>
      <t>- L'acier est un métal plus résistant que le bois</t>
    </r>
    <r>
      <rPr>
        <sz val="14"/>
        <color theme="1"/>
        <rFont val="Arial"/>
        <family val="2"/>
      </rPr>
      <t>. (</t>
    </r>
    <r>
      <rPr>
        <i/>
        <sz val="14"/>
        <color theme="1"/>
        <rFont val="Arial"/>
        <family val="2"/>
      </rPr>
      <t>!!!!</t>
    </r>
    <r>
      <rPr>
        <sz val="14"/>
        <color theme="1"/>
        <rFont val="Arial"/>
        <family val="2"/>
      </rPr>
      <t>)</t>
    </r>
  </si>
  <si>
    <t>MATHÉMATIQUES</t>
  </si>
  <si>
    <r>
      <t xml:space="preserve">- Un polygone est une figure qui a des côtés un peu partout. </t>
    </r>
    <r>
      <rPr>
        <sz val="14"/>
        <color theme="1"/>
        <rFont val="Arial"/>
        <family val="2"/>
      </rPr>
      <t>(</t>
    </r>
    <r>
      <rPr>
        <i/>
        <sz val="14"/>
        <color theme="1"/>
        <rFont val="Arial"/>
        <family val="2"/>
      </rPr>
      <t>dur à rassembler...</t>
    </r>
    <r>
      <rPr>
        <sz val="14"/>
        <color theme="1"/>
        <rFont val="Arial"/>
        <family val="2"/>
      </rPr>
      <t>)</t>
    </r>
  </si>
  <si>
    <r>
      <t>- Pour trouver la surface, il faut multiplier le milieu par son centre.</t>
    </r>
    <r>
      <rPr>
        <sz val="14"/>
        <color theme="1"/>
        <rFont val="Arial"/>
        <family val="2"/>
      </rPr>
      <t>(</t>
    </r>
    <r>
      <rPr>
        <i/>
        <sz val="14"/>
        <color theme="1"/>
        <rFont val="Arial"/>
        <family val="2"/>
      </rPr>
      <t>oui... avec "une aspirine pour 2" s.v.p...</t>
    </r>
    <r>
      <rPr>
        <sz val="14"/>
        <color theme="1"/>
        <rFont val="Arial"/>
        <family val="2"/>
      </rPr>
      <t>)</t>
    </r>
  </si>
  <si>
    <r>
      <t xml:space="preserve">- Cette figure s'appelle un trapèze car on pourrait y suspendre quelqu'un. </t>
    </r>
    <r>
      <rPr>
        <sz val="14"/>
        <color theme="1"/>
        <rFont val="Arial"/>
        <family val="2"/>
      </rPr>
      <t>(</t>
    </r>
    <r>
      <rPr>
        <i/>
        <sz val="14"/>
        <color theme="1"/>
        <rFont val="Arial"/>
        <family val="2"/>
      </rPr>
      <t>à chacun ses références...</t>
    </r>
    <r>
      <rPr>
        <sz val="14"/>
        <color theme="1"/>
        <rFont val="Arial"/>
        <family val="2"/>
      </rPr>
      <t>)</t>
    </r>
  </si>
  <si>
    <r>
      <t xml:space="preserve">- Un triangle est un carré qui n'a que trois bordures. </t>
    </r>
    <r>
      <rPr>
        <sz val="14"/>
        <color theme="1"/>
        <rFont val="Arial"/>
        <family val="2"/>
      </rPr>
      <t>(</t>
    </r>
    <r>
      <rPr>
        <i/>
        <sz val="14"/>
        <color theme="1"/>
        <rFont val="Arial"/>
        <family val="2"/>
      </rPr>
      <t>un jardin, quoi !</t>
    </r>
    <r>
      <rPr>
        <sz val="14"/>
        <color theme="1"/>
        <rFont val="Arial"/>
        <family val="2"/>
      </rPr>
      <t>)</t>
    </r>
  </si>
  <si>
    <t>SCIENCES ET NATURE</t>
  </si>
  <si>
    <r>
      <t xml:space="preserve">- Le chien, en remuant la queue, exprime ses sentiments, comme l'homme. </t>
    </r>
    <r>
      <rPr>
        <sz val="14"/>
        <color theme="1"/>
        <rFont val="Arial"/>
        <family val="2"/>
      </rPr>
      <t>(</t>
    </r>
    <r>
      <rPr>
        <i/>
        <sz val="14"/>
        <color theme="1"/>
        <rFont val="Arial"/>
        <family val="2"/>
      </rPr>
      <t>à vérifier !</t>
    </r>
    <r>
      <rPr>
        <sz val="14"/>
        <color theme="1"/>
        <rFont val="Arial"/>
        <family val="2"/>
      </rPr>
      <t>)</t>
    </r>
  </si>
  <si>
    <r>
      <t xml:space="preserve">- Les lapins ont tendance à se reproduire à la vitesse du son. </t>
    </r>
    <r>
      <rPr>
        <sz val="14"/>
        <color theme="1"/>
        <rFont val="Arial"/>
        <family val="2"/>
      </rPr>
      <t>(</t>
    </r>
    <r>
      <rPr>
        <i/>
        <sz val="14"/>
        <color theme="1"/>
        <rFont val="Arial"/>
        <family val="2"/>
      </rPr>
      <t>nous revenons à Jeanne d'Arc...</t>
    </r>
    <r>
      <rPr>
        <sz val="14"/>
        <color theme="1"/>
        <rFont val="Arial"/>
        <family val="2"/>
      </rPr>
      <t>)</t>
    </r>
  </si>
  <si>
    <r>
      <t xml:space="preserve">- Pour faire des oeufs, la poule doit être fermentée par un coq. </t>
    </r>
    <r>
      <rPr>
        <sz val="14"/>
        <color theme="1"/>
        <rFont val="Arial"/>
        <family val="2"/>
      </rPr>
      <t>(</t>
    </r>
    <r>
      <rPr>
        <i/>
        <sz val="14"/>
        <color theme="1"/>
        <rFont val="Arial"/>
        <family val="2"/>
      </rPr>
      <t>d'où l'odeur...</t>
    </r>
    <r>
      <rPr>
        <sz val="14"/>
        <color theme="1"/>
        <rFont val="Arial"/>
        <family val="2"/>
      </rPr>
      <t>)</t>
    </r>
  </si>
  <si>
    <r>
      <t xml:space="preserve">- L'artichaut est constitué de feuilles et de poils touffus plantés dans son derrière. </t>
    </r>
    <r>
      <rPr>
        <sz val="14"/>
        <color theme="1"/>
        <rFont val="Arial"/>
        <family val="2"/>
      </rPr>
      <t>(</t>
    </r>
    <r>
      <rPr>
        <i/>
        <sz val="14"/>
        <color theme="1"/>
        <rFont val="Arial"/>
        <family val="2"/>
      </rPr>
      <t>ça manque d'exemples...</t>
    </r>
    <r>
      <rPr>
        <sz val="14"/>
        <color theme="1"/>
        <rFont val="Arial"/>
        <family val="2"/>
      </rPr>
      <t>)</t>
    </r>
  </si>
  <si>
    <t>LE CORPS HUMAIN</t>
  </si>
  <si>
    <r>
      <t xml:space="preserve">- Le tissu tissé autour de notre corps est le tissu tissulaire. </t>
    </r>
    <r>
      <rPr>
        <sz val="14"/>
        <color theme="1"/>
        <rFont val="Arial"/>
        <family val="2"/>
      </rPr>
      <t>(</t>
    </r>
    <r>
      <rPr>
        <i/>
        <sz val="14"/>
        <color theme="1"/>
        <rFont val="Arial"/>
        <family val="2"/>
      </rPr>
      <t>!!!!!</t>
    </r>
    <r>
      <rPr>
        <sz val="14"/>
        <color theme="1"/>
        <rFont val="Arial"/>
        <family val="2"/>
      </rPr>
      <t>)</t>
    </r>
  </si>
  <si>
    <r>
      <t xml:space="preserve">- Le tissu cellulaire est le tissu que les prisonniers fabriquent dans leur cellule. </t>
    </r>
    <r>
      <rPr>
        <sz val="14"/>
        <color theme="1"/>
        <rFont val="Arial"/>
        <family val="2"/>
      </rPr>
      <t>(</t>
    </r>
    <r>
      <rPr>
        <i/>
        <sz val="14"/>
        <color theme="1"/>
        <rFont val="Arial"/>
        <family val="2"/>
      </rPr>
      <t>toujours plus fort...</t>
    </r>
    <r>
      <rPr>
        <sz val="14"/>
        <color theme="1"/>
        <rFont val="Arial"/>
        <family val="2"/>
      </rPr>
      <t>)</t>
    </r>
  </si>
  <si>
    <r>
      <t>- Le fessier est un organe en forme de coussin qui sert à s'asseoir.</t>
    </r>
    <r>
      <rPr>
        <sz val="14"/>
        <color theme="1"/>
        <rFont val="Arial"/>
        <family val="2"/>
      </rPr>
      <t>(</t>
    </r>
    <r>
      <rPr>
        <i/>
        <sz val="14"/>
        <color theme="1"/>
        <rFont val="Arial"/>
        <family val="2"/>
      </rPr>
      <t>fini les "galettes" sur les chaises...</t>
    </r>
    <r>
      <rPr>
        <sz val="14"/>
        <color theme="1"/>
        <rFont val="Arial"/>
        <family val="2"/>
      </rPr>
      <t>)</t>
    </r>
  </si>
  <si>
    <r>
      <t xml:space="preserve">- C'est dans les chromosomes qu'on trouve le jeune homme (génome). </t>
    </r>
    <r>
      <rPr>
        <sz val="14"/>
        <color theme="1"/>
        <rFont val="Arial"/>
        <family val="2"/>
      </rPr>
      <t>(</t>
    </r>
    <r>
      <rPr>
        <i/>
        <sz val="14"/>
        <color theme="1"/>
        <rFont val="Arial"/>
        <family val="2"/>
      </rPr>
      <t>celle là, il fallait la trouver !!!</t>
    </r>
    <r>
      <rPr>
        <sz val="14"/>
        <color theme="1"/>
        <rFont val="Arial"/>
        <family val="2"/>
      </rPr>
      <t>)</t>
    </r>
  </si>
  <si>
    <r>
      <t>- Quand on a mal en haut du derrière, c'est qu'on a un long bagot.</t>
    </r>
    <r>
      <rPr>
        <sz val="14"/>
        <color theme="1"/>
        <rFont val="Arial"/>
        <family val="2"/>
      </rPr>
      <t>(</t>
    </r>
    <r>
      <rPr>
        <i/>
        <sz val="14"/>
        <color theme="1"/>
        <rFont val="Arial"/>
        <family val="2"/>
      </rPr>
      <t>plus bas, c'est un ???</t>
    </r>
    <r>
      <rPr>
        <sz val="14"/>
        <color theme="1"/>
        <rFont val="Arial"/>
        <family val="2"/>
      </rPr>
      <t>)</t>
    </r>
  </si>
  <si>
    <r>
      <t>- Les ambidextres sont des gens qui ont dix doigts à chaque mains.</t>
    </r>
    <r>
      <rPr>
        <sz val="14"/>
        <color theme="1"/>
        <rFont val="Arial"/>
        <family val="2"/>
      </rPr>
      <t>(</t>
    </r>
    <r>
      <rPr>
        <i/>
        <sz val="14"/>
        <color theme="1"/>
        <rFont val="Arial"/>
        <family val="2"/>
      </rPr>
      <t>et les orteils...</t>
    </r>
    <r>
      <rPr>
        <sz val="14"/>
        <color theme="1"/>
        <rFont val="Arial"/>
        <family val="2"/>
      </rPr>
      <t>)</t>
    </r>
  </si>
  <si>
    <r>
      <t xml:space="preserve">- L'os de l'épaule s'appelle la canicule. </t>
    </r>
    <r>
      <rPr>
        <sz val="14"/>
        <color theme="1"/>
        <rFont val="Arial"/>
        <family val="2"/>
      </rPr>
      <t>(</t>
    </r>
    <r>
      <rPr>
        <i/>
        <sz val="14"/>
        <color theme="1"/>
        <rFont val="Arial"/>
        <family val="2"/>
      </rPr>
      <t>... j'ai très chaud !!!</t>
    </r>
    <r>
      <rPr>
        <sz val="14"/>
        <color theme="1"/>
        <rFont val="Arial"/>
        <family val="2"/>
      </rPr>
      <t>)</t>
    </r>
  </si>
  <si>
    <r>
      <t>- C'est dans les testicules que se développent les supermatozoïdes.</t>
    </r>
    <r>
      <rPr>
        <sz val="14"/>
        <color theme="1"/>
        <rFont val="Arial"/>
        <family val="2"/>
      </rPr>
      <t>(</t>
    </r>
    <r>
      <rPr>
        <i/>
        <sz val="14"/>
        <color theme="1"/>
        <rFont val="Arial"/>
        <family val="2"/>
      </rPr>
      <t>... après superman les ....</t>
    </r>
    <r>
      <rPr>
        <sz val="14"/>
        <color theme="1"/>
        <rFont val="Arial"/>
        <family val="2"/>
      </rPr>
      <t>)</t>
    </r>
  </si>
  <si>
    <r>
      <t>- La femme a un sexe pareil que l'homme, mais rentré à l'intérieur.</t>
    </r>
    <r>
      <rPr>
        <sz val="14"/>
        <color theme="1"/>
        <rFont val="Arial"/>
        <family val="2"/>
      </rPr>
      <t>(</t>
    </r>
    <r>
      <rPr>
        <i/>
        <sz val="14"/>
        <color theme="1"/>
        <rFont val="Arial"/>
        <family val="2"/>
      </rPr>
      <t>dans toute femme, il y a un homme qui sommeille !</t>
    </r>
    <r>
      <rPr>
        <sz val="14"/>
        <color theme="1"/>
        <rFont val="Arial"/>
        <family val="2"/>
      </rPr>
      <t>)</t>
    </r>
  </si>
  <si>
    <r>
      <t xml:space="preserve">- Quand une femme n'a plus de règles, c'est la mésopotamie. </t>
    </r>
    <r>
      <rPr>
        <sz val="14"/>
        <color theme="1"/>
        <rFont val="Arial"/>
        <family val="2"/>
      </rPr>
      <t>(</t>
    </r>
    <r>
      <rPr>
        <i/>
        <sz val="14"/>
        <color theme="1"/>
        <rFont val="Arial"/>
        <family val="2"/>
      </rPr>
      <t>ainsi, elle peut aller combattre en Syrie ou en Irak...</t>
    </r>
    <r>
      <rPr>
        <sz val="14"/>
        <color theme="1"/>
        <rFont val="Arial"/>
        <family val="2"/>
      </rPr>
      <t>)</t>
    </r>
  </si>
  <si>
    <r>
      <t xml:space="preserve">- L'alcool est mauvais pour la circulation. Les ivrognes ont souvent des accidents de voitures. </t>
    </r>
    <r>
      <rPr>
        <sz val="14"/>
        <color theme="1"/>
        <rFont val="Arial"/>
        <family val="2"/>
      </rPr>
      <t>(</t>
    </r>
    <r>
      <rPr>
        <i/>
        <sz val="14"/>
        <color theme="1"/>
        <rFont val="Arial"/>
        <family val="2"/>
      </rPr>
      <t>!!!!!</t>
    </r>
    <r>
      <rPr>
        <sz val="14"/>
        <color theme="1"/>
        <rFont val="Arial"/>
        <family val="2"/>
      </rPr>
      <t>)</t>
    </r>
  </si>
  <si>
    <t>LES MALADIES</t>
  </si>
  <si>
    <t>- Pour aider les enfants à aller aux toilettes, on leur met des suppositoires de nitroglycérine.</t>
  </si>
  <si>
    <r>
      <t xml:space="preserve">  (Séverine, 20 ans, École de soins infirmiers). </t>
    </r>
    <r>
      <rPr>
        <sz val="14"/>
        <color theme="1"/>
        <rFont val="Arial"/>
        <family val="2"/>
      </rPr>
      <t>(</t>
    </r>
    <r>
      <rPr>
        <i/>
        <sz val="14"/>
        <color theme="1"/>
        <rFont val="Arial"/>
        <family val="2"/>
      </rPr>
      <t>cela explique les selles explosives des nourrissons</t>
    </r>
    <r>
      <rPr>
        <sz val="14"/>
        <color theme="1"/>
        <rFont val="Arial"/>
        <family val="2"/>
      </rPr>
      <t>)</t>
    </r>
  </si>
  <si>
    <r>
      <t xml:space="preserve">- La plus contagieuse des maladies est la vermicelle. </t>
    </r>
    <r>
      <rPr>
        <sz val="14"/>
        <color theme="1"/>
        <rFont val="Arial"/>
        <family val="2"/>
      </rPr>
      <t>(</t>
    </r>
    <r>
      <rPr>
        <i/>
        <sz val="14"/>
        <color theme="1"/>
        <rFont val="Arial"/>
        <family val="2"/>
      </rPr>
      <t>désormais plus jamais de soupe</t>
    </r>
    <r>
      <rPr>
        <sz val="14"/>
        <color theme="1"/>
        <rFont val="Arial"/>
        <family val="2"/>
      </rPr>
      <t>)</t>
    </r>
  </si>
  <si>
    <r>
      <t xml:space="preserve">- L'opération à coeur ouvert, c'est quand on ouvre la poitrine de la tête aux pieds. </t>
    </r>
    <r>
      <rPr>
        <sz val="14"/>
        <color theme="1"/>
        <rFont val="Arial"/>
        <family val="2"/>
      </rPr>
      <t>(</t>
    </r>
    <r>
      <rPr>
        <i/>
        <sz val="14"/>
        <color theme="1"/>
        <rFont val="Arial"/>
        <family val="2"/>
      </rPr>
      <t>ouf !</t>
    </r>
    <r>
      <rPr>
        <sz val="14"/>
        <color theme="1"/>
        <rFont val="Arial"/>
        <family val="2"/>
      </rPr>
      <t>)</t>
    </r>
  </si>
  <si>
    <r>
      <t xml:space="preserve">- À l'école, le médecin est venu pour le vaccin anti-titanic. </t>
    </r>
    <r>
      <rPr>
        <sz val="14"/>
        <color theme="1"/>
        <rFont val="Arial"/>
        <family val="2"/>
      </rPr>
      <t>(</t>
    </r>
    <r>
      <rPr>
        <i/>
        <sz val="14"/>
        <color theme="1"/>
        <rFont val="Arial"/>
        <family val="2"/>
      </rPr>
      <t>ce qui provoqua le naufrage !</t>
    </r>
    <r>
      <rPr>
        <sz val="14"/>
        <color theme="1"/>
        <rFont val="Arial"/>
        <family val="2"/>
      </rPr>
      <t>)</t>
    </r>
  </si>
  <si>
    <r>
      <t xml:space="preserve">- Dans les écoles, les médecins vaccinent contre le BCBG. </t>
    </r>
    <r>
      <rPr>
        <sz val="14"/>
        <color theme="1"/>
        <rFont val="Arial"/>
        <family val="2"/>
      </rPr>
      <t>(</t>
    </r>
    <r>
      <rPr>
        <i/>
        <sz val="14"/>
        <color theme="1"/>
        <rFont val="Arial"/>
        <family val="2"/>
      </rPr>
      <t>d'où la recrudescence de la tuberculose</t>
    </r>
    <r>
      <rPr>
        <sz val="14"/>
        <color theme="1"/>
        <rFont val="Arial"/>
        <family val="2"/>
      </rPr>
      <t>)</t>
    </r>
  </si>
  <si>
    <t>VOCABULAIRE</t>
  </si>
  <si>
    <r>
      <t>- Quand on est amoureux de sa mère, c'est le complexe d'Adipeux.</t>
    </r>
    <r>
      <rPr>
        <sz val="14"/>
        <color theme="1"/>
        <rFont val="Arial"/>
        <family val="2"/>
      </rPr>
      <t>(</t>
    </r>
    <r>
      <rPr>
        <i/>
        <sz val="14"/>
        <color theme="1"/>
        <rFont val="Arial"/>
        <family val="2"/>
      </rPr>
      <t>... pauvre Oedipe</t>
    </r>
    <r>
      <rPr>
        <sz val="14"/>
        <color theme="1"/>
        <rFont val="Arial"/>
        <family val="2"/>
      </rPr>
      <t>)</t>
    </r>
  </si>
  <si>
    <r>
      <t xml:space="preserve">- Quand on ne veut pas être reconnu, on voyage en coquelicot. </t>
    </r>
    <r>
      <rPr>
        <sz val="14"/>
        <color theme="1"/>
        <rFont val="Arial"/>
        <family val="2"/>
      </rPr>
      <t>(</t>
    </r>
    <r>
      <rPr>
        <i/>
        <sz val="14"/>
        <color theme="1"/>
        <rFont val="Arial"/>
        <family val="2"/>
      </rPr>
      <t>avec incognito... c'est plus sympa...</t>
    </r>
    <r>
      <rPr>
        <sz val="14"/>
        <color theme="1"/>
        <rFont val="Arial"/>
        <family val="2"/>
      </rPr>
      <t>)</t>
    </r>
  </si>
  <si>
    <r>
      <t xml:space="preserve">- Le métier des fonctionnaires consiste à fonctionner. </t>
    </r>
    <r>
      <rPr>
        <sz val="14"/>
        <color theme="1"/>
        <rFont val="Arial"/>
        <family val="2"/>
      </rPr>
      <t>(</t>
    </r>
    <r>
      <rPr>
        <i/>
        <sz val="14"/>
        <color theme="1"/>
        <rFont val="Arial"/>
        <family val="2"/>
      </rPr>
      <t>ils apprécieront</t>
    </r>
    <r>
      <rPr>
        <sz val="14"/>
        <color theme="1"/>
        <rFont val="Arial"/>
        <family val="2"/>
      </rPr>
      <t>)</t>
    </r>
  </si>
  <si>
    <r>
      <t xml:space="preserve">- Les hommes qui ont plusieurs femmes sont des polygones. </t>
    </r>
    <r>
      <rPr>
        <sz val="14"/>
        <color theme="1"/>
        <rFont val="Arial"/>
        <family val="2"/>
      </rPr>
      <t>(</t>
    </r>
    <r>
      <rPr>
        <i/>
        <sz val="14"/>
        <color theme="1"/>
        <rFont val="Arial"/>
        <family val="2"/>
      </rPr>
      <t>sans doute à Lyon, Montpellier, etc....</t>
    </r>
    <r>
      <rPr>
        <sz val="14"/>
        <color theme="1"/>
        <rFont val="Arial"/>
        <family val="2"/>
      </rPr>
      <t>)</t>
    </r>
  </si>
  <si>
    <t>Collection de Blagues et autres …….</t>
  </si>
  <si>
    <t>Collection de Blagues</t>
  </si>
  <si>
    <t>rire fait du bien</t>
  </si>
  <si>
    <t xml:space="preserve">       - Avez-vous des lunettes ?</t>
  </si>
  <si>
    <t xml:space="preserve">        - Pour le soleil ?</t>
  </si>
  <si>
    <t xml:space="preserve">       - Non non, pour moi !</t>
  </si>
  <si>
    <t xml:space="preserve">    </t>
  </si>
  <si>
    <t xml:space="preserve">       2- C'est un Flamand qui sort de chez le médecin :</t>
  </si>
  <si>
    <t xml:space="preserve">       - Zut, je ne me rappelle plus si le docteur m'a dit capricorne ou balance. Je vais être obligé de retourner le voir.</t>
  </si>
  <si>
    <t xml:space="preserve">        De retour au cabinet médical, il demande : </t>
  </si>
  <si>
    <t xml:space="preserve">        - Docteur vous m'avez dit capricorne ou balance ?</t>
  </si>
  <si>
    <t xml:space="preserve">       Le médecin répond :</t>
  </si>
  <si>
    <t xml:space="preserve">    - Cancer monsieur, cancer.</t>
  </si>
  <si>
    <t xml:space="preserve">       3- Deux Flamands regardent la lune et l'un intrigué demande :</t>
  </si>
  <si>
    <t xml:space="preserve">       Tu crois qu'il y a de la vie là-haut ?</t>
  </si>
  <si>
    <t xml:space="preserve">       - Evidemment puisqu'il y a de la lumière ! </t>
  </si>
  <si>
    <t xml:space="preserve">       4- Un Flamand est sur l'autoroute en train de pousser avec grand peine une superbe Porsche 911. </t>
  </si>
  <si>
    <t xml:space="preserve">       Un motard de la police l'aperçoit et lui propose son aide :</t>
  </si>
  <si>
    <t xml:space="preserve">    - Bonjour, vous êtes en panne ?</t>
  </si>
  <si>
    <t xml:space="preserve">       - Non, non, tout va bien, elle est toute neuve !</t>
  </si>
  <si>
    <t xml:space="preserve">       - Alors, pourquoi vous poussez votre voiture comme ça ?</t>
  </si>
  <si>
    <t xml:space="preserve">       - C'est le concessionnaire, il m'a dit : "50 en ville maximum et toutes les semaines, vous la poussez un peu sur l'autoroute."</t>
  </si>
  <si>
    <t xml:space="preserve">       5- Un Flamand se rend chez son médecin. Après l'avoir ausculté, et au vu de diverses analyses, le médecin, ennuyé, lui déclare :</t>
  </si>
  <si>
    <t xml:space="preserve">       - Écoutez, je vais être franc : vous souffrez d'une blennorragie.</t>
  </si>
  <si>
    <t xml:space="preserve">    - Blennorragie ? Qu'est-ce que c'est ?</t>
  </si>
  <si>
    <t xml:space="preserve">      - Eh bien... ça vient du grec.</t>
  </si>
  <si>
    <t xml:space="preserve">      - Ah, le salaud ! J'aurais dû m'en douter ! </t>
  </si>
  <si>
    <t xml:space="preserve">       6- Un patron Flamand à sa secrétaire :</t>
  </si>
  <si>
    <t xml:space="preserve">       - Madame, vous avez fait vingt fautes dans cette lettre. Vous ne l'avez pas relue ?</t>
  </si>
  <si>
    <t xml:space="preserve">       - Je n'ai pas osé... </t>
  </si>
  <si>
    <t xml:space="preserve">       - Et pourquoi donc ?</t>
  </si>
  <si>
    <t xml:space="preserve">        - C'est écrit « Confidentiel » en haut à gauche.</t>
  </si>
  <si>
    <t xml:space="preserve">       7- Un Flamand voulait vendre sa vieille voiture, mais il avait beaucoup de difficultés, car sa voiture avait 250 000 Km au compteur. </t>
  </si>
  <si>
    <t xml:space="preserve">    Après maintes réflexions, il décide de demander conseil à un bon ami qui lui dit :</t>
  </si>
  <si>
    <t xml:space="preserve">       - Es-tu prêt à faire quelque chose d'illégal ?</t>
  </si>
  <si>
    <t xml:space="preserve">       - Oui, je veux la vendre à tout prix. </t>
  </si>
  <si>
    <t xml:space="preserve">       - Tu vas aller voir mon ami Tony qui est mécanicien. Il va mettre ton compteur à 50 000 km .</t>
  </si>
  <si>
    <t xml:space="preserve">        Le Flamand va voir Tony, et il remet le compteur à 50.000 km . Quelques jours plus tard, l'ami demande au Belge :</t>
  </si>
  <si>
    <t xml:space="preserve">       - As-tu vendu ton auto ?</t>
  </si>
  <si>
    <t xml:space="preserve">       - Es-tu fou ! Maintenant qu'elle a 50 000 Km , je la garde !  </t>
  </si>
  <si>
    <t xml:space="preserve">       </t>
  </si>
  <si>
    <t xml:space="preserve">       8- Un Flamand et un Français marchent dans la rue. Soudainement, le Belge dit au Français :</t>
  </si>
  <si>
    <t xml:space="preserve">       - Regarde là-bas, il y a des chevals !</t>
  </si>
  <si>
    <t xml:space="preserve">       Le Français lui répond :- Ce ne sont pas des CHEVALS, mais des CHEVAUX !</t>
  </si>
  <si>
    <t xml:space="preserve">        Le Belge réplique:- Ah, mais avoue que ça ressemble drôlement à des chevals !</t>
  </si>
  <si>
    <t xml:space="preserve">       9- La religieuse:</t>
  </si>
  <si>
    <t xml:space="preserve">       Une religieuse prend un taxi à Hazebrouck et constate que le beau chauffeur n'arrête  pas de la regarder. </t>
  </si>
  <si>
    <t xml:space="preserve">       Elle lui demande pourquoi il la regarde si intensément. </t>
  </si>
  <si>
    <t xml:space="preserve">       Il répond : "j'ai une question à vous poser, mais je ne voudrais pas vous offenser." </t>
  </si>
  <si>
    <t xml:space="preserve">       Elle répond "Mon fils, tu ne peux pas m'offenser. Quand tu auras mon âge et aura été une religieuse aussi longtemps que je l'ai été, tu auras vu et entendu à peu près tout. Je suis certaine que rien de ce que tu pourrais me dire ou me demander ne serait une offense." </t>
  </si>
  <si>
    <t xml:space="preserve">       "Eh bien, j'ai toujours eu le fantasme qu'une religieuse me donne un baiser." </t>
  </si>
  <si>
    <t xml:space="preserve">        Elle répond : "Eh bien, nous allons voir ce que nous pouvons faire. Premièrement vous devez être célibataire et deuxièmement vous devez être Catholique." </t>
  </si>
  <si>
    <t xml:space="preserve">       Le chauffeur du taxi est très excité et dit : "Oui, je suis célibataire et je suis Catholique !" </t>
  </si>
  <si>
    <t xml:space="preserve">       "O.K." dit la religieuse, "Tournes dans la prochaine allée."</t>
  </si>
  <si>
    <t xml:space="preserve">    La religieuse comble son fantasme avec un baiser à faire rougir une prostituée. Alors qu'ils reprennent leur route, le chauffeur commence à pleurer. </t>
  </si>
  <si>
    <t xml:space="preserve">       "Mon cher enfant", dit la religieuse, pourquoi pleures-tu ? </t>
  </si>
  <si>
    <t xml:space="preserve">       "Pardonnez-moi d'avoir péché. Je dois confesser que j'ai menti ; je suis marié et je suis Juif."</t>
  </si>
  <si>
    <t xml:space="preserve">       La religieuse dit:  "Ne t'en fait pas. Je m'appelle Serge et je vais au carnaval de Dunkerque."</t>
  </si>
  <si>
    <r>
      <t>------Sujet :</t>
    </r>
    <r>
      <rPr>
        <b/>
        <sz val="16"/>
        <rFont val="Arial"/>
        <family val="2"/>
      </rPr>
      <t xml:space="preserve"> Test du Cerveau Gauche </t>
    </r>
  </si>
  <si>
    <t>    mieux que le Cerveau lent !!!!!</t>
  </si>
  <si>
    <t>Allez les intellos</t>
  </si>
  <si>
    <t>Voici deux tests ..... amusants.</t>
  </si>
  <si>
    <t xml:space="preserve">Lecture globale plus que globale : peux-tu lire ces textes?  </t>
  </si>
  <si>
    <t xml:space="preserve">Il y a 2 jeux/tests de stimulation du cerveau ci-dessous. </t>
  </si>
  <si>
    <t xml:space="preserve">Le premier est assez connu. </t>
  </si>
  <si>
    <t xml:space="preserve">  Le second est assez intéressant. </t>
  </si>
  <si>
    <t xml:space="preserve">  A vous de jouer et bonne chance !</t>
  </si>
  <si>
    <t xml:space="preserve">  </t>
  </si>
  <si>
    <t xml:space="preserve">  Si vous réussissez vous le transférez à d'autres et le numérateur augmente.</t>
  </si>
  <si>
    <t xml:space="preserve">  Sinon rien ne changera dans votre vie mais vous vous amuserez quelques minutes et ça fait du bien !</t>
  </si>
  <si>
    <t>Amusez vous....... syoez fuos et pnreez 5 mutines puor lrie !</t>
  </si>
  <si>
    <t xml:space="preserve">   </t>
  </si>
  <si>
    <t xml:space="preserve">  Les mystères du cerveau humain.. </t>
  </si>
  <si>
    <t xml:space="preserve">  lecture = lcetrue</t>
  </si>
  <si>
    <r>
      <t>Ce paragraphe, tu l'as certainement lu et réussi à le lire un jour ou l'autre. En voici un autre semblable.....</t>
    </r>
    <r>
      <rPr>
        <b/>
        <sz val="16"/>
        <rFont val="Arial"/>
        <family val="2"/>
      </rPr>
      <t> </t>
    </r>
  </si>
  <si>
    <r>
      <t xml:space="preserve">                                                                   </t>
    </r>
    <r>
      <rPr>
        <b/>
        <sz val="16"/>
        <color indexed="14"/>
        <rFont val="Arial"/>
        <family val="2"/>
      </rPr>
      <t>Bonne chance!</t>
    </r>
  </si>
  <si>
    <t xml:space="preserve"> cuocuo </t>
  </si>
  <si>
    <t xml:space="preserve"> si vuos pvueoz lrie ccei, vuos aevz asusi nu dôrle de cvreeau. Puveoz-vuos lrie ceci? Seleuemnt 56 porsnenes sur cnet en snot cpalabes.Je n'en cyoaris pas mes yuex que je sios cabaple de cdrpormendre ce que je liasis. Le povuoir phoémanénl du crveeau huamin. Soeln une rcheerche fiat à l'Unievristé de Cmabridge, il n'y a pas d'iromtpance sur l'odrre dnas luqeel les lerttes snot, la suele cohse imotprante est que la priremère et la derènire letrte du mot siot à la bnone palce. La raoisn est que le ceverau hmauin ne lit pas les mtos par letrte mias ptuôlt cmome un tuot. Étonannt n'est-ce pas? Et moi qui ai tujoours psneé que svaoir élpeer éatit ipomratnt! Si vuos poevuz le lrie, fitaes le svirue !!!Combien ont réussi à lire ce paragraphe ?    </t>
  </si>
  <si>
    <r>
      <t> </t>
    </r>
    <r>
      <rPr>
        <b/>
        <i/>
        <sz val="16"/>
        <color indexed="12"/>
        <rFont val="Arial"/>
        <family val="2"/>
      </rPr>
      <t xml:space="preserve">Deuxième </t>
    </r>
  </si>
  <si>
    <t xml:space="preserve">Voilà de quoi stimuler ton cerveau avant de commencer une nouvelle semaine ! </t>
  </si>
  <si>
    <t xml:space="preserve">  Si tu arrives à lire ceci, tu as l'hémisphère gauche bien développé ! Vous devez le transférer uniquement si vous réussissez à lire ce message. Il paraît que si vous y réussissez, cela indique que vous avez l'hémisphère gauche bien développé et que vous êtes intelligent. Si vous réussissez à lire les premiers mots, le cerveau déchiffre les autres. Amusez-vous !</t>
  </si>
  <si>
    <t xml:space="preserve">  UN B34U JOUR D'373,</t>
  </si>
  <si>
    <t xml:space="preserve">  J'37415 5UR L4 PL4G3 37 J3 R3G4RD415 D3UX J3UN35 F1LL35 JOU4N7 D4N5 L3 54BL3. 3LL35 CON57RU15413N7 UN CHÂ734U D3 54BL3, 4V3C 7OUR5, P4554G35 C4CH35 37 PON7-L3V15. 4LOR5 QU'3LL35 73RM1N413N7, UN3 V4GU3 357 4RR1V33 37 4 7OU7 D37RU17, R3DU154N7 L3 CH4734U 3N UN 745 D3 54BL3 37 D'3CUM3.J'41 CRU QU'4PR35 74N7 D'3FFOR7, L35 F1LL37735 COM3NÇ3R413N7 4 PL3UR3R, M415 4U CON7R41R3 3LL35 COURRUR3N7 5UR L4 PL4G3, R14N7 37 JOU4N7 37 COMM3NÇ3R3N7 4 CON57RU1R3 UN 4U7R3 CHÂ734U. J'41 COMPR15 QU3 J3 V3N415 D'4PPR3NDR3 UN3 GR4ND3 L3ÇON. NOU5 P455ON5 UN3 GR4ND3 P4R713 D3 NO7R3 V13 4 CON57RU1R3 D35 CHO535 M415 LOR5QU3 PLU5 74RD UN3 V4GU3 L35 D3MOL17, L35 53UL35 CHO535 QU1 R3573N7 5ON7 L'4M1713, L'4MOUR 37 L '4FF3C71ON 37 L35 M41N5 D35 G3N5 QU1 5ON7 C4P4BL35 D3 NOU5 F41R3 5OUR1R3. </t>
  </si>
  <si>
    <t>SI TU N'AS PAS RÉUSSI À LE DÉCHIFFRER, NE LE RETRANSMETS PAS.</t>
  </si>
  <si>
    <t xml:space="preserve"> Si tu as réussi, augmente le numérateur : 173 311 en transférant le texte.</t>
  </si>
  <si>
    <t xml:space="preserve">                 Le français? une belle langue animale...  </t>
  </si>
  <si>
    <t xml:space="preserve">                  «Myope comme une taupe», «rusé comme un renard» «serrés comme des</t>
  </si>
  <si>
    <t xml:space="preserve">                  sardines»... les termes empruntés au monde animal ne se retrouvent pas</t>
  </si>
  <si>
    <t xml:space="preserve">                  seulement dans les fables de La Fontaine, ils sont partout.</t>
  </si>
  <si>
    <t xml:space="preserve">                  La preuve: que vous soyez fier comme un coq, fort comme un boeuf, têtu comme</t>
  </si>
  <si>
    <t xml:space="preserve">                  un âne, malin comme un singe ou simplement un chaud lapin, vous êtes tous ,</t>
  </si>
  <si>
    <t xml:space="preserve">                  un jour ou l'autre, devenu chèvre pour une caille aux yeux de biche.</t>
  </si>
  <si>
    <t xml:space="preserve">                  Vous arrivez à votre premier rendez-vous fier comme un paon et frais comme</t>
  </si>
  <si>
    <t xml:space="preserve">                  un gardon et là , ... pas un chat! Vous faites le pied de grue, vous</t>
  </si>
  <si>
    <t xml:space="preserve">                  demandant si cette bécasse vous a réellement posé un lapin.</t>
  </si>
  <si>
    <t xml:space="preserve">                  Il y a anguille sous roche et pourtant le bouc émissaire</t>
  </si>
  <si>
    <t xml:space="preserve">                  ce rancard, la tête de linotte avec qui vous êtes copain comme cochon, vous</t>
  </si>
  <si>
    <t xml:space="preserve">                  l'a certifié: cette poule a du chien, une vraie panthère! C'est sûr, vous</t>
  </si>
  <si>
    <t xml:space="preserve">                  Vous êtes prêt à gueuler comme un putois quand finalement la fine mouche</t>
  </si>
  <si>
    <t xml:space="preserve">                  arrive. Bon, vous vous dites que dix minutes de retard, il n'y a pas de quoi</t>
  </si>
  <si>
    <t xml:space="preserve">                  casser trois pattes à un canard. Sauf que la fameuse souris, malgré son cou</t>
  </si>
  <si>
    <t xml:space="preserve">                  de cygne et sa crinière de lion est en fait aussi plate qu'une limande,</t>
  </si>
  <si>
    <t xml:space="preserve">                  myope comme une taupe, elle souffle comme un phoque et rit comme une</t>
  </si>
  <si>
    <t xml:space="preserve">                  baleine. Une vraie peau de vache, quoi! Et vous, vous êtes fait comme un rat.</t>
  </si>
  <si>
    <t xml:space="preserve">                  Vous roulez des yeux de merlan frit, vous êtes rouge comme une écrevisse,</t>
  </si>
  <si>
    <t xml:space="preserve">                  mais vous restez muet comme une carpe. Elle essaie bien de vous tirer les</t>
  </si>
  <si>
    <t xml:space="preserve">                  vers du nez, mais vous sautez du coq à l'âne et finissez par noyer le</t>
  </si>
  <si>
    <t xml:space="preserve">                  poisson. Vous avez le cafard, l'envie vous prend de pleurer comme un veau</t>
  </si>
  <si>
    <t xml:space="preserve">                  (ou de verser des larmes de crocodile, c'est selon). Vous finissez par</t>
  </si>
  <si>
    <t xml:space="preserve">                  prendre le taureau par les cornes et vous inventer une fièvre de cheval qui</t>
  </si>
  <si>
    <t xml:space="preserve">                  vous permet de filer comme un lièvre.</t>
  </si>
  <si>
    <t xml:space="preserve">                  C'est pas que vous êtes une poule mouillée, vous ne voulez pas être le</t>
  </si>
  <si>
    <t xml:space="preserve">                  dindon de la farce. Vous avez beau être doux comme un agneau sous vos</t>
  </si>
  <si>
    <t xml:space="preserve">                  airs d'ours mal léché, faut pas vous prendre pour un pigeon car vous pourriez</t>
  </si>
  <si>
    <t xml:space="preserve">                  devenir le loup dans la bergerie.</t>
  </si>
  <si>
    <t xml:space="preserve">                  Et puis, ç'aurait servi à quoi de se regarder comme des chiens</t>
  </si>
  <si>
    <t xml:space="preserve">                  de faïence. Après tout, revenons à nos moutons: vous avez</t>
  </si>
  <si>
    <t xml:space="preserve">                  maintenant une faim de loup, l'envie de dormir comme un loir et</t>
  </si>
  <si>
    <t xml:space="preserve">                  surtout vous avez d'autres chats à fouetter.</t>
  </si>
  <si>
    <t xml:space="preserve">         </t>
  </si>
  <si>
    <t xml:space="preserve">                  Billet d'humour de Jean D'Ormesson</t>
  </si>
  <si>
    <t xml:space="preserve">Les 5 règles à ne pas oublier : </t>
  </si>
  <si>
    <t>1  L'argent ne fait pas le bonheur mais il est plus</t>
  </si>
  <si>
    <t>confortable de pleurer en Jaguar qu'à vélo.</t>
  </si>
  <si>
    <t xml:space="preserve">                   </t>
  </si>
  <si>
    <t>2  Pardonne à ton ennemi mais n'oublie jamais le nom de ce</t>
  </si>
  <si>
    <t>con.</t>
  </si>
  <si>
    <t>3  Aide ton prochain quand il est dans la merde et il se</t>
  </si>
  <si>
    <t>souviendra de toi dès qu'il y sera à nouveau.</t>
  </si>
  <si>
    <t>4  Beaucoup de gens sont en vie seulement parce qu'il est illégal de les tuer.</t>
  </si>
  <si>
    <t>5  L'alcool ne résout pas les problèmes… mais le lait et l'eau non plus.</t>
  </si>
  <si>
    <t>Et les autres règles, tout aussi importantes</t>
  </si>
  <si>
    <t xml:space="preserve">  Il ne faut pas avoir peur des chevaux sous le capot</t>
  </si>
  <si>
    <t>mais de l'âne derrière le volant.</t>
  </si>
  <si>
    <t xml:space="preserve">  Ce ne sont pas les enfants sur la banquette arrière qui font</t>
  </si>
  <si>
    <t>les accidents mais bien les accidents sur la banquette arrière</t>
  </si>
  <si>
    <t>qui font des enfants...</t>
  </si>
  <si>
    <t xml:space="preserve">  Il ne faut pas boire au volant, il faut boire à la bouteille.</t>
  </si>
  <si>
    <t xml:space="preserve">  L'argent n'a pas d'odeur mais quand on n'en a pas, ça ne sent pas bon.</t>
  </si>
  <si>
    <t xml:space="preserve">  Quand tu t'adresses à une femme, il faut un sujet, un verbe et un compliment;</t>
  </si>
  <si>
    <t xml:space="preserve">  Les femmes qui se vantent d'être courtisées par</t>
  </si>
  <si>
    <t>beaucoup d'hommes ne devraient pas oublier que les</t>
  </si>
  <si>
    <t>produits à bas prix attirent beaucoup de clients.</t>
  </si>
  <si>
    <t xml:space="preserve">  Pour les riches : des couilles en or....et pour les pauvres : des nouilles encore.</t>
  </si>
  <si>
    <t xml:space="preserve">   Un comprimé n'est pas forcément un imbécile récompensé.</t>
  </si>
  <si>
    <t xml:space="preserve">  Dites à quelqu'un qu'il y a 300 milliards d'étoiles</t>
  </si>
  <si>
    <t>dans l'univers et il vous croira. Dites lui maintenant que la peinture</t>
  </si>
  <si>
    <t>n'est pas sèche et il aura besoin de toucher pour en être sûr.</t>
  </si>
  <si>
    <t xml:space="preserve">  Certains jouent aux échecs, d'autres les collectionnent.</t>
  </si>
  <si>
    <t xml:space="preserve">  Mieux vaut se taire et passer pour un con que de</t>
  </si>
  <si>
    <t>l'ouvrir et ne laisser aucun doute sur le sujet.</t>
  </si>
  <si>
    <t xml:space="preserve">  C'est parce que la vitesse de la lumière est supérieure à</t>
  </si>
  <si>
    <t>celle du son que tant de gens paraissent brillants avant</t>
  </si>
  <si>
    <t>d'avoir l'air cons.</t>
  </si>
  <si>
    <t xml:space="preserve">Et, pour terminer sur une note d'espoir : </t>
  </si>
  <si>
    <t>Mouloud a de si mauvaises notes que ses parents</t>
  </si>
  <si>
    <t>décident de le retirer de l'école publique, pour le mettre</t>
  </si>
  <si>
    <t>dans une école catholique réputée, très, très stricte.</t>
  </si>
  <si>
    <t>Dès son premier bulletin, ils découvrent stupéfaits et</t>
  </si>
  <si>
    <t>heureux, que leur fils a récolté des notes presque</t>
  </si>
  <si>
    <t>parfaites dans toutes les matières.</t>
  </si>
  <si>
    <t>Ils l'interrogent et le garçon répond :</t>
  </si>
  <si>
    <t>"Quand je suis entré dans la classe et que j'ai vu</t>
  </si>
  <si>
    <t>qu'ils en avaient cloué un sur une croix, j'ai</t>
  </si>
  <si>
    <t>tout de suite pigé, qu'ici, les profs ne rigolaient pas ! "</t>
  </si>
  <si>
    <r>
      <t>Une blague dans notre belle langue maternelle,</t>
    </r>
    <r>
      <rPr>
        <b/>
        <sz val="16"/>
        <color indexed="12"/>
        <rFont val="Arial"/>
        <family val="2"/>
      </rPr>
      <t>                                </t>
    </r>
  </si>
  <si>
    <t xml:space="preserve">      </t>
  </si>
  <si>
    <t xml:space="preserve">      D'r Schüallehrer verlàngt em  Fretzala, z' schätza wia hoch dia Schüala ech.</t>
  </si>
  <si>
    <t xml:space="preserve">      "1 Mäter 30", àntwortet d'r Fretzala. </t>
  </si>
  <si>
    <t xml:space="preserve">      "Wia kumsch dü den druf?",  frogt d'r Schüallehrer. </t>
  </si>
  <si>
    <t xml:space="preserve">      "Ech ben 1 Mäter 50, un dia Schüala schteht mer bis zum Hàls." </t>
  </si>
  <si>
    <t xml:space="preserve">      D'r Lehrer esch verärgert un brengt d'r Fretzala zum Dirakter. </t>
  </si>
  <si>
    <t xml:space="preserve">      Da well d'r Fretzala oi täschta: "Wia àlt ben ech?", frogt d'r Dirakter. </t>
  </si>
  <si>
    <t xml:space="preserve">      "44!", sait d'r Fretzala. - "Schtemt genaui, àwer wia kumsch dü druf?" </t>
  </si>
  <si>
    <t xml:space="preserve">      "En minera Schtroos wohnt a Hàlbidiot un da ech 22!" </t>
  </si>
  <si>
    <t>Le moineau et le motard</t>
  </si>
  <si>
    <t>12 février 2014 Publié dans la catégorie Animaux, Blagues</t>
  </si>
  <si>
    <t>Un motard fonce sur sa Guzzi à 110 km/h sur une route déserte quand il se trouve nez à nez avec un petit moineau. Il fait tout ce qu’il peut pour éviter le malheureux oiseau, mais, rien à faire, la collision est inévitable !</t>
  </si>
  <si>
    <t>Il voit, dans le rétroviseur, la malheureuse petite bête faire des pirouettes sur le bitume, puis tomber sur le dos, ailes étendues.</t>
  </si>
  <si>
    <t>Pris de remords, il s’arrête, ramasse la bestiole inconsciente, achète une petite cage, et l’y installe douillettement, avec un peu de pain et une soucoupe d’eau pour quand elle se réveillera.</t>
  </si>
  <si>
    <t>Le lendemain, l’oiseau se réveille, voit les barreaux de la cage, le morceau de pain et la soucoupe d’eau, se prend la tête entre les ailes et s’exclame :</t>
  </si>
  <si>
    <t>« Nom d’une buse ! J’ai tué le motard et me voilà en taule ! »</t>
  </si>
  <si>
    <t>Savez-vous pourquoi le Petit beurre "LU" possède 52 dents ????</t>
  </si>
  <si>
    <t xml:space="preserve">    Lorsque, à NANTES,  en 1886, Louis LEFEVRE UTILE, fils des fondateurs de la Société LU imagine ce biscuit, son but est de créer un gâteau qui puisse être mangé tous les jours. D'où son idée originale de représenter le "temps".</t>
  </si>
  <si>
    <t>Les 52 dents représentent les semaines de l'année</t>
  </si>
  <si>
    <t>Les quatre coins représentent les saisons</t>
  </si>
  <si>
    <t>Ce biscuit qui mesure 7 cm fait référence aux 7 jours de la semaine</t>
  </si>
  <si>
    <t>et les 24 petits points s'identifient aux 24 heures de la journée</t>
  </si>
  <si>
    <t xml:space="preserve">    Pour la forme et le lettrage, il s'est inspiré d'un napperon de sa grand-mère.</t>
  </si>
  <si>
    <t xml:space="preserve">    La recette à bien fonctionné puisque, 6 400 tonnes de véritables Petits Beurre LU se vendent chaque année !</t>
  </si>
  <si>
    <t xml:space="preserve">    Cette info nous en bouche un coin !!!</t>
  </si>
  <si>
    <t xml:space="preserve">    Et, maintenant que nous sommes moins ignorants, nous ne dégusterons plus jamais un petit-beurre comme avant !</t>
  </si>
  <si>
    <t>Monsieur Lamère a épousé Mademoiselle Lepère.</t>
  </si>
  <si>
    <t>De ce mariage, est né un fils aux yeux pers.</t>
  </si>
  <si>
    <t>Monsieur est le père, Madame est la mère.</t>
  </si>
  <si>
    <t>Les deux font la paire.</t>
  </si>
  <si>
    <t>Le père, quoique père, est resté Lamère, mais la mère, avant d'être Lamère était Lepère.</t>
  </si>
  <si>
    <t>Le père est donc le père sans être Lepère, puisqu'il est Lamère et la mère est Lamère, bien que née Lepère.</t>
  </si>
  <si>
    <t>Aucun des deux n'est maire.</t>
  </si>
  <si>
    <t>N'étant ni le maire ni la mère, le père ne commet donc pas d'impair en signant Lamère.</t>
  </si>
  <si>
    <t>Le fils aux yeux pers de Lepère deviendra maire.</t>
  </si>
  <si>
    <t>Il sera le maire Lamère, aux yeux pers, fils de Monsieur Lamère, son père, et de Mademoiselle Lepère, sa mère.</t>
  </si>
  <si>
    <t>La mère du maire meurt et Lamère, père du maire, la perd.</t>
  </si>
  <si>
    <t>Aux obsèques, le père de la mère du maire, le grand-père Lepère, vient du bord de mer, et marche de pair avec le maire Lamère, son petit-fils.</t>
  </si>
  <si>
    <t>Les amis du maire, venus pour la mère, cherchent les Lamère, ne trouvent que le maire et Lepère, père de la mère du maire, venu de la mer, et chacun s'y perd !</t>
  </si>
  <si>
    <t>Un saint homme tenait un jour une conversation avec Dieu ..</t>
  </si>
  <si>
    <t xml:space="preserve">    Il lui dit :- Seigneur, j'aimerais savoir comment est le paradis et</t>
  </si>
  <si>
    <t xml:space="preserve">    comment est l'enfer ?</t>
  </si>
  <si>
    <t xml:space="preserve">    Dieu conduisit le saint homme vers deux portes.</t>
  </si>
  <si>
    <t xml:space="preserve">    Il ouvrit l'une d'entre elles et permit ainsi au saint homme de regarder à</t>
  </si>
  <si>
    <t xml:space="preserve">    l'intérieur.</t>
  </si>
  <si>
    <t xml:space="preserve">    Au milieu de la pièce, il y avait une immense table ronde.</t>
  </si>
  <si>
    <t xml:space="preserve">    Et, au milieu de la table, il y avait une grosse marmite</t>
  </si>
  <si>
    <t xml:space="preserve">    contenant un ragoût à l'arôme délicieux. Le saint homme saliva d'envie.</t>
  </si>
  <si>
    <t xml:space="preserve">    Les personnes assises autour de la table étaient maigres et livides. Elles</t>
  </si>
  <si>
    <t xml:space="preserve">    avaient, toutes, l'air affamé.</t>
  </si>
  <si>
    <t xml:space="preserve">    Elles tenaient des cuillères aux très longs manches, attachés à leurs bras.</t>
  </si>
  <si>
    <t xml:space="preserve">    Toutes pouvaient atteindre le plat de ragoût et remplir une cuillerée.</t>
  </si>
  <si>
    <t xml:space="preserve">    Mais,</t>
  </si>
  <si>
    <t xml:space="preserve">    comme le manche de la cuillère était plus long que</t>
  </si>
  <si>
    <t xml:space="preserve">    leurs bras, elles ne pouvaient ramener les cuillères à leur bouche.</t>
  </si>
  <si>
    <t xml:space="preserve">    Le saint homme frissonna à la vue de leur misère et de leurs souffrances.</t>
  </si>
  <si>
    <t xml:space="preserve">    Dieu lui dit : - Tu viens de voir l'enfer.</t>
  </si>
  <si>
    <t xml:space="preserve">    Tous deux se dirigèrent alors vers la seconde porte. Dieu l'ouvrit, et la</t>
  </si>
  <si>
    <t xml:space="preserve">    scène que vit le saint homme était identique à la</t>
  </si>
  <si>
    <t xml:space="preserve">    précédente.Il y avait la grande table ronde, la marmite de délicieux ragoût,</t>
  </si>
  <si>
    <t xml:space="preserve">    qui fit encore saliver le saint homme.</t>
  </si>
  <si>
    <t xml:space="preserve">    Les personnes autour de la table étaient également équipées de cuillères</t>
  </si>
  <si>
    <t xml:space="preserve">    aux longs manches</t>
  </si>
  <si>
    <t xml:space="preserve">    Mais, cette fois, les gens étaient bien nourris, replets, souriants et se</t>
  </si>
  <si>
    <t xml:space="preserve">    parlaient en riant.</t>
  </si>
  <si>
    <t xml:space="preserve">    Le saint homme dit à Dieu</t>
  </si>
  <si>
    <t xml:space="preserve">    - Je ne comprends pas !</t>
  </si>
  <si>
    <t xml:space="preserve">    - Eh bien, c'est simple, répondit Dieu à sa demande, c'est juste une</t>
  </si>
  <si>
    <t xml:space="preserve">    question d'habileté. Ils ont appris à se nourrir les uns les autres,</t>
  </si>
  <si>
    <t xml:space="preserve">    tandis que les gloutons et les égoïstes ne pensent qu'à eux-mêmes.</t>
  </si>
  <si>
    <t xml:space="preserve">    'L'enfer est souvent sur terre !!!" ..</t>
  </si>
  <si>
    <t>Bons Alsaciens!</t>
  </si>
  <si>
    <t>  En Alsace, les enfants sont éduqués très tôt, car on se méfie des contrefaçons.   </t>
  </si>
  <si>
    <t> Dans une école d'Alsace, l'institutrice apprend  aux élèves les mesures de capacité. </t>
  </si>
  <si>
    <t xml:space="preserve">  Elle en arrive aux mesures des liquides et dit : </t>
  </si>
  <si>
    <t xml:space="preserve">  - "La plus petite mesure de capacité , c' est le millilitre. Puis viennent le centilitre, le décilitre, et la mesure de base qui est...??? </t>
  </si>
  <si>
    <t xml:space="preserve">  " Le litre ! " crient les enfants tous en chœur </t>
  </si>
  <si>
    <t xml:space="preserve">  " Bravo ! Très bien. Et qu' y a-t-il au-dessus du litre ?"  demande l' institutrice. </t>
  </si>
  <si>
    <t xml:space="preserve">  Et toute la classe  répond en chœur  :</t>
  </si>
  <si>
    <t xml:space="preserve">  " Le bouchon ! "...</t>
  </si>
  <si>
    <t xml:space="preserve">  Garanti: Ils sont ALSACIENS</t>
  </si>
  <si>
    <r>
      <t xml:space="preserve">            Quand je dis que je suis fauchée, je SUIS fauchée</t>
    </r>
    <r>
      <rPr>
        <b/>
        <sz val="14"/>
        <color indexed="62"/>
        <rFont val="Arial"/>
        <family val="2"/>
      </rPr>
      <t xml:space="preserve"> </t>
    </r>
    <r>
      <rPr>
        <b/>
        <sz val="14"/>
        <rFont val="Arial"/>
        <family val="2"/>
      </rPr>
      <t>!</t>
    </r>
  </si>
  <si>
    <t xml:space="preserve">            Un beau matin une petite vieille dame répond lorsqu'on frappe à sa porte. </t>
  </si>
  <si>
    <t xml:space="preserve">            Elle y découvre un jeune homme, bien habillé avec un aspirateur à la main. </t>
  </si>
  <si>
    <t xml:space="preserve">            "Bonjour madame, dit le jeune homme. Si vous avez une minute je vais vous montrer ce nouvel aspirateur, 
              haute technologie, qui aspire sans comparaison"!</t>
  </si>
  <si>
    <t xml:space="preserve">            « Allez-vous en,  lui dit-elle, je suis fauchée. Et elle tente de refermer la porte. </t>
  </si>
  <si>
    <t xml:space="preserve">            Aussi rapide qu'un éclair, le jeune homme met son pied pour coincer la porte ouverte.</t>
  </si>
  <si>
    <t xml:space="preserve">            Il rouvre la porte et s'exclame : "pas si rapidement, madame, pas avant que je ne</t>
  </si>
  <si>
    <t xml:space="preserve">            vous ai fait ma démonstration".</t>
  </si>
  <si>
    <t xml:space="preserve">            Sur ce, il vide un sac plein de fumier de cheval sur le tapis. </t>
  </si>
  <si>
    <t xml:space="preserve">            "Maintenant, madame, si mon aspirateur ne nettoie pas la totalité de ce tas de </t>
  </si>
  <si>
    <t xml:space="preserve">            fumier, je m'engage à manger ce qui en restera!"</t>
  </si>
  <si>
    <t xml:space="preserve">            La vieille dame recule et lui dit : " Je vais vous chercher une fourchette, Monsieur. </t>
  </si>
  <si>
    <t xml:space="preserve">            Ils ont coupé mon électricité ce matin parce que je n'ai pas payé ma facture".</t>
  </si>
  <si>
    <t>Vue par les enfants, la vie est différente...</t>
  </si>
  <si>
    <t> 1. Nudité</t>
  </si>
  <si>
    <t>Je conduisais avec mes trois jeunes enfants un soir d'été chaud,</t>
  </si>
  <si>
    <t>lorsqu' une femme dans une décapotable devant nous se lève et nous salue de la main.</t>
  </si>
  <si>
    <t xml:space="preserve">Elle était complètement nue ! </t>
  </si>
  <si>
    <t>J'étais encore sous le choc quand mon petit garçon de 5 ans assis sur le siège arrière dit :</t>
  </si>
  <si>
    <t>-  Maman ! La dame ne porte pas sa ceinture de sécurité !</t>
  </si>
  <si>
    <t>2. Encore de la nudité</t>
  </si>
  <si>
    <t xml:space="preserve">Un petit garçon se perd dans les couloirs d'un centre de remise en forme </t>
  </si>
  <si>
    <t>et se retrouve dans le vestiaire des femmes.</t>
  </si>
  <si>
    <t xml:space="preserve">Lorsqu'il est remarqué, toute la salle se met à crier, </t>
  </si>
  <si>
    <t>les femmes se dépêchant de se couvrir d'une serviette. </t>
  </si>
  <si>
    <t>Le petit garçon regarde tout ça avec surprise puis demande :</t>
  </si>
  <si>
    <t>- Qu'est-ce qui se passe ? Vous n'avez jamais vu un petit garçon avant ?</t>
  </si>
  <si>
    <t>3. Vieillesse</t>
  </si>
  <si>
    <t xml:space="preserve">Lorsque je travaillais pour une organisation qui livre des lunchs dans un foyer </t>
  </si>
  <si>
    <t xml:space="preserve">pour personnes âgées, j' avais l' habitude d' emmener ma petite fille de 4 ans avec moi. </t>
  </si>
  <si>
    <t xml:space="preserve">Les divers accessoires des vieillards, particulièrement les cannes, marchettes </t>
  </si>
  <si>
    <t>et fauteuils roulants, l'intriguaient beaucoup.</t>
  </si>
  <si>
    <t>Un jour, je la retrouve fascinée devant un verre contenant un dentier.</t>
  </si>
  <si>
    <t xml:space="preserve">Comme je me préparais à une suite inévitable de questions, </t>
  </si>
  <si>
    <t>elle se tourne simplement et chuchote :</t>
  </si>
  <si>
    <t>- La petite souris ne croira jamais ça !  </t>
  </si>
  <si>
    <t>4. Habillement</t>
  </si>
  <si>
    <t xml:space="preserve">Une petite fille regardait ses parents s'habiller pour une soirée. </t>
  </si>
  <si>
    <t>Quand elle vit son père mettre son smoking , elle l'avertit :</t>
  </si>
  <si>
    <t xml:space="preserve">- Papa, tu ne devrais pas porter ce veston. </t>
  </si>
  <si>
    <t xml:space="preserve">-  Et pourquoi pas, chérie ?  </t>
  </si>
  <si>
    <t xml:space="preserve">- Parce que tu sais qu'il te donne toujours un mal de tête le lendemain matin. </t>
  </si>
  <si>
    <t>5. Bible</t>
  </si>
  <si>
    <t xml:space="preserve">Un petit garçon ouvre la grosse bible familiale. </t>
  </si>
  <si>
    <t>Il est fasciné et regarde les vieilles pages jaunies </t>
  </si>
  <si>
    <t xml:space="preserve">Soudain, quelque chose tombe de la bible.  </t>
  </si>
  <si>
    <t xml:space="preserve">Il ramasse l'objet, le regarde attentivement </t>
  </si>
  <si>
    <t>et voit que c'est une vieille feuille d'érable qui avait été pressée entre les pages.</t>
  </si>
  <si>
    <t xml:space="preserve">- Maman, regarde ce que j'ai trouvé ! </t>
  </si>
  <si>
    <t>- Qu'as-tu as trouvé là, mon chéri ?  demande sa mère.</t>
  </si>
  <si>
    <t>Avec une voix étonnée, il répond :</t>
  </si>
  <si>
    <t>-  Je pense que c'est le slip d'Adam.</t>
  </si>
  <si>
    <t>Petites histoires pour sourire en fin de journée.</t>
  </si>
  <si>
    <t>Un mec est venu sonner chez moi pour me demander un petit don pour la piscine municipale, je lui ai donné un verre d'eau.</t>
  </si>
  <si>
    <t>Cette nuit un voleur s'est introduit chez moi, il cherchait de l'argent ! Je suis sorti de mon lit et j'ai cherché avec lui.</t>
  </si>
  <si>
    <t>La seule fin heureuse que je connais, c'est la fin de semaine...</t>
  </si>
  <si>
    <t>De chez moi au bar il y a 5 minutes, alors que du bar jusque chez moi il y a 1 h 30 !...</t>
  </si>
  <si>
    <t>L'ironie c'est quand tu rentres en prison pour vol de voiture et que tu sors pour bonne conduite...</t>
  </si>
  <si>
    <t>Le travail d'équipe est essentiel. En cas d'erreur, ça permet d'accuser quelqu'un d'autre !</t>
  </si>
  <si>
    <t>Les parents, c'est deux personnes qui t'apprennent à marcher et à parler, pour te dire ensuite de t’asseoir et de te taire !</t>
  </si>
  <si>
    <t>Avant je savais bien écrire et, un jour, j'ai eu un téléphone mobile: é depui il c produi kelk choz 2 bizar...</t>
  </si>
  <si>
    <t>Les statistiques, c'est comme les bikinis : ça donne des idées mais ça cache l'essentiel !</t>
  </si>
  <si>
    <t>  </t>
  </si>
  <si>
    <t>J'ai dit à ma femme que j'avais envie de la tuer, elle m'a dit que j'avais besoin de consulter un spécialiste. J'ai donc engagé un tueur à gages.</t>
  </si>
  <si>
    <t>Le Père Noël est le seul barbu qui peut survoler les Etats-Unis sans problèmes.</t>
  </si>
  <si>
    <t>L'être humain est incroyable, c'est la seule créature qui va couper un arbre pour en faire du papier et écrire dessus:  "Sauvez les arbres" !</t>
  </si>
  <si>
    <t>1969-2013</t>
  </si>
  <si>
    <t>Du lait, du beurre et des œufs</t>
  </si>
  <si>
    <t xml:space="preserve">    1969 :</t>
  </si>
  <si>
    <t xml:space="preserve">    Tu vas chercher du lait chez le crémier, qui te dit bonjour, avec ton bidon en alu, et tu prends du beurre, fait avec du lait de vache, coupé à la motte.</t>
  </si>
  <si>
    <t xml:space="preserve">  Puis tu demandes une douzaine œufs qu'il sort d'un grand compotier en verre.</t>
  </si>
  <si>
    <t xml:space="preserve">  Tu paies avec le sourire de la crémière, et tu sors sous un grand soleil.</t>
  </si>
  <si>
    <t xml:space="preserve">  Le tout a demandé 10 minutes. </t>
  </si>
  <si>
    <t xml:space="preserve">    2013 :</t>
  </si>
  <si>
    <t xml:space="preserve">  Tu prends un caddie de merde dont une roue est coincée et qui le fait aller dans tous les sens, sauf celui que tu veux.</t>
  </si>
  <si>
    <t xml:space="preserve">  Tu passes par la porte qui devrait tourner mais qui est arrêtée par ce qu'un benêt l'a poussée, puis tu cherches le rayon crémerie où tu te les gèles, pour choisir parmi 12 marques le beurre qui devrait être fait à base de lait de la communauté. Et tu cherches la date limite... </t>
  </si>
  <si>
    <t xml:space="preserve">  Pour le lait :</t>
  </si>
  <si>
    <t xml:space="preserve">  Tu dois choisir avec des vitamines, bio, allégé, très allégé, nourrissons, enfants, malades, ou mieux en promo avec la date dessus et la composition....</t>
  </si>
  <si>
    <t xml:space="preserve">  Pour les 12 œufs:</t>
  </si>
  <si>
    <t xml:space="preserve">  Tu cherches la date de la ponte, le nom de la société et surtout tu vérifies qu'aucun œuf n'est fêlé ou cassé, et paf !!! tu te mets plein de jaune sur le pantalon !!! </t>
  </si>
  <si>
    <t xml:space="preserve">  Tu fais la queue à la caisse, la grosse dame devant toi a pris un article en promo qui n'a pas de code barre... Alors tu attends, et tu attends...,</t>
  </si>
  <si>
    <t xml:space="preserve">  Puis toujours avec ce foutu caddie de merde, tu sors pour chercher ton véhicule sous la pluie, tu ne le retrouves pas car tu as oublié le N° de l'allée....</t>
  </si>
  <si>
    <t xml:space="preserve">  Enfin après avoir chargé la voiture, il faut reporter l'engin pourri et là, tu vas t'apercevoir qu'il est impossible de récupérer ta pièce de 1 euro...</t>
  </si>
  <si>
    <t xml:space="preserve">  Tu reviens à ta voiture sous la pluie qui a redoublé..</t>
  </si>
  <si>
    <t xml:space="preserve">  Cela fait plus d'une heure que tu es parti.</t>
  </si>
  <si>
    <t>Faire un voyage en avion.</t>
  </si>
  <si>
    <t xml:space="preserve">    Tu voyages dans un avion d'Air France. On te donne à manger et t'invite à boire ce que tu veux, le tout servi par de belles hôtesses de l'air, et ton siège est tellement large qu'on peut s'asseoir à deux.</t>
  </si>
  <si>
    <t xml:space="preserve">  Tu entres dans l'avion en continuant d'attacher ton ceinturon qu'on t'a fait retirer à la douane, pour passer le contrôle.</t>
  </si>
  <si>
    <t xml:space="preserve">  Tu t'assois sur ton siège, et si tu éternues un peu trop fort, tu mets un coup de coude à ton voisin.</t>
  </si>
  <si>
    <t xml:space="preserve">  Si tu as soif, le steward t'apporte la carte et les prix sont ahurissants.</t>
  </si>
  <si>
    <t>Michel doit aller dans la forêt après la classe.</t>
  </si>
  <si>
    <t>Il montre son couteau à Jean avec lequel il pense se fabriquer un lance-pierre.</t>
  </si>
  <si>
    <t xml:space="preserve">  Le directeur voit son couteau et lui demande où il l'a acheté pour aller s'en acheter un pareil.</t>
  </si>
  <si>
    <t xml:space="preserve">  L'école ferme, on appelle la gendarmerie, on emmène Michel en préventive.</t>
  </si>
  <si>
    <t xml:space="preserve">  TF1 présente le cas aux informations en direct depuis la porte de l'école.</t>
  </si>
  <si>
    <t>Discipline scolaire.</t>
  </si>
  <si>
    <t xml:space="preserve">  Tu fais une bêtise en classe. Le prof t'en colle deux.</t>
  </si>
  <si>
    <t xml:space="preserve">  En arrivant chez toi, ton père t'en recolle deux autres.</t>
  </si>
  <si>
    <t xml:space="preserve">  Tu fais une bêtise. Le prof te demande pardon.</t>
  </si>
  <si>
    <t xml:space="preserve">  Ton père t'achète une console de jeux et va casser la gueule au prof.!! </t>
  </si>
  <si>
    <r>
      <t>Dominique et Marc se disputent. Ils se flanquent quelques coups de poing après la classe</t>
    </r>
    <r>
      <rPr>
        <u/>
        <sz val="18"/>
        <rFont val="Arial"/>
        <family val="2"/>
      </rPr>
      <t>..</t>
    </r>
  </si>
  <si>
    <t xml:space="preserve">  Les autres les encouragent, Marc gagne.</t>
  </si>
  <si>
    <t xml:space="preserve">  Ils se serrent la main et ils sont copains pour la vie.</t>
  </si>
  <si>
    <t xml:space="preserve">  L'école ferme. FR3 proclame la violence scolaire, relayée par TF1 au journal de 20 heures</t>
  </si>
  <si>
    <t xml:space="preserve">  Le lendemain, Le Parisien et France Soir en font leur première page et écrivent 5 colonnes sur l'affaire.</t>
  </si>
  <si>
    <r>
      <t>Jean tombe pendant une course à pied. Il se blesse au genou et pleure. Sa prof Jocelyne le rejoint, le prend dans ses bras pour le réconforter</t>
    </r>
    <r>
      <rPr>
        <b/>
        <sz val="18"/>
        <rFont val="Arial"/>
        <family val="2"/>
      </rPr>
      <t>..</t>
    </r>
  </si>
  <si>
    <t xml:space="preserve">  En deux minutes Jean va beaucoup mieux et continue la course.</t>
  </si>
  <si>
    <r>
      <t>2013 :</t>
    </r>
    <r>
      <rPr>
        <sz val="14"/>
        <rFont val="Arial"/>
        <family val="2"/>
      </rPr>
      <t> </t>
    </r>
  </si>
  <si>
    <t xml:space="preserve">    Jocelyne est accusée de perversion sur mineur et se retrouve au chômage, elle écopera de 3 ans de prison avec sursis.</t>
  </si>
  <si>
    <t xml:space="preserve">  Jean va de thérapie en thérapie pendant 5 ans. Ses parents demandent des dommages et intérêts à l'école pour négligence, et à la prof pour traumatisme émotionnel. Ils gagnent les deux procès.</t>
  </si>
  <si>
    <t xml:space="preserve">  La prof, au chômage et endettée, se suicide en se jetant d'en haut d'un immeuble. Plus tard, Jean succombera à une overdose au fond d'un squat!!!</t>
  </si>
  <si>
    <t>Arrive le 25 octobre.</t>
  </si>
  <si>
    <t xml:space="preserve">  Il ne se passe rien.</t>
  </si>
  <si>
    <t xml:space="preserve">  C'est le jour du changement d'horaire : les gens souffrent d'insomnie et de dépression.</t>
  </si>
  <si>
    <t xml:space="preserve">    La fin des vacances...</t>
  </si>
  <si>
    <t xml:space="preserve">  Après avoir passé 15 jours de vacances en famille, en Bretagne, dans la caravane tractée par une 403 Peugeot, les vacances se terminent.</t>
  </si>
  <si>
    <t xml:space="preserve">  Le lendemain, tu repars au boulot, frais et dispos.</t>
  </si>
  <si>
    <t xml:space="preserve">    2013 :</t>
  </si>
  <si>
    <t xml:space="preserve">  Après 2 semaines aux Seychelles, obtenues à peu de frais grâce aux « bons vacances » du Comité d'Entreprise, tu rentres fatigué et excédé par 4 heures d'attente à l'aéroport, suivies de 12 heures de vol.</t>
  </si>
  <si>
    <t xml:space="preserve">  Au boulot, il te faut 1 semaine pour te remettre du décalage horaire !</t>
  </si>
  <si>
    <t xml:space="preserve">    Comme dit l'autre : On vit une époque vraiment formidable !!!</t>
  </si>
  <si>
    <t>Un jour, ma femme m'appelle furieuse sur mon portable  : </t>
  </si>
  <si>
    <t>« Et alors, vieux soulard, où est-ce que tu es ? »</t>
  </si>
  <si>
    <t>Je réponds doucement :</t>
  </si>
  <si>
    <t>"Te souviens-tu de cette bijouterie où,il y a très longtemps, tu avais repéré une superbe bague sertie de diamants et tu en étais </t>
  </si>
  <si>
    <t>tombée dingue amoureuse ? Je t'avais dit à ce moment : "un jour elle sera à toi". </t>
  </si>
  <si>
    <t>Mais à cette époque je n'avais pas encore assez d'argent pour te l'offrir". </t>
  </si>
  <si>
    <t>Ma femme, calmée et soudainement toute émue,un début de sanglot dans la voix :</t>
  </si>
  <si>
    <t>« Oh oui, mon amour, je me souviens ! »</t>
  </si>
  <si>
    <t>« Eh bien, je suis dans le bistrot en face ! »</t>
  </si>
  <si>
    <t>Les gens trop érudits manquent parfois d' humilité</t>
  </si>
  <si>
    <t xml:space="preserve">        Un jeune ingénieur fraîchement diplômé se retrouve dans le train assis à côté d’une petite fille.</t>
  </si>
  <si>
    <t xml:space="preserve">       L’ingénieur dit à la petite fille:</t>
  </si>
  <si>
    <t xml:space="preserve">        - Il parait que les voyages passent beaucoup plus vite si on parle avec quelqu' un. </t>
  </si>
  <si>
    <t xml:space="preserve">        La petite fille le regarde et dit:</t>
  </si>
  <si>
    <t xml:space="preserve">        - D’accord, de quoi voulez-vous qu’on parle? </t>
  </si>
  <si>
    <t xml:space="preserve">       L’homme fanfaronne:</t>
  </si>
  <si>
    <t xml:space="preserve">       </t>
  </si>
  <si>
    <t xml:space="preserve">        - Et si on parlait de physique nucléaire ? </t>
  </si>
  <si>
    <t xml:space="preserve">        La petite fille lui répond:</t>
  </si>
  <si>
    <t xml:space="preserve">        - D' accord, mais avant, écoutez-moi bien. </t>
  </si>
  <si>
    <t xml:space="preserve">      Un chevreuil, une vache et un cheval mangent tous de l’herbe. Pourtant le chevreuil fait des petites crottes, la vache fait des bouses plates et le cheval de grosses boules. </t>
  </si>
  <si>
    <t xml:space="preserve">       Comment expliquez-vous cela ? </t>
  </si>
  <si>
    <t xml:space="preserve">       L’ingénieur pantois, réfléchit un instant puis doit avouer:</t>
  </si>
  <si>
    <t xml:space="preserve">        - Ma foi, je ne saurais l’expliquer.</t>
  </si>
  <si>
    <t xml:space="preserve">        Alors, maline, la petite fille lui dit:</t>
  </si>
  <si>
    <t xml:space="preserve">        - Comment voulez-vous que je vous explique la physique nucléaire si vous ne maitrisez même pas un petit problème de merde ?</t>
  </si>
  <si>
    <t>J' aime cette grand mère !!!</t>
  </si>
  <si>
    <t>Merci pour ces bons conseils !</t>
  </si>
  <si>
    <t xml:space="preserve">    On devrait être plus à l'écoute des conseils expérimentés des personnes âgées.Une grand-mère enseigne à ses petits-enfants ses méthodes pour traiter les maladies :</t>
  </si>
  <si>
    <t>"Pour une bonne digestion, je bois de la bière ;</t>
  </si>
  <si>
    <t>en cas de manque d'appétit, je bois du vin blanc ;</t>
  </si>
  <si>
    <t>pour une tension basse, du vin rouge ;</t>
  </si>
  <si>
    <t>pour une tension élevée, du cognac ;</t>
  </si>
  <si>
    <t>et quand j'ai pris froid, je prends du ......" schnaps."</t>
  </si>
  <si>
    <t>"Et quand bois-tu de l'eau ?"    </t>
  </si>
  <si>
    <t>Je n'ai encore jamais eu de " maladie aussi grave."</t>
  </si>
  <si>
    <t xml:space="preserve">Sagesse tibétaine </t>
  </si>
  <si>
    <t xml:space="preserve">      Un moine tibétain marche sur une route glacée de montagne et entend un faible pépiement.</t>
  </si>
  <si>
    <t xml:space="preserve">      Il regarde autour de lui et voit au pied d'une haie, un tout petit moineau à moitié mort de froid.</t>
  </si>
  <si>
    <t xml:space="preserve">      Il le prend et le réchauffe dans ses mains.</t>
  </si>
  <si>
    <t xml:space="preserve">      "Que faire, s'interroge-t-il ? Si je le garde avec moi, il va salir ma robe et au couvent le chat le mangera ; 
       si je le laisse ici, il va mourir de froid."</t>
  </si>
  <si>
    <t xml:space="preserve">      Soudain une idée lui vient : pour le protéger du gel, il place l'oisillon dans une bouse fumante de vache sacrée, 
      et poursuit son chemin l'âme en paix.</t>
  </si>
  <si>
    <t xml:space="preserve">      L'oisillon se réchauffe et commence à chanter à plein gosier sa joie d'être encore vivant.</t>
  </si>
  <si>
    <t xml:space="preserve">      Un renard qui passe par là, entend la bouse de vache chanter ; intrigué il s'approche, découvre notre moineau
      et le croque. </t>
  </si>
  <si>
    <t xml:space="preserve">      Trois moralités à cette histoire :</t>
  </si>
  <si>
    <t xml:space="preserve">                  1) Celui qui te met dans la merde ne te veut pas forcément du mal.</t>
  </si>
  <si>
    <t xml:space="preserve">      2) Celui qui t'en sort ne te veut pas forcément du bien.</t>
  </si>
  <si>
    <t xml:space="preserve">      3) Quand tu es dans la merde, surtout ferme ta gueule !</t>
  </si>
  <si>
    <t>Jacob qui habite Tel Aviv téléphone à son fils Samuel qui vit à New York et lui dit : "Je regrette de te gâcher ta journée, mais je dois t'informer que ta mère et moi sommes en train de divorcer. Quarante cinq ans de galère, c'est assez!..."</t>
  </si>
  <si>
    <t xml:space="preserve">                                "Papa, comment peux tu dire ça ??? Et juste avant les fêtes en plus !!!!", lui crie son fils.</t>
  </si>
  <si>
    <t xml:space="preserve">                                "Nous ne pouvons plus nous supporter", répond le père, " nous sommes fatigués l'un de l'autre et j'en assez de toute cette histoire, donc tu me rendrais service en prévenant ta soeur Anna à Chicago."</t>
  </si>
  <si>
    <t xml:space="preserve">                                Et il raccroche brutalement...</t>
  </si>
  <si>
    <t xml:space="preserve">                                Désespéré, le fils appelle sa soeur qui est complètement scandalisée.</t>
  </si>
  <si>
    <t xml:space="preserve">                                "Comment! ils vont divorcer, à leur âge ??? Je me charge de l'affaire."</t>
  </si>
  <si>
    <t xml:space="preserve">                                Aussitôt, la fille téléphone à son père et lui dit d'un ton ferme:</t>
  </si>
  <si>
    <t xml:space="preserve">                                "Vous N'ALLEZ pas divorcer. Ne faites rien jusqu'à ce que nous venions,Samuel et moi, à Tel Aviv. Tu m'as bien entendu? RIEN...tu nous attends !!!"</t>
  </si>
  <si>
    <t xml:space="preserve">                                Le père raccroche, se tourne vers sa femme et lui dit : "Rebecca, tout est parfait, les deux viennent passer les fêtes avec nous et ils payent eux mêmes leur billet d'avion !"</t>
  </si>
  <si>
    <t>Qui restera pour payer les fameux 75 % d’impôts ???  ils sont déjà partis ...</t>
  </si>
  <si>
    <t xml:space="preserve">                              ------------------------------------------------</t>
  </si>
  <si>
    <t xml:space="preserve">                               Sportifs</t>
  </si>
  <si>
    <t xml:space="preserve">                              Jean Alesi,                      réside en Suisse </t>
  </si>
  <si>
    <t xml:space="preserve">                              Marion Bartoli,               réside en Suisse </t>
  </si>
  <si>
    <t xml:space="preserve">                              Julien Benneteau,            réside en Suisse</t>
  </si>
  <si>
    <t xml:space="preserve">                              Arnaud Boetsch,            réside en Suisse </t>
  </si>
  <si>
    <t xml:space="preserve">                              Arnaud Clément,            réside en Suisse </t>
  </si>
  <si>
    <t xml:space="preserve">                              Nicolas Escudé,               réside en Suisse </t>
  </si>
  <si>
    <t xml:space="preserve">                              Guy Forget,                     réside en Suisse </t>
  </si>
  <si>
    <t xml:space="preserve">                              Richard Gasquet,             réside en Suisse </t>
  </si>
  <si>
    <t xml:space="preserve">                              Henri Leconte,                  réside en Suisse </t>
  </si>
  <si>
    <t xml:space="preserve">                              Sébastien Loeb,                réside en Suisse </t>
  </si>
  <si>
    <t xml:space="preserve">                              Paul-Henri Mathieu,      réside en Suisse </t>
  </si>
  <si>
    <t xml:space="preserve">                              Gaël Monfils,                     réside en Suisse </t>
  </si>
  <si>
    <t xml:space="preserve">                              Christophe Moreau,      réside en Suisse </t>
  </si>
  <si>
    <t xml:space="preserve">                              Amélie Mauresmo,        réside à Genève en Suisse </t>
  </si>
  <si>
    <t xml:space="preserve">                              Stéphane Peterhansel,   réside en Suisse </t>
  </si>
  <si>
    <t xml:space="preserve">                              Cédric Pioline,                  réside en Suisse </t>
  </si>
  <si>
    <t xml:space="preserve">                              Alain Prost,                        réside en Suisse      </t>
  </si>
  <si>
    <t xml:space="preserve">                              Gilles Simon,                     réside en Suisse </t>
  </si>
  <si>
    <t xml:space="preserve">                              Wilfried Tsonga,            réside en Suisse </t>
  </si>
  <si>
    <t xml:space="preserve">                              Vincent Rives,                   réside en Irlande </t>
  </si>
  <si>
    <t xml:space="preserve">                              Jean-Philippe Gatien ,   réside au Delaware aux États Unis</t>
  </si>
  <si>
    <t xml:space="preserve">                              "Artistes" : Chanteurs</t>
  </si>
  <si>
    <t xml:space="preserve">                              Charles Aznavour,         réside en Suisse  </t>
  </si>
  <si>
    <t xml:space="preserve">                              David Hallyday,               réside en Suisse  </t>
  </si>
  <si>
    <t xml:space="preserve">                              Johnny Hallyday,            réside à Gstaad en Suisse </t>
  </si>
  <si>
    <t xml:space="preserve">                              Patricia Kaas,                    réside en Suisse </t>
  </si>
  <si>
    <t xml:space="preserve">                              Florent Pagny,                  réside en Patagonie (Argentine) </t>
  </si>
  <si>
    <t xml:space="preserve">                              Michel Polnareff,             réside aux États-Unis  </t>
  </si>
  <si>
    <t xml:space="preserve">                              Marie Laforêt,                   résidente et citoyenne suisse </t>
  </si>
  <si>
    <t xml:space="preserve">                              Renaud,                              réside à Londres </t>
  </si>
  <si>
    <t xml:space="preserve">                              Yannick Noah,                  réside aux USA (le "personnage préféré des français...!!!)</t>
  </si>
  <si>
    <t xml:space="preserve">                              "Acteurs"</t>
  </si>
  <si>
    <t xml:space="preserve">                              Daniel Auteuil,                 réside en Belgique </t>
  </si>
  <si>
    <t xml:space="preserve">                              Emmanuelle Béart         réside en Belgique (la donneuse de leçons pour les "sans papiers en France"!!!)  </t>
  </si>
  <si>
    <t xml:space="preserve">                              Lætitia Casta,                    réside au Royaume-Uni </t>
  </si>
  <si>
    <t xml:space="preserve">                              José Garcia,                        réside en Belgique </t>
  </si>
  <si>
    <t xml:space="preserve">                              David Habibi,                    réside au Canada </t>
  </si>
  <si>
    <t xml:space="preserve">                              Alain Delon,                      résident et citoyen Suisse</t>
  </si>
  <si>
    <t xml:space="preserve">                              "Patrons et Actionnaires"</t>
  </si>
  <si>
    <t xml:space="preserve">                              Jacques Badin (Carrefour)                                  réside à Bruxelles en Belgique  </t>
  </si>
  <si>
    <t xml:space="preserve">                              Thomas Bata (marque de chaussures Bata)        réside en Suisse </t>
  </si>
  <si>
    <t xml:space="preserve">                              Famille Baud (dont Jean Baud), (marques Franprix et Leader Price, 2 à 3 milliards de CHF),  résident en Suisse.  </t>
  </si>
  <si>
    <t xml:space="preserve">                              Lotfi Belhassine, président d'Air Liberté,           réside en Belgique. Il a fui la France car l'ISF représentait 93% de ses revenus.  Claude Berda, AB Groupe,                                 réside à Cologny en Suisse </t>
  </si>
  <si>
    <t xml:space="preserve">                              Des membres de la famille Bich (Groupe Bic)    résident en Suisse </t>
  </si>
  <si>
    <t xml:space="preserve">                              Michèle Bleustein-Blanchet, une des héritières de Publicis, réside à Cologny en Suisse </t>
  </si>
  <si>
    <t xml:space="preserve">                              Corinne Bouygues,                                            réside à Genève en Suisse  </t>
  </si>
  <si>
    <t xml:space="preserve">                              Pierre Castel, PDG du groupe Castel Frères propriétaire des eaux Cristalline, Vichy Célestins et Saint-Yorre, réside près du Lac Léman en Suisse.  </t>
  </si>
  <si>
    <t xml:space="preserve">                              Des membres de la famille Mulliez (propriétaire de Auchan, Décathlon, Mondial Moquette, Norauto et Kiabi), résident en Belgique. </t>
  </si>
  <si>
    <t xml:space="preserve">                              Georges Cohen, informatique et armement,        réside en Suisse </t>
  </si>
  <si>
    <t xml:space="preserve">                              Bernard Darty, fondateur de Darty,                    réside en Belgique </t>
  </si>
  <si>
    <t xml:space="preserve">                              Jean-Louis David, fondateur des salons de coiffure Éponyme,                 réside en Suisse.  </t>
  </si>
  <si>
    <t xml:space="preserve">                              Des membres de la famille Defforey , à l'origine de la société Carrefour , résident en Belgique. </t>
  </si>
  <si>
    <t xml:space="preserve">                              Des membres de la famille Despature (dont Paul-Georges Despature), propriétaire des marques Damart et Somfy,  résident en Suisse et en Belgique. </t>
  </si>
  <si>
    <t xml:space="preserve">                              Paul Dubrulle, quo-créateur du Groupe Accor et ancien sénateur-maire de Fontainebleau,                  réside à cologny en Suisse. </t>
  </si>
  <si>
    <t xml:space="preserve">                              Des membres de la famille Ducros ,             résident à Cologny en Suisse</t>
  </si>
  <si>
    <t xml:space="preserve">                              Pierre-François Grimaldi (i Bazar),               réside en Belgique </t>
  </si>
  <si>
    <t xml:space="preserve">                              Éric Guerlain,                                                réside en Grande-Bretagne </t>
  </si>
  <si>
    <t xml:space="preserve">                              Daniel Hechter, créateur                               réside en Suisse </t>
  </si>
  <si>
    <t xml:space="preserve">                              Philippe Hersant, groupe Hersant,                réside en Belgique  </t>
  </si>
  <si>
    <t xml:space="preserve">                              Philippe Jaffré, ancien président d'Elf         réside à Cologny en Suisse </t>
  </si>
  <si>
    <t xml:space="preserve">                              Robert Louis-Dreyfus,                                 réside à Zurich en Suisse. </t>
  </si>
  <si>
    <t xml:space="preserve">                              Des membres de la famille Mimram (dont Jean-Claude Mimram), résident à Gstaad en Suisse et à Monaco.  </t>
  </si>
  <si>
    <t xml:space="preserve">                              Des membres de la famille Nonancourt, propriétaire des champagnes Laurent-Perrier, résident en Suisse.  </t>
  </si>
  <si>
    <t xml:space="preserve">                              Denis Payre, fondateur de Business Objects, réside en Belgique ou il a démarré une nouvelle société, Kiala, qui a embauché 100  personnes </t>
  </si>
  <si>
    <t xml:space="preserve">                              Des membres de la famille Peugeot (entre 5 et 6 milliards de CHF), résident en Suisse. </t>
  </si>
  <si>
    <t xml:space="preserve">                              Jean Pigozzi, héritier des voitures Simca,                                            réside en Suisse. </t>
  </si>
  <si>
    <t xml:space="preserve">                              Michel Reybier, ancien PDG de Justin Bridou,                                  réside en Suisse </t>
  </si>
  <si>
    <t xml:space="preserve">                              Jacques Tajan, ancien premier commissaire-priseur de France,           réside en Belgique </t>
  </si>
  <si>
    <t xml:space="preserve">                              Des membres de la famille Wertheimer , héritiers de Chanel,             résident à Cologny en Suisse </t>
  </si>
  <si>
    <t xml:space="preserve">                              Antoine Zacharias, ancien PDG de Vinci,                                          réside à Genève en Suisse </t>
  </si>
  <si>
    <t xml:space="preserve">                              Alain Ducasse, cuisinier, a troqué sa nationalité française pour rejoindre Monaco            </t>
  </si>
  <si>
    <t xml:space="preserve">                                "Auteurs"</t>
  </si>
  <si>
    <t xml:space="preserve">                              Christian Jacq,                  réside en Suisse </t>
  </si>
  <si>
    <t xml:space="preserve">                               Marc Lévy,                         réside au Royaume-Uni </t>
  </si>
  <si>
    <t xml:space="preserve">                               Michel Houellebecq,       réside en Espagne (en Irlande auparavant)</t>
  </si>
  <si>
    <t xml:space="preserve">                              C'est marrant, je n'ai pas vu ton nom! </t>
  </si>
  <si>
    <t xml:space="preserve">                  Et ce sont ces tartuffes qui viennent à la télévision, te donner des cours de morale, et te parler de la faim dans le monde !!! </t>
  </si>
  <si>
    <t xml:space="preserve">                              Donc, il en restera au moins deux, toi et moi pour payer....</t>
  </si>
  <si>
    <t>Optimiste</t>
  </si>
  <si>
    <t>Un étudiant envoie un mail à ses parents dès qu'il a reçu ses résultats d'examens :</t>
  </si>
  <si>
    <t>Jury enthousiasmé. Demande une nouvelle audition en septembre.</t>
  </si>
  <si>
    <t>Intéressée</t>
  </si>
  <si>
    <t xml:space="preserve">    Deux copines discutent:</t>
  </si>
  <si>
    <t>- Et toi, c'est qui ton auteur préféré?</t>
  </si>
  <si>
    <t xml:space="preserve">    - Mon amant.</t>
  </si>
  <si>
    <t xml:space="preserve">    - Ah bon? Et qu'est ce qu'il écrit? </t>
  </si>
  <si>
    <t xml:space="preserve">    - Des chèques. </t>
  </si>
  <si>
    <t>Non mais quand même!</t>
  </si>
  <si>
    <t xml:space="preserve">    Deux copines blondes discutent :</t>
  </si>
  <si>
    <t xml:space="preserve">    - J'ai été mariée trois fois.</t>
  </si>
  <si>
    <t xml:space="preserve">    - Des enfants? </t>
  </si>
  <si>
    <t xml:space="preserve">    - NOOONNN. Des adultes! </t>
  </si>
  <si>
    <t>La vérité sort de la bouche des enfants</t>
  </si>
  <si>
    <t xml:space="preserve">    Dans une classe de CM2, l'instituteur donne un cours sur la faune africaine. Il dit:</t>
  </si>
  <si>
    <t xml:space="preserve">    - Le lion est le roi des animaux. Il ne craint qu'un seul animal. Lequel?</t>
  </si>
  <si>
    <t xml:space="preserve">    Un petit garçon lève le doigt et répond: La lionne. </t>
  </si>
  <si>
    <r>
      <t>Logique!</t>
    </r>
    <r>
      <rPr>
        <b/>
        <sz val="16"/>
        <color indexed="59"/>
        <rFont val="Arial"/>
        <family val="2"/>
      </rPr>
      <t> </t>
    </r>
  </si>
  <si>
    <t>  Une blonde passe commande dans un restaurant : </t>
  </si>
  <si>
    <t xml:space="preserve">    - Vous servez des nouilles ici?</t>
  </si>
  <si>
    <t xml:space="preserve">    - Bien sûr madame. Nous servons tout le monde.</t>
  </si>
  <si>
    <t xml:space="preserve">    Le pauvre !</t>
  </si>
  <si>
    <t xml:space="preserve">    Un médecin examine une vieille dame qui est en pleine agonie. Il demande à son mari:</t>
  </si>
  <si>
    <t xml:space="preserve">    - Ca fait longtemps qu'elle râle comme ça? </t>
  </si>
  <si>
    <t xml:space="preserve">    - Depuis qu'on est mariés.</t>
  </si>
  <si>
    <r>
      <t>A sa mort, un fermier laissa en héritage dix-sept chevaux à ses trois fils.</t>
    </r>
    <r>
      <rPr>
        <b/>
        <sz val="14"/>
        <rFont val="Arial"/>
        <family val="2"/>
      </rPr>
      <t> </t>
    </r>
  </si>
  <si>
    <r>
      <t> </t>
    </r>
    <r>
      <rPr>
        <b/>
        <i/>
        <sz val="14"/>
        <color indexed="18"/>
        <rFont val="Arial"/>
        <family val="2"/>
      </rPr>
      <t>Dans son testament, le père avait ainsi établi le partage de l'héritage :</t>
    </r>
  </si>
  <si>
    <r>
      <t> </t>
    </r>
    <r>
      <rPr>
        <b/>
        <i/>
        <sz val="14"/>
        <color indexed="18"/>
        <rFont val="Arial"/>
        <family val="2"/>
      </rPr>
      <t xml:space="preserve">Mon fils aîné recevra la moitié (1/2) de tous les chevaux </t>
    </r>
  </si>
  <si>
    <r>
      <t> </t>
    </r>
    <r>
      <rPr>
        <b/>
        <i/>
        <sz val="14"/>
        <color indexed="18"/>
        <rFont val="Arial"/>
        <family val="2"/>
      </rPr>
      <t xml:space="preserve">Mon second fils recevra le tiers (1/3) de tous les chevaux </t>
    </r>
  </si>
  <si>
    <r>
      <t> </t>
    </r>
    <r>
      <rPr>
        <b/>
        <i/>
        <sz val="14"/>
        <color indexed="18"/>
        <rFont val="Arial"/>
        <family val="2"/>
      </rPr>
      <t xml:space="preserve">Mon plus jeune fils recevra le neuvième (1/9) de tous les chevaux </t>
    </r>
  </si>
  <si>
    <r>
      <t> </t>
    </r>
    <r>
      <rPr>
        <b/>
        <i/>
        <sz val="14"/>
        <color indexed="18"/>
        <rFont val="Arial"/>
        <family val="2"/>
      </rPr>
      <t>Or il était tout à fait impossible de diviser 17 chevaux par deux, par trois et par neuf.</t>
    </r>
  </si>
  <si>
    <r>
      <t> </t>
    </r>
    <r>
      <rPr>
        <b/>
        <i/>
        <sz val="14"/>
        <color indexed="18"/>
        <rFont val="Arial"/>
        <family val="2"/>
      </rPr>
      <t>La chicane prit donc entre les trois fils.</t>
    </r>
  </si>
  <si>
    <r>
      <t> </t>
    </r>
    <r>
      <rPr>
        <b/>
        <i/>
        <sz val="14"/>
        <color indexed="18"/>
        <rFont val="Arial"/>
        <family val="2"/>
      </rPr>
      <t>Puis, à un moment donné, ils décidèrent de faire appel à un fermier voisin, dont ils appréciaient l'intelligence, dans l'espoir qu'il puisse trouver une solution à leur différend.</t>
    </r>
  </si>
  <si>
    <r>
      <t> </t>
    </r>
    <r>
      <rPr>
        <b/>
        <i/>
        <sz val="14"/>
        <color indexed="18"/>
        <rFont val="Arial"/>
        <family val="2"/>
      </rPr>
      <t>Le fermier prit donc le testament et le lut avec grand soin. Après quoi, il alla chercher son propre cheval et l'ajouta aux dix-sept (17) autres.</t>
    </r>
  </si>
  <si>
    <r>
      <t> </t>
    </r>
    <r>
      <rPr>
        <b/>
        <i/>
        <sz val="14"/>
        <color indexed="18"/>
        <rFont val="Arial"/>
        <family val="2"/>
      </rPr>
      <t>Il y avait maintenant dix-huit chevaux dans le champ.</t>
    </r>
  </si>
  <si>
    <r>
      <t> </t>
    </r>
    <r>
      <rPr>
        <b/>
        <i/>
        <sz val="14"/>
        <color indexed="18"/>
        <rFont val="Arial"/>
        <family val="2"/>
      </rPr>
      <t>Dès lors, il devint possible aux héritiers de procéder au partage, tel que prévu dans le testament du père.</t>
    </r>
  </si>
  <si>
    <r>
      <t> </t>
    </r>
    <r>
      <rPr>
        <b/>
        <i/>
        <sz val="14"/>
        <color indexed="18"/>
        <rFont val="Arial"/>
        <family val="2"/>
      </rPr>
      <t>Car :</t>
    </r>
  </si>
  <si>
    <r>
      <t> </t>
    </r>
    <r>
      <rPr>
        <b/>
        <i/>
        <sz val="14"/>
        <color indexed="18"/>
        <rFont val="Arial"/>
        <family val="2"/>
      </rPr>
      <t>la moitié de 18 = 9 chevaux</t>
    </r>
  </si>
  <si>
    <r>
      <t> </t>
    </r>
    <r>
      <rPr>
        <b/>
        <i/>
        <sz val="14"/>
        <color indexed="18"/>
        <rFont val="Arial"/>
        <family val="2"/>
      </rPr>
      <t>le tiers de 18 = 6 chevaux</t>
    </r>
  </si>
  <si>
    <r>
      <t> </t>
    </r>
    <r>
      <rPr>
        <b/>
        <i/>
        <sz val="14"/>
        <color indexed="18"/>
        <rFont val="Arial"/>
        <family val="2"/>
      </rPr>
      <t>le neuvième de 18 = 2 chevaux</t>
    </r>
  </si>
  <si>
    <r>
      <t> </t>
    </r>
    <r>
      <rPr>
        <b/>
        <i/>
        <sz val="14"/>
        <color indexed="18"/>
        <rFont val="Arial"/>
        <family val="2"/>
      </rPr>
      <t xml:space="preserve">En faisant l'addition, cela donna : </t>
    </r>
  </si>
  <si>
    <r>
      <t> </t>
    </r>
    <r>
      <rPr>
        <b/>
        <i/>
        <sz val="14"/>
        <color indexed="18"/>
        <rFont val="Arial"/>
        <family val="2"/>
      </rPr>
      <t>Au fils aîné :........... 9 chevaux</t>
    </r>
  </si>
  <si>
    <r>
      <t> </t>
    </r>
    <r>
      <rPr>
        <b/>
        <i/>
        <sz val="14"/>
        <color indexed="18"/>
        <rFont val="Arial"/>
        <family val="2"/>
      </rPr>
      <t>Au second fils :...... 6 chevaux</t>
    </r>
  </si>
  <si>
    <r>
      <t> </t>
    </r>
    <r>
      <rPr>
        <b/>
        <i/>
        <sz val="14"/>
        <color indexed="18"/>
        <rFont val="Arial"/>
        <family val="2"/>
      </rPr>
      <t>Au plus jeune fils :... 2 chevaux</t>
    </r>
  </si>
  <si>
    <r>
      <t> </t>
    </r>
    <r>
      <rPr>
        <b/>
        <i/>
        <sz val="14"/>
        <color indexed="18"/>
        <rFont val="Arial"/>
        <family val="2"/>
      </rPr>
      <t>TOTAL............. 17 chevaux</t>
    </r>
  </si>
  <si>
    <r>
      <t> </t>
    </r>
    <r>
      <rPr>
        <b/>
        <i/>
        <sz val="14"/>
        <color indexed="18"/>
        <rFont val="Arial"/>
        <family val="2"/>
      </rPr>
      <t>Il restait un cheval, celui du fermier voisin, que celui-ci reprit et ramena à sa ferme</t>
    </r>
  </si>
  <si>
    <r>
      <t> </t>
    </r>
    <r>
      <rPr>
        <b/>
        <i/>
        <sz val="14"/>
        <color indexed="18"/>
        <rFont val="Arial"/>
        <family val="2"/>
      </rPr>
      <t>Moralité : L'intelligence et le bon sens priment sur le raisonnement .....  mathématique ?</t>
    </r>
  </si>
  <si>
    <t>Désolé, ça tombe sur les Bas-rhinois… !</t>
  </si>
  <si>
    <t>Blague alsacienne !</t>
  </si>
  <si>
    <t xml:space="preserve">  Sans rancune les Bas Rhinois !!!</t>
  </si>
  <si>
    <t xml:space="preserve">  Un Bas-rhinois entre chez Cora à Strasbourg et voyant une thermos il demande à la vendeuse :" Qu'est-ce que c'est ça ? "</t>
  </si>
  <si>
    <t xml:space="preserve">  " Eh bien " dit la vendeuse " c'est une thermos ; tout ce que vous y mettez de froid, reste froid, et tout ce que vous mettez de chaud, reste chaud ".</t>
  </si>
  <si>
    <t xml:space="preserve">  "J'en prends un ", dit le Bas-rhinois.</t>
  </si>
  <si>
    <t xml:space="preserve">  De retour à son domicile il prend sa thermos pour se rendre à son travail.</t>
  </si>
  <si>
    <t xml:space="preserve">  Tous ses collègues, lui demandent :" Qu'est-ce que c'est ça ? "</t>
  </si>
  <si>
    <t xml:space="preserve">  Il explique : " C'est une nouveauté, c'est une thermos, tout ce que vous mettez de chaud dedans, reste chaud et tout ce que vous mettez de froid, reste froid ".</t>
  </si>
  <si>
    <t xml:space="preserve">  Un de ses collègues lui demande alors : " qu'as-tu mis dedans ? " le Bas-rhinois répond : "2 tasses de soupe et un miko !"</t>
  </si>
  <si>
    <t xml:space="preserve">    </t>
  </si>
  <si>
    <t xml:space="preserve">  Et dire qu'on voulait fusionner avec le Bas-Rhin !!! </t>
  </si>
  <si>
    <t>Un fils à son père, un père à son fils :</t>
  </si>
  <si>
    <t>Un jeune homme venait tout juste d'obtenir son permis de conduire.</t>
  </si>
  <si>
    <t>Il demande donc à son père s'ils pouvaient discuter ensemble</t>
  </si>
  <si>
    <t>de l'utilisation de la  voiture familiale...</t>
  </si>
  <si>
    <t>Son père l'amène dans son bureau et lui propose le  marché suivant:</t>
  </si>
  <si>
    <t xml:space="preserve">    « Tu améliores ton rendement scolaire, tu étudies la bible et  tu te fais</t>
  </si>
  <si>
    <t xml:space="preserve">  couper les cheveux. Ensuite, nous parlerons de la voiture".</t>
  </si>
  <si>
    <t xml:space="preserve">  Un mois plus tard, le garçon revient à la charge et, encore, son père l'amène</t>
  </si>
  <si>
    <t xml:space="preserve">    dans son bureau. Le père ne tarde pas à prendre la parole.</t>
  </si>
  <si>
    <t xml:space="preserve">    « Mon fils, je  suis très fier de toi. Ça va beaucoup mieux à l'école;tu t'es concentré sur la bible plus que je ne l'aurais cru,mais tu ne t'es pas fait couper les  cheveux. »</t>
  </si>
  <si>
    <t xml:space="preserve">Le  jeune réplique : « Tu sais, papa, j'ai réfléchi à cela... </t>
  </si>
  <si>
    <t>Samson avait les cheveux longs...</t>
  </si>
  <si>
    <t>Moïse avait les cheveux longs...</t>
  </si>
  <si>
    <t>Noé avait les cheveux longs...</t>
  </si>
  <si>
    <r>
      <t>et</t>
    </r>
    <r>
      <rPr>
        <b/>
        <sz val="16"/>
        <color indexed="18"/>
        <rFont val="Arial"/>
        <family val="2"/>
      </rPr>
      <t xml:space="preserve">  </t>
    </r>
    <r>
      <rPr>
        <b/>
        <sz val="16"/>
        <color indexed="12"/>
        <rFont val="Arial"/>
        <family val="2"/>
      </rPr>
      <t>Jésus avait les cheveux longs ».</t>
    </r>
  </si>
  <si>
    <t xml:space="preserve">  Et du tac au tac, le père réplique :</t>
  </si>
  <si>
    <t xml:space="preserve">     "Et ils se déplaçaient tous à pied ! "</t>
  </si>
  <si>
    <t>  Pour quelles raisons les femmes mariées grossissent-elles alors que les</t>
  </si>
  <si>
    <t xml:space="preserve">        femmes célibataires maigrissent..?</t>
  </si>
  <si>
    <t xml:space="preserve">        En fait c'est très simple :</t>
  </si>
  <si>
    <t xml:space="preserve">        - La célibataire va au frigo, n'y trouve rien d'intéressant et retourne au lit !</t>
  </si>
  <si>
    <t xml:space="preserve">        - La femme mariée va au lit, n'y trouve rien d'intéressant et retourne au frigo ...!</t>
  </si>
  <si>
    <t xml:space="preserve">            </t>
  </si>
  <si>
    <t xml:space="preserve">        Une femme arrive chez son médecin, elle a des dents cassées,</t>
  </si>
  <si>
    <t xml:space="preserve">        le nez en sang, et le visage tuméfié.</t>
  </si>
  <si>
    <t xml:space="preserve">        - Qui vous a fait ça ?...</t>
  </si>
  <si>
    <t xml:space="preserve">        - C'est mon mari !...</t>
  </si>
  <si>
    <t xml:space="preserve">        - Hein ? Mais je croyais qu'il était en voyage d'affaires ?</t>
  </si>
  <si>
    <t xml:space="preserve">        - Moi aussi ...!</t>
  </si>
  <si>
    <t xml:space="preserve">        Le mari :</t>
  </si>
  <si>
    <t xml:space="preserve">        - Chaque matin quand je me rase, j'ai l'impression de rajeunir de 10 ans</t>
  </si>
  <si>
    <t>Sa femme lui répond :</t>
  </si>
  <si>
    <t xml:space="preserve">        - Tu devrais te raser avant de te coucher !</t>
  </si>
  <si>
    <t xml:space="preserve">        </t>
  </si>
  <si>
    <t xml:space="preserve">        Le père :</t>
  </si>
  <si>
    <t xml:space="preserve">        - Trouvez-vous que mon fils me ressemble ?</t>
  </si>
  <si>
    <t xml:space="preserve">        Le Docteur :</t>
  </si>
  <si>
    <t xml:space="preserve">        Oui, mais ce n'est pas grave.... l'essentiel est qu'il soit en bonne santé.</t>
  </si>
  <si>
    <t xml:space="preserve">        Dans une maternité, une infirmière dit à une jeune mère :</t>
  </si>
  <si>
    <t xml:space="preserve">        - Votre bébé est un vrai petit ange. Une fois couché, il ne bouge plus !</t>
  </si>
  <si>
    <t xml:space="preserve">        La jeune mère répond :</t>
  </si>
  <si>
    <t xml:space="preserve">        - Le vrai portrait de son père !</t>
  </si>
  <si>
    <t xml:space="preserve">          </t>
  </si>
  <si>
    <t xml:space="preserve">        Un monsieur est dans un lit à l'hôpital avec la tête enveloppée</t>
  </si>
  <si>
    <t xml:space="preserve">        d'un solide pansement.</t>
  </si>
  <si>
    <t xml:space="preserve">        L'infirmière lui dit :</t>
  </si>
  <si>
    <t xml:space="preserve">        - Mon pauvre monsieur, votre femme doit vous manquer ...</t>
  </si>
  <si>
    <t xml:space="preserve">        L'homme répond :</t>
  </si>
  <si>
    <t xml:space="preserve">        - D'habitude oui, mais cette fois-ci, elle m'a eu.</t>
  </si>
  <si>
    <t xml:space="preserve">        Gérard revient au bureau après 15 jours d'arrêt maladie.</t>
  </si>
  <si>
    <t xml:space="preserve">        - Alors tu vas mieux ?</t>
  </si>
  <si>
    <t xml:space="preserve">        - Oui et ça a été pour moi une expérience magnifique !</t>
  </si>
  <si>
    <t xml:space="preserve">        - La grippe, une expérience magnifique ?</t>
  </si>
  <si>
    <t xml:space="preserve">        - Oui, parce que j'ai compris à quel point ma femme m'aimait !</t>
  </si>
  <si>
    <t xml:space="preserve">        - Comment ça ?...</t>
  </si>
  <si>
    <t xml:space="preserve">        - Ben à chaque fois que le facteur sonnait, elle ne pouvait</t>
  </si>
  <si>
    <t xml:space="preserve">        s'empêcher de crier sa joie :</t>
  </si>
  <si>
    <t xml:space="preserve">        Mon mari est à la maison ! mon mari est à la maison !</t>
  </si>
  <si>
    <t>Ecoutez-le, ce vieil instit, donnant à ses petits-enfants une leçon de vocabulaire sur les cris des animaux :</t>
  </si>
  <si>
    <t xml:space="preserve">       "Tu le sais, bien sûr depuis longtemps, le coq chante, cocorico,</t>
  </si>
  <si>
    <t xml:space="preserve">       la poule caquette,</t>
  </si>
  <si>
    <t>le chien aboie quand le cheval hennit</t>
  </si>
  <si>
    <t xml:space="preserve">       et que beugle le bœuf et meugle la vache,</t>
  </si>
  <si>
    <t>l'hirondelle gazouille,</t>
  </si>
  <si>
    <t>la colombe roucoule et le pinson ramage</t>
  </si>
  <si>
    <t xml:space="preserve">       Les moineaux piaillent,</t>
  </si>
  <si>
    <t xml:space="preserve">       le faisan et l'oie criaillent quand le dindon glousse</t>
  </si>
  <si>
    <t xml:space="preserve">       La grenouille coasse mais le corbeau croasse et la pie jacasse</t>
  </si>
  <si>
    <t>Et le chat comme le tigre miaule,  l'éléphant barrit,</t>
  </si>
  <si>
    <t>l'âne braie, mais le cerf rait</t>
  </si>
  <si>
    <t>Le mouton bêle évidemment et bourdonne l'abeille</t>
  </si>
  <si>
    <t>La biche brame quand le loup hurle.</t>
  </si>
  <si>
    <t>Tu sais, bien sûr, tous ces cris-là mais sais-tu ?</t>
  </si>
  <si>
    <t xml:space="preserve">       Que le canard nasille, les canards nasillardent !</t>
  </si>
  <si>
    <t>Que le bouc ou la chèvre chevrote</t>
  </si>
  <si>
    <t xml:space="preserve">       Que le hibou hulule mais que la chouette, elle, chuinte</t>
  </si>
  <si>
    <t>Que le paon braille, que l'aigle trompète.</t>
  </si>
  <si>
    <t>Sais-tu ?</t>
  </si>
  <si>
    <t xml:space="preserve">Que si la tourterelle roucoule, le ramier caracoule </t>
  </si>
  <si>
    <t>et que la bécasse croule,  que la perdrix cacabe,</t>
  </si>
  <si>
    <t xml:space="preserve">       que la cigogne craquette et que si le corbeau croasse,</t>
  </si>
  <si>
    <t>la corneille corbine et que le lapin glapit quand le lièvre vagit.</t>
  </si>
  <si>
    <t>Tu sais tout cela ? Bien. Mais sais-tu, sais-tu ?</t>
  </si>
  <si>
    <t xml:space="preserve">       Que l'alouette grisole, tu ne le savais pas. </t>
  </si>
  <si>
    <t xml:space="preserve">      Et peut-être ne sais-tu pas davantage que le pivert picasse.</t>
  </si>
  <si>
    <t>C'est excusable !</t>
  </si>
  <si>
    <t xml:space="preserve">       Ou que le sanglier grommelle, que le chameau blatère</t>
  </si>
  <si>
    <t xml:space="preserve">       Et que c'est à cause du chameau que l'on déblatère !</t>
  </si>
  <si>
    <t>Tu ne sais pas non plus peut-être que la huppe pupule</t>
  </si>
  <si>
    <t xml:space="preserve">       Et je ne sais pas non plus si on l'appelle en Limousin la pépue parce qu'elle pupule ou </t>
  </si>
  <si>
    <t xml:space="preserve">parce qu'elle fait son nid avec de la chose qui pue. </t>
  </si>
  <si>
    <t>Qu'importe ! Mais c'est joli : la huppe pupule !</t>
  </si>
  <si>
    <t xml:space="preserve">       Et encore sais-tu ? </t>
  </si>
  <si>
    <t xml:space="preserve">      Sais-tu que la souris, la petite souris grise: Devine ! La petite souris grise chicote.</t>
  </si>
  <si>
    <t xml:space="preserve">      Avoue qu'il serait dommage d'ignorer que la souris chicote et plus dommage encore de ne pas savoir,</t>
  </si>
  <si>
    <t>que le geai, Que le geai cajole !"</t>
  </si>
  <si>
    <t>Faire suivre sinon nous oublierons cette belle langue dont finalement , nous ne savons plus grand chose !!!</t>
  </si>
  <si>
    <t>Sujet à méditer, cela n’a pas pris une ride !</t>
  </si>
  <si>
    <r>
      <t>Bien amicalement         </t>
    </r>
    <r>
      <rPr>
        <b/>
        <sz val="18"/>
        <color indexed="10"/>
        <rFont val="Arial"/>
        <family val="2"/>
      </rPr>
      <t>La gestion de l’Etat !</t>
    </r>
  </si>
  <si>
    <t>Colbert : Pour trouver de l'argent, il arrive un moment où tripoter ne suffit plus. J'aimerais que Monsieur le Surintendant m'explique comment on s'y prend pour dépenser encore quand on est déjà endetté jusqu'au cou…</t>
  </si>
  <si>
    <t>Mazarin : Quand on est un simple mortel, bien sûr, et qu'on est couvert de dettes, on va en prison. Mais l'Etat…, lui, c'est différent. On ne peut pas jeter l'Etat en prison. Alors, il continue, il creuse la dette ! Tous les Etats font ça.</t>
  </si>
  <si>
    <t>Colbert : Ah oui ? Vous croyez ? Cependant, il nous faut de l'argent. Et comment en trouver quand on a déjà créé tous les impôts imaginables ?</t>
  </si>
  <si>
    <t>Mazarin : On en crée d'autres.</t>
  </si>
  <si>
    <t>Colbert : Nous ne pouvons pas taxer les pauvres plus qu'ils ne le sont déjà.</t>
  </si>
  <si>
    <t>Mazarin : Oui, c'est impossible.</t>
  </si>
  <si>
    <t>Colbert : Alors, les riches ?</t>
  </si>
  <si>
    <t>Mazarin : Les riches, non plus. Ils ne dépenseraient plus. Un riche qui dépense fait vivre des centaines de pauvres.</t>
  </si>
  <si>
    <t>Colbert : Alors, comment fait-on ?</t>
  </si>
  <si>
    <t>Mazarin : Colbert, tu raisonnes comme un fromage (comme un pot de chambre sous le derrière d'un malade) ! il y a quantité de gens qui sont entre les deux, ni pauvres, ni riches… Des Français qui travaillent, rêvant d'être riches et redoutant d'être pauvres ! C'est ceux-là que nous devons taxer, encore plus, toujours plus ! Ceux là ! Plus tu leur prends, plus ils travaillent pour compenser… C'est un réservoir inépuisable.</t>
  </si>
  <si>
    <t>Extrait du "Diable Rouge" C'était il y a 4 siècles !</t>
  </si>
  <si>
    <t>Sympa cette petite patate ! Je ne résiste pas  </t>
  </si>
  <si>
    <t xml:space="preserve">     </t>
  </si>
  <si>
    <t xml:space="preserve">    Mais pour vous convaincre définitivement de ses qualités, </t>
  </si>
  <si>
    <t xml:space="preserve">    je ne peux mieux faire que la comparer à une femme ! </t>
  </si>
  <si>
    <t xml:space="preserve">    J’ai toujours été frappé par l’utilisation fréquente de noms féminins  pour en désigner les variétés, comme les Charlottes, les Mona Lisa
    ou les belles de Fontenay, ou surtout les modes de cuisson.</t>
  </si>
  <si>
    <t xml:space="preserve">    Mesdames et chères amies, vous n’êtes pas des pommes de terre, et cependant …</t>
  </si>
  <si>
    <t xml:space="preserve">    Que vous soyez en robe de chambre ou en chemise,</t>
  </si>
  <si>
    <t xml:space="preserve">    Sans pelure ou drapées de Mousseline.</t>
  </si>
  <si>
    <t xml:space="preserve">    Vous restez toujours Duchesse ou Dauphines !</t>
  </si>
  <si>
    <t xml:space="preserve">    Parfois atteintes de Vapeur, mais rarement soufflées  </t>
  </si>
  <si>
    <t xml:space="preserve">    Vous gardez la ligne allumette et la taille noisette !</t>
  </si>
  <si>
    <t xml:space="preserve">    Vous êtes délicieuse à croquer, tant que vous n’avez pas germé !</t>
  </si>
  <si>
    <t xml:space="preserve">    Vous êtes délicieuses à croquer, surtout dorées.</t>
  </si>
  <si>
    <t xml:space="preserve">    Mais meilleures encore quand vous êtes sautées !</t>
  </si>
  <si>
    <t xml:space="preserve">    Quand de vos maris, j’épluche la conduite,</t>
  </si>
  <si>
    <t xml:space="preserve">    Je découvre qu’avec vous, ils ont la frite.</t>
  </si>
  <si>
    <t xml:space="preserve">    Ils sortent sans pelure, même s’ils pèlent de froid.</t>
  </si>
  <si>
    <t xml:space="preserve">    Pour eux, même si vous n’êtes plus des primeurs,</t>
  </si>
  <si>
    <t xml:space="preserve">    Vous demeurez d’éternelles nouvelles !</t>
  </si>
  <si>
    <t xml:space="preserve">    Pour vous, ils se laissent arracher les yeux,</t>
  </si>
  <si>
    <t xml:space="preserve">    Friper la peau et meurtrir la chair :</t>
  </si>
  <si>
    <t xml:space="preserve">    Car comme les pommes de terre,</t>
  </si>
  <si>
    <t xml:space="preserve">    Ils ont des yeux, une peau et une chair !</t>
  </si>
  <si>
    <t xml:space="preserve">    Sans vous, ils sont dans la purée,</t>
  </si>
  <si>
    <t xml:space="preserve">    Sans vous, ils en ont gros sur la patate,   Alors que de la société, ils sont le gratin ! </t>
  </si>
  <si>
    <t xml:space="preserve">    Pomme de terre, je vous aime !  </t>
  </si>
  <si>
    <t>BONNE NUIT  ! ! !</t>
  </si>
  <si>
    <t>L’ origine du mot NUIT.</t>
  </si>
  <si>
    <t>Quand nous avons découvert ce fait, il paraissait si évident que nous ne comprenions pas comment on ne l’avait pas remarqué avant. </t>
  </si>
  <si>
    <t>Saviez vous que la lettre N est le symbole de l’infini  ?</t>
  </si>
  <si>
    <t>Connaissez vous l’origine et la signification du mot : NUIT ?  Voilà l’explication :</t>
  </si>
  <si>
    <t xml:space="preserve">  Dans de nombreuses langues européennes, le mot NUIT est formé par la lettre "N", 
  suivie du numéro 8 dans la langue respective. </t>
  </si>
  <si>
    <t xml:space="preserve">  La lettre "N" est le symbole mathématique de l'infini, suivi du nombre 8, qui symbolise aussi l'infini.</t>
  </si>
  <si>
    <t xml:space="preserve">  Ainsi, dans toutes les langues, NUIT signifie l'union de l'infini! </t>
  </si>
  <si>
    <t>Voici quelques exemples :</t>
  </si>
  <si>
    <t xml:space="preserve">  PORTUGAIS : noite = n + oito (8)</t>
  </si>
  <si>
    <t xml:space="preserve">  ANGLAIS : night = n + eight (8)</t>
  </si>
  <si>
    <t xml:space="preserve">  ALLEMAND : nacht = n + acht (8) </t>
  </si>
  <si>
    <t xml:space="preserve">  ESPAGNOL : noche= n + ocho (8)</t>
  </si>
  <si>
    <t xml:space="preserve">  ITALIEN : notte = n + otto (8)</t>
  </si>
  <si>
    <t xml:space="preserve">  FRANCAIS : nuit = n + huit (8) </t>
  </si>
  <si>
    <t>INTERESSANT, NON ? </t>
  </si>
  <si>
    <t xml:space="preserve">  Heureux celui qui transmet le savoir !!! </t>
  </si>
  <si>
    <t>Et qui vous conseille au moins 8 heures de sommeil ! ..</t>
  </si>
  <si>
    <t>Un touriste visite la Corse.</t>
  </si>
  <si>
    <t xml:space="preserve">    Il s'arrête près d'un paysan qui est allongé sur un transat en train de manger des cerises. De temps en temps, ce paysan recrache les noyaux. </t>
  </si>
  <si>
    <t xml:space="preserve">    Le touriste lui demande :</t>
  </si>
  <si>
    <t xml:space="preserve">    - Ca va ?</t>
  </si>
  <si>
    <t xml:space="preserve">    - Ben ça va, vous voyez, je plante !</t>
  </si>
  <si>
    <t>**</t>
  </si>
  <si>
    <t>Un Corse se plaint :</t>
  </si>
  <si>
    <t xml:space="preserve">    - C'est épouvantable !</t>
  </si>
  <si>
    <t xml:space="preserve">    Avec mon chef, il m'est impossible de dormir au bureau.</t>
  </si>
  <si>
    <t xml:space="preserve">    - Pourquoi ? Il te réveille ?</t>
  </si>
  <si>
    <t xml:space="preserve">    - Non, il ronfle.</t>
  </si>
  <si>
    <t>***</t>
  </si>
  <si>
    <t>Dans une Librairie de Bastia, un Corse demande un livre sur le jardinage.</t>
  </si>
  <si>
    <t xml:space="preserve">    Le vendeur le conseille :</t>
  </si>
  <si>
    <t xml:space="preserve">    - Quand vous aurez lu celui-ci, votre travail sera à moitié fait !</t>
  </si>
  <si>
    <t xml:space="preserve">    Vous avez qu'a m'en donner 2</t>
  </si>
  <si>
    <t xml:space="preserve">** </t>
  </si>
  <si>
    <t>Un Corse désespère :</t>
  </si>
  <si>
    <t xml:space="preserve">    - Enfin, Didier, dit-il à son fils, je sais bien que ton arrière-grand-père est un fainéant, que ton grand-père est un fainéant, que ton grand-oncle est fainéant.</t>
  </si>
  <si>
    <t xml:space="preserve">    Je suis moi-même fainéant comme mon frère. Je comprends donc que toi aussi tu sois fainéant, mais il n'y a plus de limites !</t>
  </si>
  <si>
    <t xml:space="preserve">    A trente ans, tu devrais fonder un foyer. Imagine que tu aies des enfants. Ils pourront peut-être travailler pour toi et te nourrir quand tu seras vieux.</t>
  </si>
  <si>
    <t xml:space="preserve">    - C'est une bonne idée ça, papa, que je me marie.</t>
  </si>
  <si>
    <t xml:space="preserve">    Mais, par hasard, tu connaitrais pas une femme enceinte ?</t>
  </si>
  <si>
    <t>****</t>
  </si>
  <si>
    <t>Deux Corses se promènent. Soudain, l'un d'eux écrase un escargot d'un coup de pied rageur.</t>
  </si>
  <si>
    <t xml:space="preserve">    - Qu'est-ce qui te prend, Maurice, t'es fada, non ?</t>
  </si>
  <si>
    <t xml:space="preserve">    - Non, il commençait à m'énerver à nous suivre depuis plus d'une heure.</t>
  </si>
  <si>
    <t>Un Corse affirme :</t>
  </si>
  <si>
    <t xml:space="preserve">    - Moi et ma femme, nous formons le plus heureux des couples. En effet, pour être heureux, il faut avoir un bon boulot et une bonne santé.</t>
  </si>
  <si>
    <t xml:space="preserve">    Ma femme a le bon boulot, et moi, j'ai une bonne santé !</t>
  </si>
  <si>
    <t xml:space="preserve">*** </t>
  </si>
  <si>
    <t>Deux Corses s'installent à la terrasse d'un café où ils demeurent ainsi pendant un quart d'heure.</t>
  </si>
  <si>
    <t xml:space="preserve">    Soudain, l'un d'eux se met à bâiller :</t>
  </si>
  <si>
    <t xml:space="preserve">    - Oh, Marcel, pendant que tu bâilles, appelle le garçon !</t>
  </si>
  <si>
    <t>Deux Corses discutent :</t>
  </si>
  <si>
    <t xml:space="preserve">    - Que ferais-tu si tu gagnais au Loto deux millions ?</t>
  </si>
  <si>
    <t xml:space="preserve">    - Rien, absolument rien !</t>
  </si>
  <si>
    <t>Dans un refuge de montagne, en Corse, un vieux berger et son fils attendent les beaux jours pour redescendre au village.</t>
  </si>
  <si>
    <t xml:space="preserve">    - Oh fils ! Va voir dehors un peu s'il pleut !</t>
  </si>
  <si>
    <t xml:space="preserve">    Le fils ne bouge pas d'un poil et lui répond :</t>
  </si>
  <si>
    <t xml:space="preserve">    - Y'a qu'à siffler le chien et lui tâter le poil... On verra bien s'il est mouillé !</t>
  </si>
  <si>
    <t>*****</t>
  </si>
  <si>
    <t>Quelle est la différence entre le drapeau russe et le drapeau corse ?</t>
  </si>
  <si>
    <t xml:space="preserve">    - Sur le drapeau corse, il n'y a pas d'outils.</t>
  </si>
  <si>
    <t>Doumé aperçoit Dominique en train de rouler une cigarette.</t>
  </si>
  <si>
    <t xml:space="preserve">    - Dis Dominique, je croyais que tu ne fumais plus à cause de ton coeur ?</t>
  </si>
  <si>
    <t xml:space="preserve">    - C'est vrai, mais maintenant, comme tu le vois, je ne les achète plus toutes faites, je les roule moi-même car le docteur m'a dit que je pouvais fumer à condition de faire de l'exercice.</t>
  </si>
  <si>
    <t>Dans le cimetière d'un petit village corse, une vieille dame frappe rageusement sur une tombe avec sa canne.</t>
  </si>
  <si>
    <t xml:space="preserve">    Doumé qui passe par-là s'en étonne et demande à la grand-mère :</t>
  </si>
  <si>
    <t xml:space="preserve">    - Oh ! Antonia, qu'est-ce qui te prend ?</t>
  </si>
  <si>
    <t xml:space="preserve">    - C'est mon mari : il est allé voter aujourd'hui et il n'est même pas passé me voir !</t>
  </si>
  <si>
    <t>Pourquoi n'y a t-il que des jolies filles en Corse ?</t>
  </si>
  <si>
    <t xml:space="preserve">    - Ce sont des bombes...</t>
  </si>
  <si>
    <t>Doumé et son pote Antonin sont assis sur un banc à l'entrée d'un village corse, au bord de la route.</t>
  </si>
  <si>
    <t xml:space="preserve">    Passe une voiture qui laisse tomber une mallette qui s'ouvre sous le choc et laisse découvrir des liasses de billets.</t>
  </si>
  <si>
    <t xml:space="preserve">    Doumé secoue Antonin :</t>
  </si>
  <si>
    <t xml:space="preserve">    - Si le vent se lève, on est riche !</t>
  </si>
  <si>
    <t>Doumé va sur le continent et voit un bâtiment portant sur sa façade une inscription :</t>
  </si>
  <si>
    <t xml:space="preserve">    "Médecine du travail".</t>
  </si>
  <si>
    <t xml:space="preserve">    Il s'exclame :</t>
  </si>
  <si>
    <t xml:space="preserve">    - Il leur en aura fallu du temps pour s'apercevoir que le travail rendait malade.</t>
  </si>
  <si>
    <t>Un Corse installé depuis un an sur le continent écrit à son frère :</t>
  </si>
  <si>
    <t xml:space="preserve">    "Viens ici, il n'y a qu'à se baisser pour ramasser de l'argent".</t>
  </si>
  <si>
    <t xml:space="preserve">    Le frère prend le bateau et, à peine arrivé à Marseille, sur le quai, il aperçoit un billet de 100.</t>
  </si>
  <si>
    <t xml:space="preserve">    Il se baisse pour le ramasser puis se ravise :</t>
  </si>
  <si>
    <t xml:space="preserve">    - Je commencerai à travailler demain.</t>
  </si>
  <si>
    <t>Un riche Corse, sur le point de mourir, décide de léguer sa fortune au plus fainéant de ses trois fils qu'il décide de tester.</t>
  </si>
  <si>
    <t xml:space="preserve">    Il demande à l'ainé de monter :</t>
  </si>
  <si>
    <t xml:space="preserve">    - Oh, mon fils ! Que fais-tu si tu es à la terrasse d'un bar, qu'il fait très chaud et que tu aperçois un billet de 100 de l'autre côté de la route ?</t>
  </si>
  <si>
    <t xml:space="preserve">    - Ouh... J'attends qu'il fasse moins chaud pour aller le chercher !</t>
  </si>
  <si>
    <t xml:space="preserve">    Le vieillard appelle ensuite son deuxième fils </t>
  </si>
  <si>
    <t xml:space="preserve">    - Que fais-tu, mon fils, si une jolie fille te fait de l'œil pendant ta sieste ?</t>
  </si>
  <si>
    <t xml:space="preserve">    - Je termine d'abord ma sieste !</t>
  </si>
  <si>
    <t xml:space="preserve">    Le vieillard appelle alors le cadet :</t>
  </si>
  <si>
    <t xml:space="preserve">    - Oh ! Doumé, monte me voir !</t>
  </si>
  <si>
    <t xml:space="preserve">    - Non, toi, descend !</t>
  </si>
  <si>
    <t>Deux corses font une petite sieste sous un olivier :</t>
  </si>
  <si>
    <t xml:space="preserve">    - Oh, dis-moi, t'as déjà vu une olive avec des pattes toi ?</t>
  </si>
  <si>
    <t xml:space="preserve">    - Et dis non ! Ca a pas de pattes !</t>
  </si>
  <si>
    <t xml:space="preserve">    - Ah... j'ai avalé un cafard alors...</t>
  </si>
  <si>
    <t> 1.. Nudité</t>
  </si>
  <si>
    <t>Je conduisais avec mes trois jeunes enfants un soir d'été chaud lorsqu' une femme dans une décapotable devant nous</t>
  </si>
  <si>
    <t>se lève et nous salue de la main.</t>
  </si>
  <si>
    <t>Elle était complètement nue !</t>
  </si>
  <si>
    <t>- « Maman ! La dame ne porte pas sa ceinture de sécurité !»&gt;</t>
  </si>
  <si>
    <t>2.. Encore de la nudité</t>
  </si>
  <si>
    <t>Un petit garçon se perd dans les couloirs d'un centre de remise en forme et se retrouve dans le vestiaire des femmes.</t>
  </si>
  <si>
    <t>Lorsqu'il est remarqué, toute la salle se met à crier, les femmes se dépêchant de se couvrir d'une serviette. </t>
  </si>
  <si>
    <t>- « Qu'est-ce qui se passe ? Vous n'avez jamais vu un petit garçon avant ?»</t>
  </si>
  <si>
    <t>3.. Vieillesse</t>
  </si>
  <si>
    <t>Lorsque je travaillais pour une organisation qui livre des lunchs dans un foyer pour personnes âgées,</t>
  </si>
  <si>
    <t>j' avais l' habitude d' emmener ma petite fille de 4 ans avec moi.</t>
  </si>
  <si>
    <t>Les divers accessoires des vieillards, particulièrement les cannes, marchettes et fauteuils roulants, l'intriguaient beaucoup.</t>
  </si>
  <si>
    <t>Comme je me préparais à une suite inévitable de questions, elle se tourne simplement et chuchote :</t>
  </si>
  <si>
    <t>- « La petite souris ne croira jamais ça ! » </t>
  </si>
  <si>
    <t>4.. Habillement</t>
  </si>
  <si>
    <t>Une petite fille regardait ses parents s'habiller pour une soirée.</t>
  </si>
  <si>
    <t>- « Papa, tu ne devrais pas porter ce veston. »</t>
  </si>
  <si>
    <t>- « Et pourquoi pas, chérie ? »</t>
  </si>
  <si>
    <t>- « Parce que tu sais qu'il te donne toujours un mal de tête le lendemain matin. »</t>
  </si>
  <si>
    <t>5.. Bible</t>
  </si>
  <si>
    <t>Un petit garçon ouvre la grosse bible familiale. Il est fasciné et regarde les vieilles pages jaunies </t>
  </si>
  <si>
    <t>Soudain, quelque chose tombe de la bible. </t>
  </si>
  <si>
    <t>Il ramasse l'objet, le regarde attentivement et voit que c'est une vieille feuille d'érable qui avait été pressée entre les pages.</t>
  </si>
  <si>
    <t>- « Maman, regarde ce que j'ai trouvé ! »</t>
  </si>
  <si>
    <t>- « Qu'as-tu trouvé?</t>
  </si>
  <si>
    <t>- « Je pense que c'est le slip d'Adam.»</t>
  </si>
  <si>
    <t>Un super ingénieur se retrouve assis à côté d'une petite fille lors d'un vol intercontinental.</t>
  </si>
  <si>
    <t xml:space="preserve">    L' ingénieur dit à la petite fille :</t>
  </si>
  <si>
    <t xml:space="preserve">    - Il paraît que les voyages se passent beaucoup plus vite si on parle avec quelqu'un.</t>
  </si>
  <si>
    <t xml:space="preserve">    La petite fille le regarde et dit :</t>
  </si>
  <si>
    <t xml:space="preserve">    - D' accord, de quoi voulez vous qu'on parle ?</t>
  </si>
  <si>
    <t xml:space="preserve">    L' homme dit :</t>
  </si>
  <si>
    <t xml:space="preserve">    -Et si on parlait de physique nucléaire ?</t>
  </si>
  <si>
    <t xml:space="preserve">    La petite fille lui répond :</t>
  </si>
  <si>
    <t xml:space="preserve">    -D'accord, mais avant, écoutez-moi bien :</t>
  </si>
  <si>
    <t xml:space="preserve">    Un chevreuil, une vache et un cheval mangent tous la même chose: de l'herbe. Et pourtant le chevreuil fait des petites crottes, la vache fait des bouses plates et le cheval de gros boulets verts. Comment expliquez vous cela ???</t>
  </si>
  <si>
    <t xml:space="preserve">    L'ingénieur pantois, réfléchit un instant puis doit avouer :</t>
  </si>
  <si>
    <t xml:space="preserve">    - Ma foi, je ne saurais l'expliquer !</t>
  </si>
  <si>
    <t xml:space="preserve">    Alors, sarcastique, la petite fille lui dit :</t>
  </si>
  <si>
    <t xml:space="preserve">    Comment voulez vous que je vous explique ce qu'est la physique nucléaire alors que vous ne maîtrisez même pas un petit problème de merde ???????????</t>
  </si>
  <si>
    <t>Et oui, on ne fait pas ce qu'on veut avec les vieux d'aujourd'hui !</t>
  </si>
  <si>
    <t xml:space="preserve">       </t>
  </si>
  <si>
    <t xml:space="preserve">        Le grand père a enfin acheté une tablette informatique et se débrouille avec les mails.</t>
  </si>
  <si>
    <t xml:space="preserve">        Alors il reçoit un mail de Tim, son petit-fils de 12 ans :</t>
  </si>
  <si>
    <t xml:space="preserve">        « Bonjour Pépé, tu vas bien ?</t>
  </si>
  <si>
    <t xml:space="preserve">        Tof qu’on sache s’échanger par mail maintenant !</t>
  </si>
  <si>
    <t xml:space="preserve">        Je n’aurai plus besoin de venir chez toi pour avoir de tes nouvelles !</t>
  </si>
  <si>
    <t xml:space="preserve">        Pour mon argent de poche, tu sais, tu peux me virer à mon compte « jeune » BE77 1002791 38.
        Facile non ?</t>
  </si>
  <si>
    <t xml:space="preserve">        Tim qui t’aime »</t>
  </si>
  <si>
    <t xml:space="preserve">        Pépé répond</t>
  </si>
  <si>
    <t xml:space="preserve">        « Cher Tim,</t>
  </si>
  <si>
    <t xml:space="preserve">        Tout va bien.</t>
  </si>
  <si>
    <t xml:space="preserve">        Je ne sais pas utiliser le home bank, mais j’ai acheté le vieux scanner de Michel.</t>
  </si>
  <si>
    <t xml:space="preserve">        Alors je scannerai un billet de 50 € que je t’enverrai.</t>
  </si>
  <si>
    <t xml:space="preserve">        Pépé virtuel »</t>
  </si>
  <si>
    <t>Copie de deux lettres reçues par le Trésor Public. Elles sont extraordinaires. Ça fait du bien de rire un peu.</t>
  </si>
  <si>
    <t xml:space="preserve">    Certains Français ne manquent pas d’humour...</t>
  </si>
  <si>
    <t xml:space="preserve">    **********************</t>
  </si>
  <si>
    <t xml:space="preserve">    Cher Monsieur.</t>
  </si>
  <si>
    <t xml:space="preserve">    J'ai l'honneur d'accuser réception de votre lettre du 12 avril dernier par laquelle, pour la troisième fois, vous me réclamez le remboursement de l'argent que je vous dois.</t>
  </si>
  <si>
    <t xml:space="preserve">    Sachez tout d'abord que je ne conteste pas cette dette et que j'ai l'intention de vous rembourser aussi tôt que possible. Mais d'autre part, je vous signale que j'ai encore beaucoup d'autres créanciers, tous aussi honorables que vous et que je souhaite rembourser aussi.</t>
  </si>
  <si>
    <t xml:space="preserve">    C'est pourquoi, chaque mois, je mets tous les noms de mes créanciers dans un chapeau et en tire un au hasard que je m'empresse de rembourser.</t>
  </si>
  <si>
    <t xml:space="preserve">    J'ose espérer que votre nom sortira bientôt.</t>
  </si>
  <si>
    <t xml:space="preserve">    Entre-temps, je vous prie d'agréer, Cher Monsieur, l'assurance de mes sentiments distingués.</t>
  </si>
  <si>
    <t xml:space="preserve">    P.S. : Votre dernière lettre étant rédigée de manière fort peu courtoise, j'ai le regret de vous faire savoir que vous ne participerez pas au prochain tirage.</t>
  </si>
  <si>
    <t xml:space="preserve">    *********************</t>
  </si>
  <si>
    <t xml:space="preserve">    Monsieur l'agent du Trésor Public</t>
  </si>
  <si>
    <t xml:space="preserve">    Mon colis a pu vous étonner au départ.</t>
  </si>
  <si>
    <t xml:space="preserve">    Alors voilà quelques explications.</t>
  </si>
  <si>
    <t xml:space="preserve">    Je vous joins à cette lettre une photocopie de l'article du Nouvel Observateur intitulé « Les vraies dépenses de l'État ».</t>
  </si>
  <si>
    <t xml:space="preserve">    Vous noterez que, dans le quatrième paragraphe, il est précisé que l'Élysée a l’habitude de payer des brouettes 5200 EUR, des escabeaux 2300 EUR et des marteaux 550 EUR pièce.</t>
  </si>
  <si>
    <t xml:space="preserve">    Par ailleurs, un très intéressant article du Canard Enchaîné dont la bonne foi est bien connue (copie également jointe) rapporte que le prix des sièges WC du nouveau Ministère des Finances est de 3750 EUR la pièce.</t>
  </si>
  <si>
    <t xml:space="preserve">    Vous devant la somme exacte de 13816 EUR pour l'année fiscale qui s'achève, je vous adresse donc dans ce colis quatre sièges WC neufs et cinq marteaux, le tout représentant une valeur de 14000 EUR.</t>
  </si>
  <si>
    <t xml:space="preserve">    Je vous engage par ailleurs à conserver le trop perçu pour vos bonnes œuvres</t>
  </si>
  <si>
    <t xml:space="preserve">    ou bien à utiliser les 184 euros restants pour que notre Président de la République puisse compléter sa boite à outils.</t>
  </si>
  <si>
    <t xml:space="preserve">    Ce fut un plaisir de payer mes impôts cette année, n'hésitez pas, à l'avenir à me communiquer la liste des tarifs usuels pratiqués par les principaux fournisseurs de l'état.</t>
  </si>
  <si>
    <t xml:space="preserve">    Un contribuable heureux </t>
  </si>
  <si>
    <t>Un musulman décédé, arrive au ciel. Il est très excité, car toute sa vie il attendait le moment de rencontrer Mohamed.</t>
  </si>
  <si>
    <t>  Il arrive au portail du ciel et il y rencontre un homme avec une barbe.</t>
  </si>
  <si>
    <r>
      <t> </t>
    </r>
    <r>
      <rPr>
        <b/>
        <i/>
        <sz val="16"/>
        <color indexed="8"/>
        <rFont val="Arial"/>
        <family val="2"/>
      </rPr>
      <t>"Mohamed ?</t>
    </r>
    <r>
      <rPr>
        <b/>
        <sz val="16"/>
        <color indexed="8"/>
        <rFont val="Arial"/>
        <family val="2"/>
      </rPr>
      <t>"demande-t-il.</t>
    </r>
  </si>
  <si>
    <r>
      <t> "</t>
    </r>
    <r>
      <rPr>
        <b/>
        <i/>
        <sz val="16"/>
        <color indexed="8"/>
        <rFont val="Arial"/>
        <family val="2"/>
      </rPr>
      <t>Non, mon fils, je suis Pierre. Mohamed est plus haut."</t>
    </r>
  </si>
  <si>
    <r>
      <t>  </t>
    </r>
    <r>
      <rPr>
        <b/>
        <i/>
        <sz val="16"/>
        <color indexed="8"/>
        <rFont val="Arial"/>
        <family val="2"/>
      </rPr>
      <t>Et il désigne une échelle qui file vers les nuages.</t>
    </r>
  </si>
  <si>
    <t>  Ravi que Mohamed soit plus haut que Pierre, l'homme gravit cette échelle à grandes enjambées.  Il rencontre un autre homme avec une barbe.</t>
  </si>
  <si>
    <r>
      <t>-"Mohamed ?"</t>
    </r>
    <r>
      <rPr>
        <b/>
        <sz val="16"/>
        <color indexed="8"/>
        <rFont val="Arial"/>
        <family val="2"/>
      </rPr>
      <t> demande-il plein d'espoir.</t>
    </r>
  </si>
  <si>
    <r>
      <t> </t>
    </r>
    <r>
      <rPr>
        <b/>
        <i/>
        <sz val="16"/>
        <color indexed="8"/>
        <rFont val="Arial"/>
        <family val="2"/>
      </rPr>
      <t>Non, je suis Moïse et Mohamed est plus haut. "</t>
    </r>
    <r>
      <rPr>
        <b/>
        <sz val="16"/>
        <color indexed="8"/>
        <rFont val="Arial"/>
        <family val="2"/>
      </rPr>
      <t> </t>
    </r>
  </si>
  <si>
    <t>  Mohamed plus haut que Moïse ! L'homme n'en revient pas. Il grimpe, grimpe. A nouveau il tombe sur un homme barbu et répète sa question :</t>
  </si>
  <si>
    <r>
      <t> </t>
    </r>
    <r>
      <rPr>
        <b/>
        <i/>
        <sz val="16"/>
        <color indexed="8"/>
        <rFont val="Arial"/>
        <family val="2"/>
      </rPr>
      <t>"Mohamed ?".</t>
    </r>
  </si>
  <si>
    <r>
      <t>  </t>
    </r>
    <r>
      <rPr>
        <b/>
        <i/>
        <sz val="16"/>
        <color indexed="8"/>
        <rFont val="Arial"/>
        <family val="2"/>
      </rPr>
      <t>"Non, je suis Jésus. Mohamed est plus haut."</t>
    </r>
    <r>
      <rPr>
        <b/>
        <sz val="16"/>
        <color indexed="8"/>
        <rFont val="Arial"/>
        <family val="2"/>
      </rPr>
      <t>   </t>
    </r>
  </si>
  <si>
    <t>  A bout de forces, mais son cœur rempli de joie, il continue à grimper l'échelle et voit à nouveau un homme barbu </t>
  </si>
  <si>
    <r>
      <t>  </t>
    </r>
    <r>
      <rPr>
        <b/>
        <i/>
        <sz val="16"/>
        <color indexed="8"/>
        <rFont val="Arial"/>
        <family val="2"/>
      </rPr>
      <t>Mohamed ? " </t>
    </r>
    <r>
      <rPr>
        <b/>
        <sz val="16"/>
        <color indexed="8"/>
        <rFont val="Arial"/>
        <family val="2"/>
      </rPr>
      <t>lâche-t-il en haletant. </t>
    </r>
  </si>
  <si>
    <r>
      <t> </t>
    </r>
    <r>
      <rPr>
        <b/>
        <i/>
        <sz val="16"/>
        <color indexed="8"/>
        <rFont val="Arial"/>
        <family val="2"/>
      </rPr>
      <t>"Non mon fils, je suis Dieu. Mais tu as l'air épuisé. Veux-tu un café ?".</t>
    </r>
  </si>
  <si>
    <r>
      <t>  </t>
    </r>
    <r>
      <rPr>
        <b/>
        <i/>
        <sz val="16"/>
        <color indexed="8"/>
        <rFont val="Arial"/>
        <family val="2"/>
      </rPr>
      <t>"Volontiers."</t>
    </r>
  </si>
  <si>
    <t>  Dieu se retourne, frappe dans ses mains et dit :</t>
  </si>
  <si>
    <t>"Mohamed ! " Deux cafés !!!".</t>
  </si>
  <si>
    <t> Toto est à l'école. La maîtresse lui demande de conjuguer le verbe marcher à tous les temps.</t>
  </si>
  <si>
    <t>Il répond :</t>
  </si>
  <si>
    <t>- Je marche sous la pluie. Je marche sous la grêle. Je marche au soleil. Je marche dans la neige ..</t>
  </si>
  <si>
    <t> ~~~~~~~~~~~~~~~~~~~~~~~~</t>
  </si>
  <si>
    <t>- Est-ce vrai papa qu'en Afrique un homme ne connaît pas sa femme avant d'être marié ?</t>
  </si>
  <si>
    <t>Le père :</t>
  </si>
  <si>
    <t>- C'est vrai dans tous les pays du monde mon garçon !</t>
  </si>
  <si>
    <t>~~~~~~~~~~~~~~~~~~~~~~~~~~~~~~~~</t>
  </si>
  <si>
    <t>Une mère dit à son garçon :</t>
  </si>
  <si>
    <t>- N'oublie pas que nous sommes sur terre pour travailler.</t>
  </si>
  <si>
    <t>- Bon, alors moi, plus tard je serai marin !</t>
  </si>
  <si>
    <t> ~~~~~~~~~~~~~~~~~~~~~~~~~~~~~~~~~~~~~~~~~~</t>
  </si>
  <si>
    <t>Le patient ouvre les paupières, reprenant tout doucement conscience après son opération, et voyant une tête penchée au dessus de lui, il bredouille :</t>
  </si>
  <si>
    <t>- Alors docteur, l'opération s'est bien passée ?</t>
  </si>
  <si>
    <t>- Ah... Je suis désolé mon fils. Je ne suis pas ton médecin, mais Saint Pierre.</t>
  </si>
  <si>
    <t>~~~~~~~~~~~~~~~~~~~~~~~~~~~~~~~~~~~~~~~~~~~~~~~~~~~~</t>
  </si>
  <si>
    <t>Un arabe se promène avec un petit chimpanzé.</t>
  </si>
  <si>
    <t>Voulant entrer dans une boulangerie où tous les animaux sont interdits, il demande à une jeune femme de passage si elle ne voudrait pas lui garder son petit singe pendant quelques minutes. La jeune femme accepte volontiers et joue avec la petite bête. Passe une vieille dame qui demande :</t>
  </si>
  <si>
    <t>- D'où c'est que vous avez eu ça ?</t>
  </si>
  <si>
    <t>La jeune femme répond :</t>
  </si>
  <si>
    <t>- D'un arabe !</t>
  </si>
  <si>
    <t>Et la mémé de rétorquer : </t>
  </si>
  <si>
    <t>- Et ils n'ont rien remarqué à l'échographie ?</t>
  </si>
  <si>
    <t>~~~~~~~~~~~~~~~~~~~~~~~~~~~~~~~~~~~~~~~~~~~~~~~~~~~~~~~~~~</t>
  </si>
  <si>
    <t>Un ivrogne bien imbibé monte dans un bus, s'installe et se met à crier :</t>
  </si>
  <si>
    <t>- Tous les types qui sont derrière sont des pédés, ceux qui sont à côté des cocus et ceux qui sont devant sont des connards !</t>
  </si>
  <si>
    <t>Le chauffeur, entendant ça, indigné, freine brusquement et tous les passagers sont déséquilibrés.</t>
  </si>
  <si>
    <t>Il arrête le bus, attrape l'ivrogne par la chemise et lui demande d'un ton menaçant  </t>
  </si>
  <si>
    <t>- Répète un peu, c’est qui les pédés, les cocus et les connards ?</t>
  </si>
  <si>
    <t>L'ivrogne répond :</t>
  </si>
  <si>
    <t>- Qu'est-ce que j'en sais moi maintenant avec ton freinage à la con, tu les as tous mélangés !</t>
  </si>
  <si>
    <t>DEVINETTE</t>
  </si>
  <si>
    <t xml:space="preserve">Seulement 5 % des "gradés" de l'Université de Stamford ont pu trouver la réponse. </t>
  </si>
  <si>
    <t>Pouvez-vous répondre aux 7 questions suivantes avec le même MOT ?</t>
  </si>
  <si>
    <t>1. Le mot a 4 lettres</t>
  </si>
  <si>
    <t>2. Il précédait Dieu</t>
  </si>
  <si>
    <t>3. Il est plus grand que Dieu</t>
  </si>
  <si>
    <t>4. Il est plus méchant que le diable</t>
  </si>
  <si>
    <t>5. Tous les pauvres l'ont</t>
  </si>
  <si>
    <t>6. Les riches en ont besoin</t>
  </si>
  <si>
    <t>7. Si vous le mangez, vous mourrez. Avez-vous trouvé ?</t>
  </si>
  <si>
    <t>Essayez un peu plus fort avant de regarder la réponse.</t>
  </si>
  <si>
    <t>L'avez-vous trouvé ?</t>
  </si>
  <si>
    <t>Donnez-vous votre langue au chat ?</t>
  </si>
  <si>
    <t>Soyez attentif (ve) à la réponse.</t>
  </si>
  <si>
    <t xml:space="preserve">RIEN a 4 lettres. </t>
  </si>
  <si>
    <t>RIEN ne précède Dieu.</t>
  </si>
  <si>
    <t>RIEN n'est plus grand que Dieu.</t>
  </si>
  <si>
    <t>RIEN n'est plus méchant que le Diable</t>
  </si>
  <si>
    <t>Les pauvres n'ont RIEN</t>
  </si>
  <si>
    <t>Les riches n'ont besoin de RIEN.</t>
  </si>
  <si>
    <t>Si vous ne mangez  RIEN, vous mourrez.</t>
  </si>
  <si>
    <t>Envoyez ce message à vos amis brillants et voyez s'ils pourront y répondre.</t>
  </si>
  <si>
    <t>       Moi.... je ne l'ai pas trouvé !</t>
  </si>
  <si>
    <r>
      <t>       mais ça ne me fais</t>
    </r>
    <r>
      <rPr>
        <b/>
        <sz val="16"/>
        <color indexed="49"/>
        <rFont val="Arial"/>
        <family val="2"/>
      </rPr>
      <t xml:space="preserve">  </t>
    </r>
    <r>
      <rPr>
        <b/>
        <sz val="16"/>
        <color indexed="10"/>
        <rFont val="Arial"/>
        <family val="2"/>
      </rPr>
      <t xml:space="preserve">Rien  </t>
    </r>
  </si>
  <si>
    <t>Et toc !</t>
  </si>
  <si>
    <t>Un type cherche une place assise dans la bibliothèque.</t>
  </si>
  <si>
    <t>Il demande à une jeune fille assise à une table : ça vous ennuie si je  m’assieds à coté de vous ?</t>
  </si>
  <si>
    <t xml:space="preserve">    Et la fille de répondre à très haute voix :</t>
  </si>
  <si>
    <t xml:space="preserve">    NON, JE NE VEUX PAS PASSER LA NUIT AVEC VOUS !</t>
  </si>
  <si>
    <t>Tous les étudiants dans la bibliothèque regardaient fixement le gaillard.</t>
  </si>
  <si>
    <t xml:space="preserve">    Il était très embarrassé et s’en alla vers une autre table.</t>
  </si>
  <si>
    <t>Après quelques minutes la fille vint calmement vers la table du gars et lui  dit en riant :</t>
  </si>
  <si>
    <t xml:space="preserve">    j’’étudie la psycho et je sais à quoi pense un homme.</t>
  </si>
  <si>
    <t xml:space="preserve">    Je suppose que ceci vous a embarrassé n’est-ce pas ?</t>
  </si>
  <si>
    <t xml:space="preserve">    Et notre gaillard de lui répondre à très haute voix :</t>
  </si>
  <si>
    <t xml:space="preserve">    800 € POUR UNE NUIT ? MAIS C’EST UNE VÉRITABLE ARNAQUE ........!</t>
  </si>
  <si>
    <t xml:space="preserve">  Tous les étudiants présents regardaient la fille en état de choc.</t>
  </si>
  <si>
    <t xml:space="preserve">  Et le gars de lui murmurer à l’oreille :</t>
  </si>
  <si>
    <t xml:space="preserve">    j’étudie le droit ... !</t>
  </si>
  <si>
    <t>Maurice, mon ami, c'est bien toi ?</t>
  </si>
  <si>
    <t xml:space="preserve">        - David, ça fait si longtemps ! Comment ça va ? Les affaires ça marche ?</t>
  </si>
  <si>
    <t xml:space="preserve">        - Oui, très bien. Et pour toi ?</t>
  </si>
  <si>
    <t xml:space="preserve">        - Le magasin marche bien... Je suis toujours dans la confection et on attend un petit dernier ! Et toi ?</t>
  </si>
  <si>
    <t xml:space="preserve">        - Çà va aussi ! Je rentre d'Israël, avec ma femme Rachel. Les enfants vont bien aussi.</t>
  </si>
  <si>
    <t xml:space="preserve">        Ils parlent pendant quelques minutes, puis David invite son vieil ami à dîner un soir. Il explique :</t>
  </si>
  <si>
    <t xml:space="preserve">        - Pour venir à la maison, c'est très facile. Je suis au 17 rue Talma. A la porte, avec ton coude, tu tapes B2174, puis tu donnes un petit coup de pied en bas et tu entres. Tu appelles l'ascenseur en appuyant sur le bouton avec ton coude, et tu entres en tirant vers toi la porte avec ton pied. Enfin tu appuies sur le 5 avec ton coude...</t>
  </si>
  <si>
    <t xml:space="preserve">        - OK !</t>
  </si>
  <si>
    <t xml:space="preserve">        - Ma porte est juste en face de l'ascenseur. Tu n'auras qu'à appuyer sur la sonnette avec ton coude, et on viendra t'ouvrir.</t>
  </si>
  <si>
    <t xml:space="preserve">        - Mais... Je ne comprends pas très bien. Pourquoi je dois donner des coups de pied dans les portes et appuyer avec mon coude ?</t>
  </si>
  <si>
    <t xml:space="preserve">        - Maurice !!!... Tu ne vas pas arriver les mains vides quand même ???</t>
  </si>
  <si>
    <t>Fable de La fontaine inédite</t>
  </si>
  <si>
    <t>Allez ! un p’tit sourire pour cette semaine !</t>
  </si>
  <si>
    <t>Puisqu’on peut rire de tout… au moins ici en France,</t>
  </si>
  <si>
    <t>voici une « jolie fable de la Fontaine »… qui ne fait</t>
  </si>
  <si>
    <t>pas de la politique partisane, puisque tous y sont</t>
  </si>
  <si>
    <t>écorchés !</t>
  </si>
  <si>
    <t>--------------------------------</t>
  </si>
  <si>
    <t>LE  COQ, LE  PIGEON et LA BREBIS</t>
  </si>
  <si>
    <t>Un petit coq prénommé Nicolas sur une basse-cour régnait</t>
  </si>
  <si>
    <t>Mais beaucoup d'animaux voraces rêvaient de prendre sa place</t>
  </si>
  <si>
    <t>A gauche la vache Martine et la pintade Ségolène</t>
  </si>
  <si>
    <t>Crurent un temps devenir reines.</t>
  </si>
  <si>
    <t>Mais ce fut le pigeon François qui leur fit la nique.</t>
  </si>
  <si>
    <t>Aidé malgré lui par le cochon Dominique qui manqua d'aller à l'abattoir</t>
  </si>
  <si>
    <t>Pour avoir culbuté une grande poule noire.</t>
  </si>
  <si>
    <t>Dans le grenier du vieux poulailler, le vieux coq Jacquot vivait</t>
  </si>
  <si>
    <t>Et on voulait lui faire un procès pour des histoires de sacs de blé</t>
  </si>
  <si>
    <t>Qui remontaient à un temps où les poules avaient des dents.</t>
  </si>
  <si>
    <t>Mais le coq Jacquot soutenu par la belette Bernadette</t>
  </si>
  <si>
    <t>Prétendait qu'il avait tout oublié.</t>
  </si>
  <si>
    <t>Pourtant quand passait une jolie poulette</t>
  </si>
  <si>
    <t>Le coq Jacquot retrouvait toute sa tête.</t>
  </si>
  <si>
    <t>Et il y avait aussi Mélenchon le bouledogue grognon</t>
  </si>
  <si>
    <t>Qui aboyait fort et mordait pour de bon</t>
  </si>
  <si>
    <t>Et  Eva la taupe à lunettes</t>
  </si>
  <si>
    <t>Qui était  biodégradable, pas du tout refaite.</t>
  </si>
  <si>
    <t>Le pigeon François qui était maladroit</t>
  </si>
  <si>
    <t>Collectionnait  les bourdes tout en prenant du poids</t>
  </si>
  <si>
    <t>Aidé d'abord par le lapin Ayrault et puis Valls le taureau</t>
  </si>
  <si>
    <t>Il planta des graines mais le blé faisait défaut</t>
  </si>
  <si>
    <t>La récolte fut mauvaise,</t>
  </si>
  <si>
    <t>Alors il se consola grâce à la baise.</t>
  </si>
  <si>
    <t>Le pigeon voyageur roucoulait la nuit</t>
  </si>
  <si>
    <t>Avec une tourterelle prénommée Julie.</t>
  </si>
  <si>
    <t>Les canards indiscrets révélèrent leur secret</t>
  </si>
  <si>
    <t>Sa compagne officielle la poule Valérie</t>
  </si>
  <si>
    <t>Jura pour se venger de faire de l'animal un pigeonneau rôti.</t>
  </si>
  <si>
    <t>Dans la cour de la ferme les animaux pleuraient</t>
  </si>
  <si>
    <t>"  -  Nous sommes tous plumés on s'est fait pigeonnés</t>
  </si>
  <si>
    <t>Avec le coq Nicolas nous étions dans le pétrin</t>
  </si>
  <si>
    <t>Avec le pigeon François, nous sommes dans le purin !  "</t>
  </si>
  <si>
    <t>Le coq Nicolas avait bien des tracas</t>
  </si>
  <si>
    <t>Des juges rapaces avaient pris le coq en chasse</t>
  </si>
  <si>
    <t>Dans la basse-cour les animaux disaient</t>
  </si>
  <si>
    <t>" -  Le coq est carbonisé, c'est un poulet grillé !  ''</t>
  </si>
  <si>
    <t>Son propre poulailler  regorgeait d'ennemis</t>
  </si>
  <si>
    <t>Fillon le sombre hibou aux sourcils fournis,</t>
  </si>
  <si>
    <t>Le Maire le caneton encore plein d'illusions</t>
  </si>
  <si>
    <t>Et Juppé le héron s'y voyaient pour de bon.</t>
  </si>
  <si>
    <t>Le pigeon mou et rond était un étalon !</t>
  </si>
  <si>
    <t>Le coq Nicolas hérissa alors sa crête</t>
  </si>
  <si>
    <t>" -  Je veux de ce poulailler reprendre la tête !</t>
  </si>
  <si>
    <t>Je suis l'animal parfait pour nettoyer tout ce merdier</t>
  </si>
  <si>
    <t>Car comme tous  les  gallinacés</t>
  </si>
  <si>
    <t>Je sais chanter les deux pieds dans le fumier ! "</t>
  </si>
  <si>
    <t>Celle qui se réjouissait tout bas</t>
  </si>
  <si>
    <t>Des déboires de pigeon François et du tracas du coq Nicolas,</t>
  </si>
  <si>
    <t>Était la fille d'un  loup borgne qui avait échoué à devenir roi.</t>
  </si>
  <si>
    <t>Cette louve à la voix rauque et à la chevelure blonde</t>
  </si>
  <si>
    <t>Se faisait passer pour une brebis aux yeux du monde</t>
  </si>
  <si>
    <t>Elle répétait comme une litanie</t>
  </si>
  <si>
    <t>"   -  il faut renvoyer chez eux les animaux étrangers</t>
  </si>
  <si>
    <t>Sans eux nous serions tellement plus heureux. !   "</t>
  </si>
  <si>
    <t>Certains moutons l'écoutaient  béats</t>
  </si>
  <si>
    <t>Bêê ...  bêê ...   bêê ...</t>
  </si>
  <si>
    <t>''  -  elle dit tout haut ce que nous pensons tout bas ! "</t>
  </si>
  <si>
    <t>bêê ...</t>
  </si>
  <si>
    <t>Une louve ne saurait se muer durablement en brebis</t>
  </si>
  <si>
    <t>Tôt ou tard le pelage blanc sur le sol glissera ;</t>
  </si>
  <si>
    <t>Les belles manières, le charme, la douceur tout disparaitra</t>
  </si>
  <si>
    <t>Et dans sa violence la vraie nature du prédateur apparaîtra.</t>
  </si>
  <si>
    <t>MORALITÉ</t>
  </si>
  <si>
    <t>Deux ans et demi après les élections</t>
  </si>
  <si>
    <t>Nul ne sait encore qui, de cette farce, sera le dindon !!!</t>
  </si>
  <si>
    <t xml:space="preserve">      *Un prêtre sonne chez les parents du petit Pierre, 8 ans,</t>
  </si>
  <si>
    <t xml:space="preserve">      qui ouvre la porte. L'homme d'église dit -*</t>
  </si>
  <si>
    <t xml:space="preserve">      *Je t'apporte clarté et lumière.*</t>
  </si>
  <si>
    <t xml:space="preserve">      *Pierre, sans attendre, appelle sa mère :*</t>
  </si>
  <si>
    <t xml:space="preserve">      *- Maman, c'est l' E.D.F. !!!*</t>
  </si>
  <si>
    <t xml:space="preserve">      *Une dame se penche du haut de la Tour Eiffel et demande au</t>
  </si>
  <si>
    <t xml:space="preserve">      guide :   - Les gens se jettent-ils souvent d'en haut ?*</t>
  </si>
  <si>
    <t xml:space="preserve">      *Et l'homme répond : **</t>
  </si>
  <si>
    <t xml:space="preserve">         *- Oh non, Madame, une seule fois..**</t>
  </si>
  <si>
    <t xml:space="preserve">      *Un brave centenaire consulte son médecin auquel il se</t>
  </si>
  <si>
    <t xml:space="preserve">      plaint de troubles divers **</t>
  </si>
  <si>
    <t xml:space="preserve">         *- Hélas! dit le docteur, je ne peux pas vous rajeunir !!!*</t>
  </si>
  <si>
    <t xml:space="preserve">         *- Mais, fait le centenaire, ce n'est pas ce que je vous</t>
  </si>
  <si>
    <t xml:space="preserve">      demande...Ce que je souhaite simplement, c'est de continuer</t>
  </si>
  <si>
    <t xml:space="preserve">      à vieillir !**</t>
  </si>
  <si>
    <t xml:space="preserve">      * Dans le train, le contrôleur dit à Germain*</t>
  </si>
  <si>
    <t xml:space="preserve">      *- Votre billet est pour Besançon, Madame ! Or ce train va à</t>
  </si>
  <si>
    <t xml:space="preserve">      Mulhouse.. - Ca c'est ennuyeux, rumine la voyageuse... Et ça</t>
  </si>
  <si>
    <t xml:space="preserve">      arrive souvent au chauffeur de se tromper ainsi ?*</t>
  </si>
  <si>
    <t xml:space="preserve">      *La nouvelle institutrice a envie d'inculquer des notions de</t>
  </si>
  <si>
    <t xml:space="preserve">      psychologie à ses élèves. Elle s'adresse à la classe en ces</t>
  </si>
  <si>
    <t xml:space="preserve">      termes - Que celui qui a l'impression d'être stupide par</t>
  </si>
  <si>
    <t xml:space="preserve">      moment se lève*</t>
  </si>
  <si>
    <t xml:space="preserve">      *Après une bonne dizaine de secondes, Pierre ( encore lui!!</t>
  </si>
  <si>
    <t xml:space="preserve">      ) se lève... de mauvaise grâce. L'institutrice étonnée lui</t>
  </si>
  <si>
    <t xml:space="preserve">      demande :*</t>
  </si>
  <si>
    <t xml:space="preserve">      *- Alors comme ça, Pierre, tu penses que de temps en temps</t>
  </si>
  <si>
    <t xml:space="preserve">      tu peux être stupide ?**</t>
  </si>
  <si>
    <t xml:space="preserve">         *- Oh non, m'dame, mais ça me faisait de la peine de vous</t>
  </si>
  <si>
    <t xml:space="preserve">      voir toute seule debout.**</t>
  </si>
  <si>
    <t xml:space="preserve">      *Joséphine et Henri, un couple de campagnards, monte à Paris</t>
  </si>
  <si>
    <t xml:space="preserve">      pour faire un peu de tourisme. A la Porte Maillot, il prend</t>
  </si>
  <si>
    <t xml:space="preserve">      un bus pour aller au musée du Louvre. Arrivé à la place de</t>
  </si>
  <si>
    <t xml:space="preserve">      l’Étoile, le chauffeur lance :*</t>
  </si>
  <si>
    <t xml:space="preserve">      *- Charles de Gaulle !*</t>
  </si>
  <si>
    <t xml:space="preserve">      *Un grand monsieur descend du bus. Le bus prend alors la</t>
  </si>
  <si>
    <t xml:space="preserve">      direction des Champs-Élysées et, à l’arrêt du rond-point, le</t>
  </si>
  <si>
    <t xml:space="preserve">      conducteur crie encore*</t>
  </si>
  <si>
    <t xml:space="preserve">      *- Franklin Roosevelt !**</t>
  </si>
  <si>
    <t xml:space="preserve">         *Un étudiant se lève et descend. A la nouvelle halte au</t>
  </si>
  <si>
    <t xml:space="preserve">      niveau du Grand Palais, le chauffeur crie**</t>
  </si>
  <si>
    <t xml:space="preserve">      *- Georges Clemenceau*</t>
  </si>
  <si>
    <t xml:space="preserve">      *Un vieux monsieur quitte le bus. Alors, Joséphine dit à son</t>
  </si>
  <si>
    <t xml:space="preserve">      mari Henri :**</t>
  </si>
  <si>
    <t xml:space="preserve">         *- On ne saura jamais où descendre… On n’a pas donné</t>
  </si>
  <si>
    <t xml:space="preserve">      notre nom au chauffeur !**</t>
  </si>
  <si>
    <t xml:space="preserve">      **Une dame qui donne un grand diner dit à l’extra qu’elle a</t>
  </si>
  <si>
    <t xml:space="preserve">      engagé pour la circonstance : *</t>
  </si>
  <si>
    <t xml:space="preserve">         *- Vous servirez la tête de veau avec un citron dans la</t>
  </si>
  <si>
    <t xml:space="preserve">      bouche et du persil dans les oreilles.*</t>
  </si>
  <si>
    <t xml:space="preserve">         *- Bien, madame, mais est-ce que je ne risque pas d’être</t>
  </si>
  <si>
    <t xml:space="preserve">      un peu ridicule ?**</t>
  </si>
  <si>
    <t xml:space="preserve">         **Un vieux monsieur fréquente le même club du troisième</t>
  </si>
  <si>
    <t xml:space="preserve">      âge qu'une veuve qu'il aime secrètement. Un jour, prenant</t>
  </si>
  <si>
    <t xml:space="preserve">      son courage à deux mains, il la demande en mariage et elle</t>
  </si>
  <si>
    <t xml:space="preserve">      accepte avec enthousiasme. Le lendemain le vieux monsieur</t>
  </si>
  <si>
    <t xml:space="preserve">      lui téléphone*</t>
  </si>
  <si>
    <t xml:space="preserve">      *- Ce que j'ai à vous dire est un peu embarrassant. Hier je</t>
  </si>
  <si>
    <t xml:space="preserve">      vous ai demandé en mariage, et je ne me souviens pas si vous</t>
  </si>
  <si>
    <t xml:space="preserve">      m'avez répondu oui ou non...**</t>
  </si>
  <si>
    <t xml:space="preserve">         *- Oh, comme je suis contente que vous m'appeliez ! Je me</t>
  </si>
  <si>
    <t xml:space="preserve">      souvenais d'avoir dit oui, mais je ne savais plus à qui !**</t>
  </si>
  <si>
    <t xml:space="preserve">            **Le pire, c'est que cela nous guette*</t>
  </si>
  <si>
    <t xml:space="preserve">      *------------------**</t>
  </si>
  <si>
    <t xml:space="preserve">         **Maison de retraite..*</t>
  </si>
  <si>
    <t xml:space="preserve">      *4 vieilles grands-mères sont assises à une table dans une</t>
  </si>
  <si>
    <t xml:space="preserve">      maison de retraite.**</t>
  </si>
  <si>
    <t xml:space="preserve">         *Soudain un vieux grand-père fait son entrée dans la pièce.*</t>
  </si>
  <si>
    <t xml:space="preserve">         *Une des vieilles grands-mères l’interpelle**</t>
  </si>
  <si>
    <t xml:space="preserve">      *-Nous parions avec toi que nous sommes capables de te dire</t>
  </si>
  <si>
    <t xml:space="preserve">      ton âge avec exactitude !**</t>
  </si>
  <si>
    <t xml:space="preserve">         *Le vieil homme leur réplique**</t>
  </si>
  <si>
    <t xml:space="preserve">      *-Cela m’étonnerait beaucoup que vous sachiez trouver mon</t>
  </si>
  <si>
    <t xml:space="preserve">      âge exact, bande de vieilles poulettes déplumées !*</t>
  </si>
  <si>
    <t xml:space="preserve">      *Une des " vieilles poulettes " lui réplique :*</t>
  </si>
  <si>
    <t xml:space="preserve">      *-Pour sûr que nous savons te le dire ! Baisse ton pantalon</t>
  </si>
  <si>
    <t xml:space="preserve">      et ton slip et nous te dirons avec exactitude l’âge que tu as !*</t>
  </si>
  <si>
    <t xml:space="preserve">      *Un peu surpris mais fermement décidé à leur prouver</t>
  </si>
  <si>
    <t xml:space="preserve">      qu’elles en sont incapables, il baisse son pantalon et son</t>
  </si>
  <si>
    <t xml:space="preserve">      slip.**</t>
  </si>
  <si>
    <t xml:space="preserve">         *Les petites vieilles lui font faire quelques allers et</t>
  </si>
  <si>
    <t xml:space="preserve">      retours et demi-tours devant elles avant de s’écrier en cœur: *</t>
  </si>
  <si>
    <t xml:space="preserve">         *-Tu as 89 ans et un jour ! *</t>
  </si>
  <si>
    <t xml:space="preserve">         *Avec le pantalon et le slip toujours baissés, le petit</t>
  </si>
  <si>
    <t xml:space="preserve">      vieux reste bouche bée :</t>
  </si>
  <si>
    <t xml:space="preserve">      *-Par tous les saints du paradis, comment avez-vous deviné ?**</t>
  </si>
  <si>
    <t xml:space="preserve">         *Avec des larmes plein les yeux à force d’avoir rigolé,</t>
  </si>
  <si>
    <t xml:space="preserve">      les 3 vieilles s’écrient à nouveau en cœur :</t>
  </si>
  <si>
    <t xml:space="preserve">      *-Hier nous étions à ton anniversaire*</t>
  </si>
  <si>
    <t xml:space="preserve">      *------------------*</t>
  </si>
  <si>
    <t xml:space="preserve">      **Celle-là elle va plaire à plein de monde*</t>
  </si>
  <si>
    <t xml:space="preserve">      *Germaine et Léon, un couple d'agriculteurs retraités,</t>
  </si>
  <si>
    <t xml:space="preserve">      veulent vendre leur ferme pour acheter une maison. Ils</t>
  </si>
  <si>
    <t xml:space="preserve">      passent chez le notaire, qui demande à Germaine :**</t>
  </si>
  <si>
    <t xml:space="preserve">         *- Vous préfèreriez l'habitat rural ou l'habitat urbain ?*</t>
  </si>
  <si>
    <t xml:space="preserve">         *- Oh, vous savez, à mon âge, la bite à Léon me suffit</t>
  </si>
  <si>
    <t xml:space="preserve">      largement ! **</t>
  </si>
  <si>
    <t xml:space="preserve">         *** Olivier le croque-mort travaille tard le soir. **</t>
  </si>
  <si>
    <t xml:space="preserve">         *Il prépare le corps de son client, Monsieur Pelletier,</t>
  </si>
  <si>
    <t xml:space="preserve">      pour la crémation et fait une découverte surprenant**</t>
  </si>
  <si>
    <t xml:space="preserve">      *Pelletier a le plus énorme organe reproducteur qu'il ait</t>
  </si>
  <si>
    <t xml:space="preserve">      jamais vu ! **</t>
  </si>
  <si>
    <t xml:space="preserve">         *Il se dit en lui-même : «Désolé, Monsieur Pelletier,</t>
  </si>
  <si>
    <t xml:space="preserve">      mais je ne peux pas laisser disparaitre un engin aussi</t>
  </si>
  <si>
    <t xml:space="preserve">      imposant dans les flammes. Il faut le garder pour la</t>
  </si>
  <si>
    <t xml:space="preserve">      postérité !» Il découpe la pièce avec précaution et la met</t>
  </si>
  <si>
    <t xml:space="preserve">      dans un sac.*</t>
  </si>
  <si>
    <t xml:space="preserve">         *Rentré à la maison, il dit à sa femme :**</t>
  </si>
  <si>
    <t xml:space="preserve">      *- Je dois te montrer quelque chose que tu ne vas pas croire</t>
  </si>
  <si>
    <t xml:space="preserve">      ! Il ouvre le sac et en montre le contenu. **</t>
  </si>
  <si>
    <t xml:space="preserve">         *- Mon Dieu, dit sa femme, Pelletier est mort !!??**</t>
  </si>
  <si>
    <t>Ceci a été écrit par un homme noir du Texas, doté d'un superbe sens de l'humour !!!</t>
  </si>
  <si>
    <t xml:space="preserve">          Quand vous êtes Noir vous êtes Noir !</t>
  </si>
  <si>
    <t xml:space="preserve">          Quand je suis né, j'étais Noir</t>
  </si>
  <si>
    <t xml:space="preserve">          Quand j'étais adolescent, j'étais</t>
  </si>
  <si>
    <r>
      <t> </t>
    </r>
    <r>
      <rPr>
        <b/>
        <sz val="16"/>
        <color indexed="8"/>
        <rFont val="Arial"/>
        <family val="2"/>
      </rPr>
      <t>Noir</t>
    </r>
  </si>
  <si>
    <t xml:space="preserve">          Quand je m'expose au soleil, je reste</t>
  </si>
  <si>
    <t xml:space="preserve">          Quand je m'enrhume</t>
  </si>
  <si>
    <t>je suis toujours</t>
  </si>
  <si>
    <t>Noir</t>
  </si>
  <si>
    <t xml:space="preserve">          Quand j'ai peur je suis  Noir</t>
  </si>
  <si>
    <t xml:space="preserve">          Quand je suis malade,</t>
  </si>
  <si>
    <t>je suis</t>
  </si>
  <si>
    <t xml:space="preserve">          Et quand je mourrai, je serai toujours</t>
  </si>
  <si>
    <t xml:space="preserve">          Maintenant, vous "les Blancs"</t>
  </si>
  <si>
    <t xml:space="preserve">           Quand vous naissez,</t>
  </si>
  <si>
    <t xml:space="preserve">   vous êtes</t>
  </si>
  <si>
    <t>Roses</t>
  </si>
  <si>
    <t xml:space="preserve">          Quand vous grandissez, vous êtes</t>
  </si>
  <si>
    <t>Blancs</t>
  </si>
  <si>
    <t xml:space="preserve">          Quand vous vous exposez au soleil  vous devenez</t>
  </si>
  <si>
    <t>Rouges</t>
  </si>
  <si>
    <t xml:space="preserve">          Quand vous avez froid vous devenez</t>
  </si>
  <si>
    <t>Bleus</t>
  </si>
  <si>
    <t xml:space="preserve">          Quand vous avez peur, vous devenez</t>
  </si>
  <si>
    <t>Verts</t>
  </si>
  <si>
    <t xml:space="preserve">          Quand vous êtes malades, vous devenez</t>
  </si>
  <si>
    <t>Jaunes</t>
  </si>
  <si>
    <t xml:space="preserve">          Quand vous recevez un coup, vous devenez </t>
  </si>
  <si>
    <t>Violets</t>
  </si>
  <si>
    <t xml:space="preserve">          Et quand vous mourrez vous devenez</t>
  </si>
  <si>
    <t>Gris</t>
  </si>
  <si>
    <r>
      <t>&gt;</t>
    </r>
    <r>
      <rPr>
        <b/>
        <i/>
        <sz val="16"/>
        <color indexed="10"/>
        <rFont val="Arial"/>
        <family val="2"/>
      </rPr>
      <t>Sujet :</t>
    </r>
    <r>
      <rPr>
        <b/>
        <sz val="16"/>
        <color indexed="10"/>
        <rFont val="Arial"/>
        <family val="2"/>
      </rPr>
      <t xml:space="preserve"> RE: Tr : Desproges ça fait du bien...</t>
    </r>
  </si>
  <si>
    <t>Je ne bois jamais à outrance,</t>
  </si>
  <si>
    <t>je ne sais même pas où c'est.</t>
  </si>
  <si>
    <t>L' ouverture d'esprit</t>
  </si>
  <si>
    <t>n'est pas une fracture du crâne.</t>
  </si>
  <si>
    <t>Je n'ai jamais abusé de l'alcool,</t>
  </si>
  <si>
    <t>il a toujours été consentant.</t>
  </si>
  <si>
    <t>Si vous parlez à Dieu, vous êtes croyant ...</t>
  </si>
  <si>
    <t>S'il vous répond, vous êtes schizophrène.</t>
  </si>
  <si>
    <t>5 fruits et légumes par jour, ils me font marrer ...</t>
  </si>
  <si>
    <t>Moi, à la troisième pastèque, je cale.</t>
  </si>
  <si>
    <t>L'alcool tue, mais combien sont nés grâce à lui ?</t>
  </si>
  <si>
    <t>Un jour, j'irai vivre en Théorie,</t>
  </si>
  <si>
    <t>car en Théorie tout se passe bien.</t>
  </si>
  <si>
    <t>La médecine du travail est la preuve</t>
  </si>
  <si>
    <t>que le travail est bien une maladie !</t>
  </si>
  <si>
    <t>Le Lundi, je suis comme Robinson Crusoé,</t>
  </si>
  <si>
    <t>j'attends Vendredi.</t>
  </si>
  <si>
    <t>IKEA est le meilleur prénom pour une femme :</t>
  </si>
  <si>
    <t>suédoise, bon marché, à emmener aussitôt chez soi et facile à monter.</t>
  </si>
  <si>
    <t>Dieu a donné un cerveau et un sexe à l'homme</t>
  </si>
  <si>
    <t>mais pas assez de sang pour irriguer les deux à la fois.</t>
  </si>
  <si>
    <t>La lampe torche.</t>
  </si>
  <si>
    <t>Le PQ aussi.</t>
  </si>
  <si>
    <t>La pression, il vaut mieux la boire que la subir.</t>
  </si>
  <si>
    <t>Jésus changeait l'eau en vin...</t>
  </si>
  <si>
    <t>et tu t'étonnes que 12 mecs le suivaient partout !</t>
  </si>
  <si>
    <t>Travailler n'a jamais tué personne, mais pourquoi prendre le risque ?</t>
  </si>
  <si>
    <r>
      <t>                                                                                 </t>
    </r>
    <r>
      <rPr>
        <b/>
        <i/>
        <sz val="20"/>
        <color indexed="10"/>
        <rFont val="Helvetica"/>
        <family val="2"/>
      </rPr>
      <t>Merci Desproges !</t>
    </r>
  </si>
  <si>
    <t>Un ingénieur qui se cherchait un poste depuis très très longtemps décide de monter une clinique médicale privée.</t>
  </si>
  <si>
    <t>Il place une pancarte dehors sur laquelle on peut lire :</t>
  </si>
  <si>
    <t>Un remède à votre problème médical garanti pour $500.</t>
  </si>
  <si>
    <t>On vous paye 1000 $ si on ne réussit pas.”</t>
  </si>
  <si>
    <t> Un vrai médecin, fâché de voir ceci, se dit qu’il va aller se faire 1000 $ sur le dos de cet ingénieur et entre dans la clinique.</t>
  </si>
  <si>
    <t> Docteur:  “J’ai perdu mon sens du goût.”</t>
  </si>
  <si>
    <t> Ingénieur: “Infirmière, allez me chercher la boîte de soins 22 et mettez 3 gouttes dans la bouche du patient.”</t>
  </si>
  <si>
    <t> Docteur:  “ARK c’est de l’essence !!!”</t>
  </si>
  <si>
    <t> Ingénieur: “Félicitations !   Vous avez retrouvé votre sens du goût, ça fera 500$.”</t>
  </si>
  <si>
    <t>Le docteur vraiment fâché revient quelques jours plus tard pour regagner son argent perdu.</t>
  </si>
  <si>
    <r>
      <t> Docteur:</t>
    </r>
    <r>
      <rPr>
        <b/>
        <sz val="14"/>
        <color indexed="62"/>
        <rFont val="Arial"/>
        <family val="2"/>
      </rPr>
      <t> </t>
    </r>
    <r>
      <rPr>
        <b/>
        <sz val="14"/>
        <color indexed="8"/>
        <rFont val="Arial"/>
        <family val="2"/>
      </rPr>
      <t>“J’ai perdu ma mémoire, je ne me rappelle plus rien.”</t>
    </r>
  </si>
  <si>
    <r>
      <t> Ingénieur:</t>
    </r>
    <r>
      <rPr>
        <b/>
        <sz val="14"/>
        <color indexed="62"/>
        <rFont val="Arial"/>
        <family val="2"/>
      </rPr>
      <t> </t>
    </r>
    <r>
      <rPr>
        <b/>
        <sz val="14"/>
        <color indexed="8"/>
        <rFont val="Arial"/>
        <family val="2"/>
      </rPr>
      <t>“Infirmière, allez me chercher la boîte de soins 22 et mettez 3 gouttes dans la bouche du patient.”</t>
    </r>
  </si>
  <si>
    <r>
      <t> Docteur:</t>
    </r>
    <r>
      <rPr>
        <b/>
        <sz val="14"/>
        <color indexed="62"/>
        <rFont val="Arial"/>
        <family val="2"/>
      </rPr>
      <t> </t>
    </r>
    <r>
      <rPr>
        <b/>
        <sz val="14"/>
        <color indexed="8"/>
        <rFont val="Arial"/>
        <family val="2"/>
      </rPr>
      <t>“Holà ! minute là ! Je ne veux pas boire à nouveau 3 gouttes d’essence !”</t>
    </r>
  </si>
  <si>
    <r>
      <t> Ingénieur:</t>
    </r>
    <r>
      <rPr>
        <b/>
        <sz val="14"/>
        <color indexed="62"/>
        <rFont val="Arial"/>
        <family val="2"/>
      </rPr>
      <t> </t>
    </r>
    <r>
      <rPr>
        <b/>
        <sz val="14"/>
        <color indexed="8"/>
        <rFont val="Arial"/>
        <family val="2"/>
      </rPr>
      <t> “Félicitations ! Vous avez retrouvé votre mémoire. Ça fera 500 $.”</t>
    </r>
  </si>
  <si>
    <t>Le médecin encore plus frustré paye et sort de la clinique. Il revient quelques jours plus tard, décidé à recouvrer son argent.</t>
  </si>
  <si>
    <r>
      <t> Docteur:</t>
    </r>
    <r>
      <rPr>
        <b/>
        <sz val="14"/>
        <color indexed="62"/>
        <rFont val="Arial"/>
        <family val="2"/>
      </rPr>
      <t> </t>
    </r>
    <r>
      <rPr>
        <b/>
        <sz val="14"/>
        <color indexed="8"/>
        <rFont val="Arial"/>
        <family val="2"/>
      </rPr>
      <t>“Je perds la vue, je ne vois plus rien.”</t>
    </r>
  </si>
  <si>
    <r>
      <t> Ingénieur:</t>
    </r>
    <r>
      <rPr>
        <b/>
        <sz val="14"/>
        <color indexed="62"/>
        <rFont val="Arial"/>
        <family val="2"/>
      </rPr>
      <t> </t>
    </r>
    <r>
      <rPr>
        <b/>
        <sz val="14"/>
        <color indexed="8"/>
        <rFont val="Arial"/>
        <family val="2"/>
      </rPr>
      <t>“Désolé, on n’a aucun remède pour ça... Voici vos 1 000 $”</t>
    </r>
  </si>
  <si>
    <t> Docteur: “C’est un billet de 500 $,  pas de 1 000 $...”</t>
  </si>
  <si>
    <t> Ingénieur: « Félicitations ! Vous avez retrouvé la vue. Ça fera 500 $</t>
  </si>
  <si>
    <t>les termes empruntés au monde animal ne se retrouvent</t>
  </si>
  <si>
    <t>pas seulement dans les fables de La Fontaine, ils sont partout.</t>
  </si>
  <si>
    <r>
      <t xml:space="preserve">La preuve: que vous soyez fier comme un </t>
    </r>
    <r>
      <rPr>
        <b/>
        <sz val="16"/>
        <color indexed="10"/>
        <rFont val="Arial"/>
        <family val="2"/>
      </rPr>
      <t>coq,</t>
    </r>
  </si>
  <si>
    <r>
      <t xml:space="preserve">fort comme un </t>
    </r>
    <r>
      <rPr>
        <b/>
        <sz val="16"/>
        <color indexed="10"/>
        <rFont val="Arial"/>
        <family val="2"/>
      </rPr>
      <t>bœuf,</t>
    </r>
  </si>
  <si>
    <r>
      <t xml:space="preserve">têtu comme un </t>
    </r>
    <r>
      <rPr>
        <b/>
        <sz val="16"/>
        <color indexed="10"/>
        <rFont val="Arial"/>
        <family val="2"/>
      </rPr>
      <t>âne,</t>
    </r>
  </si>
  <si>
    <r>
      <t xml:space="preserve">malin comme un </t>
    </r>
    <r>
      <rPr>
        <b/>
        <sz val="16"/>
        <color indexed="10"/>
        <rFont val="Arial"/>
        <family val="2"/>
      </rPr>
      <t>singe,</t>
    </r>
  </si>
  <si>
    <r>
      <t xml:space="preserve">ou simplement un chaud </t>
    </r>
    <r>
      <rPr>
        <b/>
        <sz val="16"/>
        <color indexed="10"/>
        <rFont val="Arial"/>
        <family val="2"/>
      </rPr>
      <t>lapin,</t>
    </r>
  </si>
  <si>
    <t>vous êtes tous un jour où l'autre,</t>
  </si>
  <si>
    <r>
      <t xml:space="preserve">devenu </t>
    </r>
    <r>
      <rPr>
        <b/>
        <sz val="16"/>
        <color indexed="10"/>
        <rFont val="Arial"/>
        <family val="2"/>
      </rPr>
      <t xml:space="preserve">chèvre </t>
    </r>
    <r>
      <rPr>
        <b/>
        <sz val="16"/>
        <rFont val="Arial"/>
        <family val="2"/>
      </rPr>
      <t>pour une</t>
    </r>
    <r>
      <rPr>
        <b/>
        <sz val="16"/>
        <color indexed="10"/>
        <rFont val="Arial"/>
        <family val="2"/>
      </rPr>
      <t xml:space="preserve"> caille</t>
    </r>
    <r>
      <rPr>
        <b/>
        <sz val="16"/>
        <rFont val="Arial"/>
        <family val="2"/>
      </rPr>
      <t xml:space="preserve"> aux yeux de </t>
    </r>
    <r>
      <rPr>
        <b/>
        <sz val="16"/>
        <color indexed="10"/>
        <rFont val="Arial"/>
        <family val="2"/>
      </rPr>
      <t>biche.</t>
    </r>
  </si>
  <si>
    <r>
      <t xml:space="preserve">«Myope comme une </t>
    </r>
    <r>
      <rPr>
        <b/>
        <sz val="16"/>
        <color indexed="10"/>
        <rFont val="Arial"/>
        <family val="2"/>
      </rPr>
      <t>taupe»</t>
    </r>
    <r>
      <rPr>
        <b/>
        <sz val="16"/>
        <rFont val="Arial"/>
        <family val="2"/>
      </rPr>
      <t>, «rusé</t>
    </r>
  </si>
  <si>
    <r>
      <t xml:space="preserve">comme un </t>
    </r>
    <r>
      <rPr>
        <b/>
        <sz val="16"/>
        <color indexed="10"/>
        <rFont val="Arial"/>
        <family val="2"/>
      </rPr>
      <t>renard»</t>
    </r>
    <r>
      <rPr>
        <b/>
        <sz val="16"/>
        <rFont val="Arial"/>
        <family val="2"/>
      </rPr>
      <t xml:space="preserve"> «serrés comme des sardines .. "</t>
    </r>
  </si>
  <si>
    <r>
      <t xml:space="preserve">Vous arrivez à votre premier rendez-vous fier comme un </t>
    </r>
    <r>
      <rPr>
        <b/>
        <sz val="16"/>
        <color indexed="10"/>
        <rFont val="Arial"/>
        <family val="2"/>
      </rPr>
      <t>paon</t>
    </r>
  </si>
  <si>
    <r>
      <t xml:space="preserve">et frais comme un </t>
    </r>
    <r>
      <rPr>
        <b/>
        <sz val="16"/>
        <color indexed="10"/>
        <rFont val="Arial"/>
        <family val="2"/>
      </rPr>
      <t>gardon</t>
    </r>
    <r>
      <rPr>
        <b/>
        <sz val="16"/>
        <rFont val="Arial"/>
        <family val="2"/>
      </rPr>
      <t xml:space="preserve"> et là, pas un </t>
    </r>
    <r>
      <rPr>
        <b/>
        <sz val="16"/>
        <color indexed="10"/>
        <rFont val="Arial"/>
        <family val="2"/>
      </rPr>
      <t>chat.</t>
    </r>
  </si>
  <si>
    <r>
      <t xml:space="preserve">Vous faites le pied de </t>
    </r>
    <r>
      <rPr>
        <b/>
        <sz val="16"/>
        <color indexed="10"/>
        <rFont val="Arial"/>
        <family val="2"/>
      </rPr>
      <t>grue</t>
    </r>
    <r>
      <rPr>
        <b/>
        <sz val="16"/>
        <rFont val="Arial"/>
        <family val="2"/>
      </rPr>
      <t>, vous demandant si cette</t>
    </r>
  </si>
  <si>
    <r>
      <t xml:space="preserve">vous demandant si cette </t>
    </r>
    <r>
      <rPr>
        <b/>
        <sz val="16"/>
        <color indexed="10"/>
        <rFont val="Arial"/>
        <family val="2"/>
      </rPr>
      <t>bécasse</t>
    </r>
    <r>
      <rPr>
        <b/>
        <sz val="16"/>
        <rFont val="Arial"/>
        <family val="2"/>
      </rPr>
      <t xml:space="preserve"> vous a réellement posé un </t>
    </r>
    <r>
      <rPr>
        <b/>
        <sz val="16"/>
        <color indexed="10"/>
        <rFont val="Arial"/>
        <family val="2"/>
      </rPr>
      <t>lapin.</t>
    </r>
  </si>
  <si>
    <r>
      <t>Il y a</t>
    </r>
    <r>
      <rPr>
        <b/>
        <sz val="16"/>
        <color indexed="10"/>
        <rFont val="Arial"/>
        <family val="2"/>
      </rPr>
      <t xml:space="preserve"> anguille</t>
    </r>
    <r>
      <rPr>
        <b/>
        <sz val="16"/>
        <rFont val="Arial"/>
        <family val="2"/>
      </rPr>
      <t xml:space="preserve"> sous roche et pourtant le</t>
    </r>
    <r>
      <rPr>
        <b/>
        <sz val="16"/>
        <color indexed="10"/>
        <rFont val="Arial"/>
        <family val="2"/>
      </rPr>
      <t xml:space="preserve"> bouc</t>
    </r>
    <r>
      <rPr>
        <b/>
        <sz val="16"/>
        <rFont val="Arial"/>
        <family val="2"/>
      </rPr>
      <t xml:space="preserve"> émissaire</t>
    </r>
  </si>
  <si>
    <t xml:space="preserve">qui vous a obtenu ce rancard, </t>
  </si>
  <si>
    <r>
      <t>le tête de</t>
    </r>
    <r>
      <rPr>
        <b/>
        <sz val="16"/>
        <color indexed="10"/>
        <rFont val="Arial"/>
        <family val="2"/>
      </rPr>
      <t xml:space="preserve"> linotte </t>
    </r>
    <r>
      <rPr>
        <b/>
        <sz val="16"/>
        <rFont val="Arial"/>
        <family val="2"/>
      </rPr>
      <t xml:space="preserve">avec qui vous êtes copain comme </t>
    </r>
    <r>
      <rPr>
        <b/>
        <sz val="16"/>
        <color indexed="10"/>
        <rFont val="Arial"/>
        <family val="2"/>
      </rPr>
      <t>cochon,</t>
    </r>
  </si>
  <si>
    <t>vous l'a certifié :</t>
  </si>
  <si>
    <r>
      <t>cette poule a du</t>
    </r>
    <r>
      <rPr>
        <b/>
        <sz val="16"/>
        <color indexed="10"/>
        <rFont val="Arial"/>
        <family val="2"/>
      </rPr>
      <t xml:space="preserve"> chien,</t>
    </r>
    <r>
      <rPr>
        <b/>
        <sz val="16"/>
        <rFont val="Arial"/>
        <family val="2"/>
      </rPr>
      <t xml:space="preserve"> une vraie </t>
    </r>
    <r>
      <rPr>
        <b/>
        <sz val="16"/>
        <color indexed="10"/>
        <rFont val="Arial"/>
        <family val="2"/>
      </rPr>
      <t xml:space="preserve">panthère! </t>
    </r>
  </si>
  <si>
    <r>
      <t xml:space="preserve">C'est sûr, vous serez un </t>
    </r>
    <r>
      <rPr>
        <b/>
        <sz val="16"/>
        <color indexed="10"/>
        <rFont val="Arial"/>
        <family val="2"/>
      </rPr>
      <t>crapaud</t>
    </r>
    <r>
      <rPr>
        <b/>
        <sz val="16"/>
        <rFont val="Arial"/>
        <family val="2"/>
      </rPr>
      <t xml:space="preserve"> mort d'amour.</t>
    </r>
  </si>
  <si>
    <r>
      <t xml:space="preserve">Mais tout de même, elle vous traite comme un </t>
    </r>
    <r>
      <rPr>
        <b/>
        <sz val="16"/>
        <color indexed="10"/>
        <rFont val="Arial"/>
        <family val="2"/>
      </rPr>
      <t>chien.</t>
    </r>
  </si>
  <si>
    <r>
      <t>Vous êtes prêt à gueuler comme un</t>
    </r>
    <r>
      <rPr>
        <b/>
        <sz val="16"/>
        <color indexed="10"/>
        <rFont val="Arial"/>
        <family val="2"/>
      </rPr>
      <t xml:space="preserve"> putois</t>
    </r>
  </si>
  <si>
    <r>
      <t>quand finalement la fine</t>
    </r>
    <r>
      <rPr>
        <b/>
        <sz val="16"/>
        <color indexed="10"/>
        <rFont val="Arial"/>
        <family val="2"/>
      </rPr>
      <t xml:space="preserve"> mouche</t>
    </r>
    <r>
      <rPr>
        <b/>
        <sz val="16"/>
        <rFont val="Arial"/>
        <family val="2"/>
      </rPr>
      <t xml:space="preserve"> arrive.</t>
    </r>
  </si>
  <si>
    <t>Bon, vous vous dites que dix minutes de retard,</t>
  </si>
  <si>
    <r>
      <t xml:space="preserve">il n'y a pas de quoi casser trois pattes à un </t>
    </r>
    <r>
      <rPr>
        <b/>
        <sz val="16"/>
        <color indexed="10"/>
        <rFont val="Arial"/>
        <family val="2"/>
      </rPr>
      <t>canard.</t>
    </r>
  </si>
  <si>
    <r>
      <t xml:space="preserve">Sauf que la fameuse </t>
    </r>
    <r>
      <rPr>
        <b/>
        <sz val="16"/>
        <color indexed="10"/>
        <rFont val="Arial"/>
        <family val="2"/>
      </rPr>
      <t>souris</t>
    </r>
    <r>
      <rPr>
        <b/>
        <sz val="16"/>
        <rFont val="Arial"/>
        <family val="2"/>
      </rPr>
      <t xml:space="preserve">, malgré son cou de </t>
    </r>
    <r>
      <rPr>
        <b/>
        <sz val="16"/>
        <color indexed="10"/>
        <rFont val="Arial"/>
        <family val="2"/>
      </rPr>
      <t>cygne</t>
    </r>
  </si>
  <si>
    <r>
      <t>et sa crinière de</t>
    </r>
    <r>
      <rPr>
        <b/>
        <sz val="16"/>
        <color indexed="10"/>
        <rFont val="Arial"/>
        <family val="2"/>
      </rPr>
      <t xml:space="preserve"> lion</t>
    </r>
    <r>
      <rPr>
        <b/>
        <sz val="16"/>
        <rFont val="Arial"/>
        <family val="2"/>
      </rPr>
      <t xml:space="preserve"> est en fait aussi plate qu'une </t>
    </r>
    <r>
      <rPr>
        <b/>
        <sz val="16"/>
        <color indexed="10"/>
        <rFont val="Arial"/>
        <family val="2"/>
      </rPr>
      <t>limande,</t>
    </r>
  </si>
  <si>
    <r>
      <t xml:space="preserve">myope comme une </t>
    </r>
    <r>
      <rPr>
        <b/>
        <sz val="16"/>
        <color indexed="10"/>
        <rFont val="Arial"/>
        <family val="2"/>
      </rPr>
      <t>taupe,</t>
    </r>
    <r>
      <rPr>
        <b/>
        <sz val="16"/>
        <rFont val="Arial"/>
        <family val="2"/>
      </rPr>
      <t xml:space="preserve"> </t>
    </r>
  </si>
  <si>
    <r>
      <t xml:space="preserve">elle souffle comme un </t>
    </r>
    <r>
      <rPr>
        <b/>
        <sz val="16"/>
        <color indexed="10"/>
        <rFont val="Arial"/>
        <family val="2"/>
      </rPr>
      <t>phoque</t>
    </r>
    <r>
      <rPr>
        <b/>
        <sz val="16"/>
        <rFont val="Arial"/>
        <family val="2"/>
      </rPr>
      <t xml:space="preserve"> et rit comme une </t>
    </r>
    <r>
      <rPr>
        <b/>
        <sz val="16"/>
        <color indexed="10"/>
        <rFont val="Arial"/>
        <family val="2"/>
      </rPr>
      <t>baleine.</t>
    </r>
  </si>
  <si>
    <r>
      <t>Une vraie peau de</t>
    </r>
    <r>
      <rPr>
        <b/>
        <sz val="16"/>
        <color indexed="10"/>
        <rFont val="Arial"/>
        <family val="2"/>
      </rPr>
      <t xml:space="preserve"> vache</t>
    </r>
    <r>
      <rPr>
        <b/>
        <sz val="16"/>
        <rFont val="Arial"/>
        <family val="2"/>
      </rPr>
      <t>, quoi!</t>
    </r>
  </si>
  <si>
    <r>
      <t xml:space="preserve">Et vous, vous êtes fait comme un </t>
    </r>
    <r>
      <rPr>
        <b/>
        <sz val="16"/>
        <color indexed="10"/>
        <rFont val="Arial"/>
        <family val="2"/>
      </rPr>
      <t>rat.</t>
    </r>
  </si>
  <si>
    <r>
      <t xml:space="preserve">Vous roulez des yeux de </t>
    </r>
    <r>
      <rPr>
        <b/>
        <sz val="16"/>
        <color indexed="10"/>
        <rFont val="Arial"/>
        <family val="2"/>
      </rPr>
      <t>merlan</t>
    </r>
    <r>
      <rPr>
        <b/>
        <sz val="16"/>
        <rFont val="Arial"/>
        <family val="2"/>
      </rPr>
      <t xml:space="preserve"> frit,</t>
    </r>
  </si>
  <si>
    <r>
      <t xml:space="preserve">vous êtes rouge comme une </t>
    </r>
    <r>
      <rPr>
        <b/>
        <sz val="16"/>
        <color indexed="10"/>
        <rFont val="Arial"/>
        <family val="2"/>
      </rPr>
      <t>écrevisse,</t>
    </r>
  </si>
  <si>
    <r>
      <t xml:space="preserve">mais vous restez muet comme une </t>
    </r>
    <r>
      <rPr>
        <b/>
        <sz val="16"/>
        <color indexed="10"/>
        <rFont val="Arial"/>
        <family val="2"/>
      </rPr>
      <t>carpe.</t>
    </r>
  </si>
  <si>
    <r>
      <t xml:space="preserve">Elle essaie bien de vous tirer les </t>
    </r>
    <r>
      <rPr>
        <b/>
        <sz val="16"/>
        <color indexed="10"/>
        <rFont val="Arial"/>
        <family val="2"/>
      </rPr>
      <t xml:space="preserve">vers </t>
    </r>
    <r>
      <rPr>
        <b/>
        <sz val="16"/>
        <rFont val="Arial"/>
        <family val="2"/>
      </rPr>
      <t>du nez,</t>
    </r>
  </si>
  <si>
    <r>
      <t xml:space="preserve">mais vous sautez du </t>
    </r>
    <r>
      <rPr>
        <b/>
        <sz val="16"/>
        <color indexed="10"/>
        <rFont val="Arial"/>
        <family val="2"/>
      </rPr>
      <t>coq</t>
    </r>
    <r>
      <rPr>
        <b/>
        <sz val="16"/>
        <rFont val="Arial"/>
        <family val="2"/>
      </rPr>
      <t xml:space="preserve"> à l'âne </t>
    </r>
  </si>
  <si>
    <r>
      <t xml:space="preserve">et finissez par noyer le </t>
    </r>
    <r>
      <rPr>
        <b/>
        <sz val="16"/>
        <color indexed="10"/>
        <rFont val="Arial"/>
        <family val="2"/>
      </rPr>
      <t>poisson.</t>
    </r>
  </si>
  <si>
    <r>
      <t>Vous avez le</t>
    </r>
    <r>
      <rPr>
        <b/>
        <sz val="16"/>
        <color indexed="10"/>
        <rFont val="Arial"/>
        <family val="2"/>
      </rPr>
      <t xml:space="preserve"> cafard</t>
    </r>
    <r>
      <rPr>
        <b/>
        <sz val="16"/>
        <rFont val="Arial"/>
        <family val="2"/>
      </rPr>
      <t xml:space="preserve">, l'envie vous de pleurer </t>
    </r>
  </si>
  <si>
    <r>
      <t>comme un</t>
    </r>
    <r>
      <rPr>
        <b/>
        <sz val="16"/>
        <color indexed="10"/>
        <rFont val="Arial"/>
        <family val="2"/>
      </rPr>
      <t xml:space="preserve"> veau</t>
    </r>
    <r>
      <rPr>
        <b/>
        <sz val="16"/>
        <rFont val="Arial"/>
        <family val="2"/>
      </rPr>
      <t xml:space="preserve"> ( ou de verser des larmes de</t>
    </r>
    <r>
      <rPr>
        <b/>
        <sz val="16"/>
        <color indexed="10"/>
        <rFont val="Arial"/>
        <family val="2"/>
      </rPr>
      <t xml:space="preserve"> crocodile</t>
    </r>
    <r>
      <rPr>
        <b/>
        <sz val="16"/>
        <rFont val="Arial"/>
        <family val="2"/>
      </rPr>
      <t xml:space="preserve"> )</t>
    </r>
  </si>
  <si>
    <r>
      <t>Vous finissez par prendre le</t>
    </r>
    <r>
      <rPr>
        <b/>
        <sz val="16"/>
        <color indexed="10"/>
        <rFont val="Arial"/>
        <family val="2"/>
      </rPr>
      <t xml:space="preserve"> taureau</t>
    </r>
    <r>
      <rPr>
        <b/>
        <sz val="16"/>
        <rFont val="Arial"/>
        <family val="2"/>
      </rPr>
      <t xml:space="preserve"> par les cornes</t>
    </r>
  </si>
  <si>
    <r>
      <t>et vous inventer une fièvre de</t>
    </r>
    <r>
      <rPr>
        <b/>
        <sz val="16"/>
        <color indexed="10"/>
        <rFont val="Arial"/>
        <family val="2"/>
      </rPr>
      <t xml:space="preserve"> cheval </t>
    </r>
    <r>
      <rPr>
        <b/>
        <sz val="16"/>
        <rFont val="Arial"/>
        <family val="2"/>
      </rPr>
      <t>qui vous permet</t>
    </r>
  </si>
  <si>
    <r>
      <t xml:space="preserve">de filer comme un </t>
    </r>
    <r>
      <rPr>
        <b/>
        <sz val="16"/>
        <color indexed="10"/>
        <rFont val="Arial"/>
        <family val="2"/>
      </rPr>
      <t>lièvre.</t>
    </r>
  </si>
  <si>
    <r>
      <t xml:space="preserve">C'est pas que vous êtes une </t>
    </r>
    <r>
      <rPr>
        <b/>
        <sz val="16"/>
        <color indexed="10"/>
        <rFont val="Arial"/>
        <family val="2"/>
      </rPr>
      <t>poule</t>
    </r>
    <r>
      <rPr>
        <b/>
        <sz val="16"/>
        <rFont val="Arial"/>
        <family val="2"/>
      </rPr>
      <t xml:space="preserve"> mouillée,</t>
    </r>
  </si>
  <si>
    <r>
      <t xml:space="preserve">vous ne voulez pas être le </t>
    </r>
    <r>
      <rPr>
        <b/>
        <sz val="16"/>
        <color indexed="10"/>
        <rFont val="Arial"/>
        <family val="2"/>
      </rPr>
      <t>dindon</t>
    </r>
    <r>
      <rPr>
        <b/>
        <sz val="16"/>
        <rFont val="Arial"/>
        <family val="2"/>
      </rPr>
      <t xml:space="preserve"> de la farce.</t>
    </r>
  </si>
  <si>
    <r>
      <t xml:space="preserve">Vous avez beau être doux comme un </t>
    </r>
    <r>
      <rPr>
        <b/>
        <sz val="16"/>
        <color indexed="10"/>
        <rFont val="Arial"/>
        <family val="2"/>
      </rPr>
      <t>agneau</t>
    </r>
  </si>
  <si>
    <r>
      <t>sous vos airs d</t>
    </r>
    <r>
      <rPr>
        <b/>
        <sz val="16"/>
        <color indexed="10"/>
        <rFont val="Arial"/>
        <family val="2"/>
      </rPr>
      <t>'ours</t>
    </r>
    <r>
      <rPr>
        <b/>
        <sz val="16"/>
        <rFont val="Arial"/>
        <family val="2"/>
      </rPr>
      <t xml:space="preserve"> mal léché,</t>
    </r>
  </si>
  <si>
    <r>
      <t xml:space="preserve">faut pas vous prendre pour un </t>
    </r>
    <r>
      <rPr>
        <b/>
        <sz val="16"/>
        <color indexed="10"/>
        <rFont val="Arial"/>
        <family val="2"/>
      </rPr>
      <t>pigeon</t>
    </r>
  </si>
  <si>
    <r>
      <t>car vous pourriez devenir le</t>
    </r>
    <r>
      <rPr>
        <b/>
        <sz val="16"/>
        <color indexed="10"/>
        <rFont val="Arial"/>
        <family val="2"/>
      </rPr>
      <t xml:space="preserve"> loup </t>
    </r>
    <r>
      <rPr>
        <b/>
        <sz val="16"/>
        <rFont val="Arial"/>
        <family val="2"/>
      </rPr>
      <t>dans la bergerie.</t>
    </r>
  </si>
  <si>
    <t>Et puis, ç'aurait servi à quoi de se regarder</t>
  </si>
  <si>
    <r>
      <t xml:space="preserve">comme des </t>
    </r>
    <r>
      <rPr>
        <b/>
        <sz val="16"/>
        <color indexed="10"/>
        <rFont val="Arial"/>
        <family val="2"/>
      </rPr>
      <t xml:space="preserve">chiens </t>
    </r>
    <r>
      <rPr>
        <b/>
        <sz val="16"/>
        <rFont val="Arial"/>
        <family val="2"/>
      </rPr>
      <t>de faïence.</t>
    </r>
  </si>
  <si>
    <r>
      <t>Après tout, revenons à nos</t>
    </r>
    <r>
      <rPr>
        <b/>
        <sz val="16"/>
        <color indexed="10"/>
        <rFont val="Arial"/>
        <family val="2"/>
      </rPr>
      <t xml:space="preserve"> moutons </t>
    </r>
    <r>
      <rPr>
        <b/>
        <sz val="16"/>
        <rFont val="Arial"/>
        <family val="2"/>
      </rPr>
      <t>:</t>
    </r>
  </si>
  <si>
    <t>vous avez maintenant</t>
  </si>
  <si>
    <r>
      <t>une faim de</t>
    </r>
    <r>
      <rPr>
        <b/>
        <sz val="16"/>
        <color indexed="10"/>
        <rFont val="Arial"/>
        <family val="2"/>
      </rPr>
      <t xml:space="preserve"> loup</t>
    </r>
    <r>
      <rPr>
        <b/>
        <sz val="16"/>
        <rFont val="Arial"/>
        <family val="2"/>
      </rPr>
      <t>, l'envie de dormir comme un</t>
    </r>
    <r>
      <rPr>
        <b/>
        <sz val="16"/>
        <color indexed="10"/>
        <rFont val="Arial"/>
        <family val="2"/>
      </rPr>
      <t xml:space="preserve"> loir</t>
    </r>
  </si>
  <si>
    <r>
      <t xml:space="preserve">et surtout vous avez d'autres </t>
    </r>
    <r>
      <rPr>
        <b/>
        <sz val="16"/>
        <color indexed="10"/>
        <rFont val="Arial"/>
        <family val="2"/>
      </rPr>
      <t>chats</t>
    </r>
    <r>
      <rPr>
        <b/>
        <sz val="16"/>
        <rFont val="Arial"/>
        <family val="2"/>
      </rPr>
      <t xml:space="preserve"> à fouetter.</t>
    </r>
  </si>
  <si>
    <t>Les moustiques de Rammersmatt</t>
  </si>
  <si>
    <t>et les Coucous de Leimbach</t>
  </si>
  <si>
    <t>vous souhaitent bon appétit.</t>
  </si>
  <si>
    <t xml:space="preserve">Jean D'Ormesson </t>
  </si>
  <si>
    <t>Ce texte est une traduction littérale de l'alsacien vers le français :</t>
  </si>
  <si>
    <r>
      <t>à mourir de rire pour ceux qui comprennent l'alsacien</t>
    </r>
    <r>
      <rPr>
        <b/>
        <sz val="18"/>
        <color indexed="18"/>
        <rFont val="Arial"/>
        <family val="2"/>
      </rPr>
      <t> </t>
    </r>
  </si>
  <si>
    <r>
      <t xml:space="preserve">&gt; &gt; </t>
    </r>
    <r>
      <rPr>
        <b/>
        <sz val="16"/>
        <color indexed="20"/>
        <rFont val="Arial"/>
        <family val="2"/>
      </rPr>
      <t>Premières nouvelles de Mélanie après son mariage !</t>
    </r>
    <r>
      <rPr>
        <b/>
        <sz val="16"/>
        <color indexed="8"/>
        <rFont val="Arial"/>
        <family val="2"/>
      </rPr>
      <t xml:space="preserve"> &gt; &gt; &gt; &gt;</t>
    </r>
  </si>
  <si>
    <r>
      <t> </t>
    </r>
    <r>
      <rPr>
        <b/>
        <sz val="16"/>
        <color indexed="20"/>
        <rFont val="Arial"/>
        <family val="2"/>
      </rPr>
      <t>Je veux de nouveau laisser entendre quelque chose de moi,</t>
    </r>
  </si>
  <si>
    <t>pour que tu sois dans l’image.</t>
  </si>
  <si>
    <r>
      <t xml:space="preserve">&gt; &gt; </t>
    </r>
    <r>
      <rPr>
        <b/>
        <sz val="16"/>
        <color indexed="20"/>
        <rFont val="Arial"/>
        <family val="2"/>
      </rPr>
      <t>Enfin, j’ai obtenu un homme. Le Haut Temps a eu lieu avant 14 jours.</t>
    </r>
  </si>
  <si>
    <t>Monsieur le curé nous a donné ensemble et</t>
  </si>
  <si>
    <t>nous a posé de bien tirer nos enfants quand</t>
  </si>
  <si>
    <t>nous en aurons plus tard, car on verra tout</t>
  </si>
  <si>
    <t>de suite ceux qui ont eu un bon élevage.</t>
  </si>
  <si>
    <t>Le manger du Haut Temps était très bon.</t>
  </si>
  <si>
    <t>Après la soupe aux légumes on nous a servi du poivre de lièvre</t>
  </si>
  <si>
    <t>et des nouilles à vapeur,</t>
  </si>
  <si>
    <t>puis de la salade de gueule de bœuf et du jambon de paysan.</t>
  </si>
  <si>
    <t>Comme dessert, du fromage de Cathédrale</t>
  </si>
  <si>
    <t>et des cerises de cœur et du café de haricots.</t>
  </si>
  <si>
    <r>
      <t xml:space="preserve">&gt; &gt; </t>
    </r>
    <r>
      <rPr>
        <b/>
        <sz val="16"/>
        <color indexed="20"/>
        <rFont val="Arial"/>
        <family val="2"/>
      </rPr>
      <t xml:space="preserve">Puis nous avons dansé de la musique de fer blanc. </t>
    </r>
  </si>
  <si>
    <t>On était très joyeux, nous nous sommes rigolés à moitié bossus.</t>
  </si>
  <si>
    <t>Mais après quelques jours de mariage,</t>
  </si>
  <si>
    <t>j’ai vu que mon vieux n’est pas un ange de maison.</t>
  </si>
  <si>
    <t>Et je crois, qu’en le mariant, j’ai tiré un bouc.</t>
  </si>
  <si>
    <t>Que veux-tu, le monde est plein de vertiges, je ne l’ai pas léger avec lui.</t>
  </si>
  <si>
    <t>Mais je me bats à travers.</t>
  </si>
  <si>
    <r>
      <t xml:space="preserve">&gt; &gt; </t>
    </r>
    <r>
      <rPr>
        <b/>
        <sz val="16"/>
        <color indexed="20"/>
        <rFont val="Arial"/>
        <family val="2"/>
      </rPr>
      <t>La semaine dernière, j’ai eu un accident,</t>
    </r>
  </si>
  <si>
    <t>j’ai voulu descendre du premier bâton à la cuisine,</t>
  </si>
  <si>
    <t xml:space="preserve">quand la lumière est sortie </t>
  </si>
  <si>
    <t>: l’assurance a sauté … et je suis tombée sur le derrière.</t>
  </si>
  <si>
    <t xml:space="preserve">Alors le docteur m’a mis un pavé dessus. </t>
  </si>
  <si>
    <t>Il m’a dit que j’avais eu du cochon et que j’aurais pu me casser la croix.</t>
  </si>
  <si>
    <t>Puis , le lendemain, mon homme est devenu malade,</t>
  </si>
  <si>
    <t>il était bouché, alors je lui ai donné un chrétien taureau.</t>
  </si>
  <si>
    <t>Pendant deux jours il a eu la Catherine rapide.</t>
  </si>
  <si>
    <t>Mais c’est bien fait pour lui, car il m’a ri dehors, quand je suis tombée.</t>
  </si>
  <si>
    <t>Une nouvelle pour toi … comme je suis dans d’autres circonstances</t>
  </si>
  <si>
    <t>et que je viendrai bientôt bas, tu pourrais devenir marraine.</t>
  </si>
  <si>
    <t>Comme nous ne sommes pas encore longtemps mariés,</t>
  </si>
  <si>
    <t>les gens diront que nous avons travaillé devant.</t>
  </si>
  <si>
    <t>Mais je les siffle plein et te quitte, cousine,</t>
  </si>
  <si>
    <t>en t’envoyant beaucoup de semoule.</t>
  </si>
  <si>
    <t>Un curé ne ment jamais</t>
  </si>
  <si>
    <t>Sur un vol vers la France, une jeune fille distinguée était assise à côté d'un prête.</t>
  </si>
  <si>
    <t>Elle lui demanda :</t>
  </si>
  <si>
    <t>       - " Mon père, puis-je vous demander une faveur  ? "</t>
  </si>
  <si>
    <t>       - " Bien sûr, mon enfant, que puis-je pour vous  ?  "</t>
  </si>
  <si>
    <t>     - " Eh bien, j'ai acheté un séchoir à cheveux électrique très</t>
  </si>
  <si>
    <t>        perfectionné pour l'anniversaire de ma mère. Il est dans son</t>
  </si>
  <si>
    <t>        emballage et bien au delà de la valeur limite d'importation.</t>
  </si>
  <si>
    <t xml:space="preserve">        j'ai bien peur que l'on me le confisque. Ne pourriez-vous pas le </t>
  </si>
  <si>
    <t>        passer à la douane pour moi, sous votre soutane, par exemple ? "</t>
  </si>
  <si>
    <t>       - " J'aimerais bien pouvoir vous aider, chère enfant, mais je dois</t>
  </si>
  <si>
    <t>        vous avertir, je ne mentirai jamais ".</t>
  </si>
  <si>
    <t>    - " Avec l'honnêteté écrite sur votre visage, on ne vous soupçonnera sûrement pas ".</t>
  </si>
  <si>
    <t>     Lorsqu'ils arrivèrent au guichet des douanes, la jeune fille laisse passer</t>
  </si>
  <si>
    <t>     le prête. Le douanier lui demanda :</t>
  </si>
  <si>
    <t>     - " Avez-vous quelque chose à déclarer, mon père  ? "</t>
  </si>
  <si>
    <t>     - " De la pointe de mes cheveux jusqu'à ma taille, je n'ai rien à déclarer ".</t>
  </si>
  <si>
    <t>     Le douanier, trouvant cette réponse bizarre, lui demanda alors et</t>
  </si>
  <si>
    <t>     de la taille aux pieds qu'avez-vous, a déclarer ?</t>
  </si>
  <si>
    <t>    - " j'ai un instrument merveilleux destiné à être manipulé par une</t>
  </si>
  <si>
    <t>     femme et qui n'a jamais été utilisé à ce jour.</t>
  </si>
  <si>
    <t>     Le douanier éclata de rire et lui répond :</t>
  </si>
  <si>
    <t>    - " Passez mon Père !</t>
  </si>
  <si>
    <t>au suivant</t>
  </si>
  <si>
    <t>Un urinoir en or.....*</t>
  </si>
  <si>
    <t> Lors de son dernier voyage aux Etats Unis, le président Hollande était invité par Barak et Michelle Obama à dîner dans leur spacieuse maison</t>
  </si>
  <si>
    <t>Après avoir bu plusieurs verres de bière, il demanda à son hôte s'il pouvait utiliser sa salle de bain personnelle.</t>
  </si>
  <si>
    <r>
      <t> </t>
    </r>
    <r>
      <rPr>
        <b/>
        <i/>
        <sz val="16"/>
        <rFont val="Arial"/>
        <family val="2"/>
      </rPr>
      <t>Rendu dans la toilette privée de Barak, il est étonné de voir que celui-ci a un urinoir en or ! Wow !</t>
    </r>
  </si>
  <si>
    <t xml:space="preserve"> A son retour à l’Elysée, Hollande parle à Julie de l'urinoir en or dans les toilettes privées d' Obama. </t>
  </si>
  <si>
    <t>"Je pense, dit-il, que peut-être je devraisavoir un urinoir d'or.</t>
  </si>
  <si>
    <t xml:space="preserve"> Mais d'un autre côté, je pense que ça ne fait pas très socialo, ça risque d'énerver les sans-dents, </t>
  </si>
  <si>
    <t>même si je le vaut bien !!!"</t>
  </si>
  <si>
    <t>Plus tard, dans la semaine, Julie a une conversation téléphonique avec Michelle Obama.</t>
  </si>
  <si>
    <t xml:space="preserve"> Elle lui raconte comment son mec avait été impressionné en découvrant que Barak avait un urinoir en or </t>
  </si>
  <si>
    <t>dans sa salle de bain privée.</t>
  </si>
  <si>
    <t> Revenue à la maison, Michelle sourit et dit à Barak :</t>
  </si>
  <si>
    <t>*«  je sais qui a pissé dans ton saxophone."*</t>
  </si>
  <si>
    <t xml:space="preserve">Seulement 5 % des "gradés" de l'Université de Stamford
ont pu trouver la réponse. </t>
  </si>
  <si>
    <t>   Essayez un peu plus fort avant de regarder la réponse.</t>
  </si>
  <si>
    <t>   L'avez-vous trouvé ?</t>
  </si>
  <si>
    <t>   Donnez-vous votre langue au chat ?</t>
  </si>
  <si>
    <t>   Soyez attentif (ve) à la réponse. </t>
  </si>
  <si>
    <r>
      <t>RIEN</t>
    </r>
    <r>
      <rPr>
        <b/>
        <sz val="16"/>
        <color indexed="8"/>
        <rFont val="Arial"/>
        <family val="2"/>
      </rPr>
      <t xml:space="preserve"> a 4 lettres. </t>
    </r>
  </si>
  <si>
    <r>
      <t>RIEN</t>
    </r>
    <r>
      <rPr>
        <b/>
        <sz val="16"/>
        <color indexed="8"/>
        <rFont val="Arial"/>
        <family val="2"/>
      </rPr>
      <t xml:space="preserve"> n'est plus grand que Dieu.</t>
    </r>
  </si>
  <si>
    <r>
      <t xml:space="preserve">RIEN </t>
    </r>
    <r>
      <rPr>
        <b/>
        <sz val="16"/>
        <color indexed="8"/>
        <rFont val="Arial"/>
        <family val="2"/>
      </rPr>
      <t>n'est plus méchant que le Diable</t>
    </r>
  </si>
  <si>
    <r>
      <t xml:space="preserve">Les pauvres n'ont </t>
    </r>
    <r>
      <rPr>
        <b/>
        <sz val="16"/>
        <color indexed="10"/>
        <rFont val="Arial"/>
        <family val="2"/>
      </rPr>
      <t>RIEN</t>
    </r>
  </si>
  <si>
    <r>
      <t xml:space="preserve">Les riches n'ont besoin de </t>
    </r>
    <r>
      <rPr>
        <b/>
        <sz val="16"/>
        <color indexed="10"/>
        <rFont val="Arial"/>
        <family val="2"/>
      </rPr>
      <t>RIEN.</t>
    </r>
  </si>
  <si>
    <r>
      <t xml:space="preserve">Si vous ne mangez  </t>
    </r>
    <r>
      <rPr>
        <b/>
        <sz val="16"/>
        <color indexed="10"/>
        <rFont val="Arial"/>
        <family val="2"/>
      </rPr>
      <t>RIEN,</t>
    </r>
    <r>
      <rPr>
        <b/>
        <sz val="16"/>
        <color indexed="8"/>
        <rFont val="Arial"/>
        <family val="2"/>
      </rPr>
      <t xml:space="preserve"> vous mourrez.</t>
    </r>
  </si>
  <si>
    <t>Interrogez  vos amis brillants
et voyez s'ils pourront y répondre.</t>
  </si>
  <si>
    <t>Moi.... je ne l'ai pas trouvé !</t>
  </si>
  <si>
    <r>
      <t>mais ça ne me fait</t>
    </r>
    <r>
      <rPr>
        <b/>
        <sz val="16"/>
        <color indexed="10"/>
        <rFont val="Arial"/>
        <family val="2"/>
      </rPr>
      <t xml:space="preserve"> RIEN </t>
    </r>
  </si>
  <si>
    <t>Parmi mes meilleurs auxiliaires,</t>
  </si>
  <si>
    <t>Il est deux verbes originaux.</t>
  </si>
  <si>
    <t>Que j'ai connus dès le berceau.</t>
  </si>
  <si>
    <t>Bien qu'opposés de caractère,</t>
  </si>
  <si>
    <t>On pouvait les croire jumeaux,</t>
  </si>
  <si>
    <t>Tant leur histoire est singulière.</t>
  </si>
  <si>
    <t>Mais ces deux frères étaient rivaux.</t>
  </si>
  <si>
    <t>Ce qu'Avoir aurait voulu être</t>
  </si>
  <si>
    <t>Être voulait toujours l'avoir.</t>
  </si>
  <si>
    <t>À ne vouloir ni dieu ni maître,</t>
  </si>
  <si>
    <t>Le verbe Être s'est fait avoir.</t>
  </si>
  <si>
    <t>Son frère Avoir était en banque</t>
  </si>
  <si>
    <t>Et faisait un grand numéro,</t>
  </si>
  <si>
    <t>Alors qu'Être, toujours en manque.</t>
  </si>
  <si>
    <t>Souffrait beaucoup dans son ego.</t>
  </si>
  <si>
    <t>Pendant qu'Être apprenait à lire</t>
  </si>
  <si>
    <t>Et faisait ses humanités,</t>
  </si>
  <si>
    <t>De son côté sans rien lui dire</t>
  </si>
  <si>
    <t>Avoir apprenait à compter.</t>
  </si>
  <si>
    <t>Et il amassait des fortunes</t>
  </si>
  <si>
    <t>En avoirs, en liquidités,</t>
  </si>
  <si>
    <t>Pendant qu'Être, un peu dans la lune</t>
  </si>
  <si>
    <t>S'était laissé déposséder.</t>
  </si>
  <si>
    <t>Avoir était ostentatoire</t>
  </si>
  <si>
    <t>Lorsqu'il se montrait généreux,</t>
  </si>
  <si>
    <t>Être en revanche, et c'est notoire,</t>
  </si>
  <si>
    <t>Est bien souvent présomptueux.</t>
  </si>
  <si>
    <t>Avoir voyage en classe Affaires.</t>
  </si>
  <si>
    <t>Il met tous ses titres à l'abri.</t>
  </si>
  <si>
    <t>Alors qu'Être est plus débonnaire,</t>
  </si>
  <si>
    <t>Il ne gardera rien pour lui.</t>
  </si>
  <si>
    <t>Sa richesse est tout intérieure,</t>
  </si>
  <si>
    <t>Ce sont les choses de l'esprit.</t>
  </si>
  <si>
    <t>Le verbe Être est tout en pudeur,</t>
  </si>
  <si>
    <t>Et sa noblesse est à ce prix.</t>
  </si>
  <si>
    <t>Un jour à force de chimères</t>
  </si>
  <si>
    <t>Pour parvenir à un accord,</t>
  </si>
  <si>
    <t>Entre verbes ça peut se faire,</t>
  </si>
  <si>
    <t>Ils conjuguèrent leurs efforts.</t>
  </si>
  <si>
    <t>Et pour ne pas perdre la face</t>
  </si>
  <si>
    <t>Au milieu des mots rassemblés,</t>
  </si>
  <si>
    <t>Ils se sont répartis les tâches</t>
  </si>
  <si>
    <t>Pour enfin se réconcilier.</t>
  </si>
  <si>
    <t>Le verbe Avoir a besoin d'Être</t>
  </si>
  <si>
    <t>Parce qu'être, c'est exister.</t>
  </si>
  <si>
    <t>Le verbe Être a besoin d'avoirs</t>
  </si>
  <si>
    <t>Pour enrichir ses bons côtés.</t>
  </si>
  <si>
    <t>Et de palabres interminables</t>
  </si>
  <si>
    <t>En arguties alambiquées,</t>
  </si>
  <si>
    <t>Nos deux frères inséparables</t>
  </si>
  <si>
    <t>Ont pu être et avoir été.</t>
  </si>
  <si>
    <t>....Oublie ton passé, qu'il soit simple ou composé,</t>
  </si>
  <si>
    <t>Participe à ton Présent pour que ton Futur soit Plus-que-parfait.....</t>
  </si>
  <si>
    <t xml:space="preserve">    Au tribunal ! Succulente !...</t>
  </si>
  <si>
    <t xml:space="preserve">      Pour ceux qui fréquentent les tribunaux... et les autres ..!</t>
  </si>
  <si>
    <t xml:space="preserve">      Dans un procès se déroulant dans une ville de province un avocat appelle son 1er témoin à la barre :une grand-mère très âgée.</t>
  </si>
  <si>
    <t xml:space="preserve">      Il s'approche d'elle et lui demande : -Mme Jeanne, me connaissez-vous ?</t>
  </si>
  <si>
    <t xml:space="preserve">      - Oh ! Oui je vous connais depuis votre enfance Maître Langlois, et sincèrement vous me décevez beaucoup !</t>
  </si>
  <si>
    <t xml:space="preserve">      Vous êtes un grand menteur, vous trompez votre femme, vous manipulez les gens et vous êtes un médisant et un calomniateur.</t>
  </si>
  <si>
    <t xml:space="preserve">      Au lit, vous pensez être un bon coup alors que tout le monde sait que vous êtes un éjaculateur précoce.</t>
  </si>
  <si>
    <t xml:space="preserve">      Vous n'êtes qu'une mauviette et vous ne voyez pas plus loin que le bout de votre nez. Oh! Oui je vous connais !</t>
  </si>
  <si>
    <t xml:space="preserve">      L'avocat surpris, ne sachant que faire, pointe l'autre avocat du doigt.</t>
  </si>
  <si>
    <t xml:space="preserve">      - Mme Jeanne, connaissez-vous l'avocat de la défense ?</t>
  </si>
  <si>
    <t xml:space="preserve">      - Bien sûr que je le connais ! Je connais Maître Richard depuis qu'il est tout jeune. Il est paresseux,</t>
  </si>
  <si>
    <t xml:space="preserve">      obèse et il est alcoolique. Il ne peut pas avoir de relation sexuelle normale et il est l'un des pires avocats de tout le département.</t>
  </si>
  <si>
    <t xml:space="preserve">      Non seulement il a trompé sa femme avec trois femmes différentes, mais l'une d'entre elles est votre épouse. Oh! Oui je le connais !</t>
  </si>
  <si>
    <t xml:space="preserve">      L'avocat de la défense est au bord de l'apoplexie. Le juge demande aux deux avocats d'approcher et, d'une voix très calme leur dit:</t>
  </si>
  <si>
    <t xml:space="preserve">      - Si l'un de vous demande à cette dame si elle me connaît, je vous envoie tous les deux en prison pour outrage à la Cour</t>
  </si>
  <si>
    <t>Un musulman doit se faire opérer de l' appendicite.</t>
  </si>
  <si>
    <t xml:space="preserve">&gt; &gt; &gt; On l' emmène dans la salle d' opération et il voit le chirurgien qui vient vers lui avec un bistouri." </t>
  </si>
  <si>
    <t xml:space="preserve">Eh docteur ! Je ne suis pas encore endormi !!!!!!!!" </t>
  </si>
  <si>
    <t>"Je sais", dit le chirurgien, " mais aujourd'hui j'opère halal "</t>
  </si>
  <si>
    <t>A retransmettre aux amis des bêtes qui se battent contre l'égorgement rituel des animaux sans étourdissement préalable</t>
  </si>
  <si>
    <t>On ne les a jamais présentés comme ça : les pluriels méconnus...  </t>
  </si>
  <si>
    <t>Un rat ? Des goûts</t>
  </si>
  <si>
    <t>Un cas ? Des colles</t>
  </si>
  <si>
    <t>Un pont ? Des râbles</t>
  </si>
  <si>
    <t>Un flagrant ? Des lits</t>
  </si>
  <si>
    <t>Une voiture ? Des mares</t>
  </si>
  <si>
    <t>Un évier ? Des bouchers</t>
  </si>
  <si>
    <t>Un scout ? Des brouillards</t>
  </si>
  <si>
    <t>Un bond ? Des buts</t>
  </si>
  <si>
    <t>Une dent ? Des chaussées</t>
  </si>
  <si>
    <t>Un air ? Des confits</t>
  </si>
  <si>
    <t>Un beau ? Des cors</t>
  </si>
  <si>
    <t>Un mur ? Des crépis</t>
  </si>
  <si>
    <t>Un vrai ? Des dalles</t>
  </si>
  <si>
    <t>Un valet ? Des curies</t>
  </si>
  <si>
    <t>Un drogué ? Des foncés</t>
  </si>
  <si>
    <t>Une jolie ? Des gaines</t>
  </si>
  <si>
    <t>Un crâne ? Des garnis</t>
  </si>
  <si>
    <t>Un frigo ? Des givrés</t>
  </si>
  <si>
    <t>Une moue ? Des goûters</t>
  </si>
  <si>
    <t>Un brusque ? Des luges</t>
  </si>
  <si>
    <t>Un ministre ? Des missionnaires</t>
  </si>
  <si>
    <t>Une grosse ? Des panses</t>
  </si>
  <si>
    <t>Un propos ? Des placés</t>
  </si>
  <si>
    <t>Une cinglante ? Des routes</t>
  </si>
  <si>
    <t>Un fâcheux ? Des agréments</t>
  </si>
  <si>
    <t>Un patron ? Des spots</t>
  </si>
  <si>
    <t>Un délicieux ? Des cerfs</t>
  </si>
  <si>
    <t>Une bande ? Des cinés</t>
  </si>
  <si>
    <t>Un sirop ? Des râbles</t>
  </si>
  <si>
    <t>Un argent ? Des tournées</t>
  </si>
  <si>
    <t>Un voleur ? Des valises</t>
  </si>
  <si>
    <t>Et ne pas oublier...</t>
  </si>
  <si>
    <t>Une bière ? Des haltères !!!!</t>
  </si>
  <si>
    <t>BELLE   HISTOIRE  POUR  LA BONNE  ANNÉE  2016 </t>
  </si>
  <si>
    <t xml:space="preserve">      Après avoir rangé les bagages du Pape François dans le coffre de la limousine, le chauffeur réalise que le Pape reste sur le trottoir.</t>
  </si>
  <si>
    <t xml:space="preserve">      "Excusez-moi, Votre Sainteté" dit le chauffeur, "Voudriez-vous, je vous prie, vous asseoir pour que nous puissions partir ?"</t>
  </si>
  <si>
    <t xml:space="preserve">      "...Pour vous dire la vérité, dit le Pape, ils ne veulent pas me laisser conduire au Vatican, et j'aimerais beaucoup pouvoir le faire aujourd'hui."</t>
  </si>
  <si>
    <t xml:space="preserve">      "Je suis désolé, mais je ne peux pas vous laisser faire cela. Je perdrais mon job ! Et que faire s'il arrive quelque chose ?"proteste le chauffeur, qui aurait aimé être ailleurs ce matin là... </t>
  </si>
  <si>
    <t xml:space="preserve">      "Je ferai quelque chose de spécial pour vous," dit le Pape.</t>
  </si>
  <si>
    <t xml:space="preserve">      De mauvaise grâce, le chauffeur passe à l'arrière et le Pape s'installe derrière le volant.</t>
  </si>
  <si>
    <t xml:space="preserve">      Très vite le chauffeur regrette sa décision, quand après avoir quitté l'aéroport, le Souverain Pontife met la pédale au plancher accélérant jusqu'à 170 Km/h .</t>
  </si>
  <si>
    <t xml:space="preserve">      "Je vous en supplie, Votre Sainteté, ralentissez !" implore le chauffeur très inquiet.</t>
  </si>
  <si>
    <t xml:space="preserve">      Mais le Pape continue jusqu'à ce que les sirènes de police retentissent.</t>
  </si>
  <si>
    <t xml:space="preserve">      "Mon Dieu, je vais perdre mon permis," s'écrie le chauffeur.</t>
  </si>
  <si>
    <t xml:space="preserve">      Le Pape se range sur le côté et baisse sa vitre quand le policier s'approche.</t>
  </si>
  <si>
    <t xml:space="preserve">      Mais dès qu'il voit le Pape, il retourne à sa moto, ouvre sa radio et dit à son Chef qu'il a arrêté une limousine roulant à 170.</t>
  </si>
  <si>
    <t xml:space="preserve">      "Où est le problème ? Bouclez-le !" dit le Chef. </t>
  </si>
  <si>
    <t xml:space="preserve">      "Je ne pense pas qu'on puisse faire ça, c'est quelqu'un de très important, "dit le policier.</t>
  </si>
  <si>
    <t xml:space="preserve">      Le Chef s'exclame : "Il n'y a pas de raison !"</t>
  </si>
  <si>
    <t xml:space="preserve">      "Non, je veux dire réellement important," dit le policier. </t>
  </si>
  <si>
    <t xml:space="preserve">      Le Chef demande alors : "Qui avez-vous coincé ? Le Maire ? "</t>
  </si>
  <si>
    <t xml:space="preserve">      Le policier : "Non, plus gros."</t>
  </si>
  <si>
    <t xml:space="preserve">      Le Chef : "Un Sénateur ?" </t>
  </si>
  <si>
    <t xml:space="preserve">      Le policier : "Beaucoup PLUS GROS." </t>
  </si>
  <si>
    <t xml:space="preserve">      Le Chef : "Bien ! Dites-moi qui c'est !" </t>
  </si>
  <si>
    <t xml:space="preserve">      Le policier : "Je pense que c'est Dieu lui-même !" </t>
  </si>
  <si>
    <t xml:space="preserve">      Le Chef : "Vous vous foutez de ma gueule ???"  </t>
  </si>
  <si>
    <t xml:space="preserve">      Qu'est-ce qui vous fait croire que c'est Dieu ???" </t>
  </si>
  <si>
    <t xml:space="preserve">      "Il a le Pape comme chauffeur...!"</t>
  </si>
  <si>
    <t>- Mais madame, je vous en ai déjà donné cinq !</t>
  </si>
  <si>
    <t>- Oui je sais, mais ils ont tous fondu !</t>
  </si>
  <si>
    <t>Un médecin demande à l'une de ses patientes blondes :</t>
  </si>
  <si>
    <t>- Pourquoi mettez-vous de l'insecticide dans vos chaussures ?</t>
  </si>
  <si>
    <t>- Parce que j'ai des fourmis dans les pieds !</t>
  </si>
  <si>
    <t>Pourquoi les blondes utilisent-elles du dentifrice pour laver les pulls ?</t>
  </si>
  <si>
    <t>Parce qu'on leur a dit que le dentifrice rafraichit la laine et renforce les mailles.</t>
  </si>
  <si>
    <t>Une mère à sa fille :</t>
  </si>
  <si>
    <t>« Les voisines disent que tu couches avec ton fiancé ! »</t>
  </si>
  <si>
    <t>La fille : « Les gens sont des mauvaises langues.</t>
  </si>
  <si>
    <t>Il suffit de coucher avec quelqu'un pour qu'aussitôt on dise que c'est ton fiancé ! »</t>
  </si>
  <si>
    <t>Celle-là, j'adore ......</t>
  </si>
  <si>
    <t>« Marie, ton mari va se jeter par la fenêtre ! »</t>
  </si>
  <si>
    <t>« Dis à ce con qu'il a des cornes, pas des ailes !!! ».</t>
  </si>
  <si>
    <t>Entre voisines :</t>
  </si>
  <si>
    <t>« Carmen es-tu malade ?</t>
  </si>
  <si>
    <t>Je te le demande car j'ai vu sortir un docteur de chez toi ce matin »</t>
  </si>
  <si>
    <t>« Ecoute, hier matin j'ai vu sortir un militaire de chez toi</t>
  </si>
  <si>
    <t>et c'est pas pour autant que tu es en guerre, pas vrai ??? »</t>
  </si>
  <si>
    <t>Dites-moi madame, pour quel motif voulez-vous divorcer ?</t>
  </si>
  <si>
    <t>« Mon mari me traite comme un chien ! »</t>
  </si>
  <si>
    <t>« Il vous maltraite ? Il vous bat ? »</t>
  </si>
  <si>
    <t>« Non, il veut que je lui sois fidèle !!!</t>
  </si>
  <si>
    <t>&gt; </t>
  </si>
  <si>
    <t>Deux Belges regardent le catalogue de la Redoute et voient les mannequins.</t>
  </si>
  <si>
    <t>L'un dit à l'autre :</t>
  </si>
  <si>
    <t>- As-tu vu les belles filles qu'il y a dans le catalogue ?</t>
  </si>
  <si>
    <t>- Oui, putain qu'elles sont belles !</t>
  </si>
  <si>
    <t>- As-tu vu le prix</t>
  </si>
  <si>
    <t>- En effet, elles sont vraiment pas chères.</t>
  </si>
  <si>
    <t>À ce prix, moi je m'en achète une.</t>
  </si>
  <si>
    <t>- Bonne idée, commande-la et si elle est aussi belle que dans le catalogue,</t>
  </si>
  <si>
    <t>moi aussi je m'en achète une.</t>
  </si>
  <si>
    <t>Trois semaines plus tard, le Belge demande à son ami:</t>
  </si>
  <si>
    <t>- Au fait, la fille que tu as commandée dans le catalogue La Redoute, est-elle arrivée?</t>
  </si>
  <si>
    <t>- Non ! Mais ça devrait pas tarder car j'ai reçu ses vêtements hier.</t>
  </si>
  <si>
    <t>compilation faite par jo schneider</t>
  </si>
  <si>
    <t>bon amusement  20/07/2016</t>
  </si>
  <si>
    <t>schneiderjo68@gmail.com</t>
  </si>
  <si>
    <t>LORSQU’ON AVANCE EN AGE !</t>
  </si>
  <si>
    <t xml:space="preserve">Il y a quelques jours alors que je quittais une réunion Tupperware, j’ai réalisé que je n’avais pas mes clés d’auto. </t>
  </si>
  <si>
    <t xml:space="preserve">Je me suis mise à les chercher. Elles n'étaient ni dans mes poches ni dans mon sac a main. </t>
  </si>
  <si>
    <t>Une recherche rapide dans le local de réunion n'a rien révélé.</t>
  </si>
  <si>
    <t xml:space="preserve">Soudain, j'ai réalisé que je devais les avoir laissées dans la voiture. </t>
  </si>
  <si>
    <t xml:space="preserve">Frénétiquement, je me dirigeai vers le stationnement. </t>
  </si>
  <si>
    <t>Mon mari m'a grondé plusieurs fois par le passé d'avoir laissé mes clés sur le contact.</t>
  </si>
  <si>
    <t xml:space="preserve">Ma théorie est que le contact est le meilleur endroit pour ne pas les perdre. </t>
  </si>
  <si>
    <t>Sa théorie est que la voiture est plus facile à voler.</t>
  </si>
  <si>
    <t xml:space="preserve">Comme je me dirigeais vers le stationnement, j’en suis venue à une conclusion terrifiante. </t>
  </si>
  <si>
    <t>Sa théorie était juste, le stationnement était vide.</t>
  </si>
  <si>
    <t>J'ai immédiatement appelé la police. Je leur ai donné ma position, ai avoué que j'avais laissé mes clés dans la voiture et qu'elle avait été volée.</t>
  </si>
  <si>
    <t xml:space="preserve">Puis j'ai fait l'appel le plus difficile de tous : </t>
  </si>
  <si>
    <t xml:space="preserve">«Chéri» ai-je balbutié, je l'appelle toujours «chéri» dans ces moment-là. </t>
  </si>
  <si>
    <t>«J'ai laissé mes clés dans la voiture et elle a été volée. »</t>
  </si>
  <si>
    <t xml:space="preserve">Il y eu une période de silence. </t>
  </si>
  <si>
    <t xml:space="preserve">Je pensais que l'appel avait été coupé, mais ensuite j'ai entendu sa voix. </t>
  </si>
  <si>
    <r>
      <t>il aboya: «</t>
    </r>
    <r>
      <rPr>
        <i/>
        <sz val="14"/>
        <color indexed="8"/>
        <rFont val="Comic Sans MS"/>
        <family val="4"/>
      </rPr>
      <t>C’est moi qui t’ai conduite ce matin à ta réunion !</t>
    </r>
    <r>
      <rPr>
        <sz val="14"/>
        <color indexed="8"/>
        <rFont val="Comic Sans MS"/>
        <family val="4"/>
      </rPr>
      <t xml:space="preserve"> »</t>
    </r>
  </si>
  <si>
    <t xml:space="preserve">Maintenant, c'était à mon tour de me taire. </t>
  </si>
  <si>
    <t>Embarrassée, j'ai dit: «Eh bien, viens me chercher. »</t>
  </si>
  <si>
    <t>Il rétorqua: «J'étais en route pour le faire, mais je vais être retardé. »</t>
  </si>
  <si>
    <t>«Pourquoi? » demandai-je.</t>
  </si>
  <si>
    <t xml:space="preserve">«Parce que je viens d’être arrêté par la police et tu dois maintenant les convaincre que je n'ai pas volé notre voiture! </t>
  </si>
  <si>
    <t>Et prouver mon identité....parce que j'ai oublié mes papiers chez nous !....»</t>
  </si>
  <si>
    <t>OH ! C’EST PAS DRÔLE DU TOUT D’ATTEINDRE "L'AGE D'OR" !</t>
  </si>
  <si>
    <t xml:space="preserve">              Voilà Philippe qui au seuil de sa vie n’hésite pas à dire ce qu’il pense … !</t>
  </si>
  <si>
    <t xml:space="preserve">          </t>
  </si>
  <si>
    <t>Il est vrai qu’il a déjà eu moult contrôles fiscaux .. !</t>
  </si>
  <si>
    <t>Deuxième LETTRE de PHILIPPE BOUVARD à FRANÇOIS HOLLANDE</t>
  </si>
  <si>
    <t>Je n’ai jamais fréquenté de paradis fiscaux.</t>
  </si>
  <si>
    <t>On chercherait en vain la plus petite niche chez moi depuis que j’ai cessé d’avoir des chiens !</t>
  </si>
  <si>
    <t>Une seule fois, je me suis délocalisé dans le cadre de la loi Pons à la coûteuse faveur d’un</t>
  </si>
  <si>
    <t>investissement hôtelier dans les DOM-TOM qui m’a fait perdre 100% de ma mise.</t>
  </si>
  <si>
    <t>A la distribution des bonus, des stocks options et des dividendes, j’ai toujours été oublié.</t>
  </si>
  <si>
    <t>Mon casier judiciaire est vierge.</t>
  </si>
  <si>
    <t>Mon courage est intact.</t>
  </si>
  <si>
    <t>Je ne suis pas un damné de la terre. Mais je ne suis pas non plus un profiteur ou un esclavagiste.</t>
  </si>
  <si>
    <t>Je ne suis protégé de personne, sauf du public auquel je dois la longueur de mon parcours.</t>
  </si>
  <si>
    <t>J’ai mes opinions mais je n’ai jamais adhéré qu’au parti des amoureux de la France.</t>
  </si>
  <si>
    <t>J'ai versé à la collectivité davantage que je n’en ai reçu :</t>
  </si>
  <si>
    <t>pas un jour de chômage et une seule nuit d’hospitalisation en six décennies.</t>
  </si>
  <si>
    <t>Je me situe sans honte mais sans fierté excessive dans cette classe moyenne qu’on souhaite faire</t>
  </si>
  <si>
    <t>disparaître en nivelant notre société par le bas.</t>
  </si>
  <si>
    <t>Je refuse autant d’être culpabilisé par un politicien</t>
  </si>
  <si>
    <t>(qui voudrait que l’on prenne son inexpérience pour de la normalité)</t>
  </si>
  <si>
    <t>que la France accorde sa confiance à un homme que l’Europe prive de la sienne et qui,</t>
  </si>
  <si>
    <t>bien qu’ambitionnant de devenir le gardien de la constitution ne paraît pas s’être préoccupé de la</t>
  </si>
  <si>
    <t>constitutionnalité de ses propositions.</t>
  </si>
  <si>
    <t>Quant à moi, j’aurais nourri mes enfants, bâti des maisons, planté des arbres.</t>
  </si>
  <si>
    <t>Mission accomplie.</t>
  </si>
  <si>
    <t>Et vous Monsieur HOLLANDE qu’avez-vous fait ? </t>
  </si>
  <si>
    <t>Sinon d’augmenter les impôts d’une classe moyenne pour favoriser les fainéants et les assistés de notre pays.</t>
  </si>
  <si>
    <t>Et vous M. Hollande, qu'avez-vous fait</t>
  </si>
  <si>
    <t>si ce n'est des enfants dont vous n'avez jamais épousé les deux mamans,</t>
  </si>
  <si>
    <t>même si l'une d'entre elles était ministre de la famille ?,</t>
  </si>
  <si>
    <t>êtes-vous un "homme normal" M. Hollande ......?</t>
  </si>
  <si>
    <t>- vous qui, du même coup, avez évité de payer l'IGF devenu par votre mentor l'ISF,</t>
  </si>
  <si>
    <t>en ne convolant pas, et ce, malgré tous vos biens immobiliers et mobiliers,</t>
  </si>
  <si>
    <t xml:space="preserve">vous qui avez permis à vos COMPAGNES de toucher les allocs pour &lt; /div </t>
  </si>
  <si>
    <t>"femmes filles mères" : 5 fois,..... êtes-vous un "bon français" M. Hollande ?</t>
  </si>
  <si>
    <t>- vous qui installez une maîtresse sur le trône.,</t>
  </si>
  <si>
    <t>- vous qui bafouez un homme dont les médias ne parlent jamais ni ne publient jamais la tête,</t>
  </si>
  <si>
    <t>et qui pourtant a donné son nom qui perdure, à votre maîtresse : madame TRIERVELLER,</t>
  </si>
  <si>
    <t>- vous qui ignorez les 3 enfants de ce même couple que vous avez brisé,</t>
  </si>
  <si>
    <t>êtes-vous un "homme d'honneur" M. Hollande...?</t>
  </si>
  <si>
    <t>en brisant un couple  avec 3 enfants.....</t>
  </si>
  <si>
    <t>- vous qui n'aviez jamais mis les pieds dans une Entreprise,</t>
  </si>
  <si>
    <t>dans une usine, ni dans un ministère, et qui en bravez tout le savoir-faire et la pérennité</t>
  </si>
  <si>
    <t>avez-vous conscience que ce sont les Français qui paient votre formation</t>
  </si>
  <si>
    <t>professionnelle ? êtes-vous un vrai chef d'ETAT,</t>
  </si>
  <si>
    <t>monsieur HOLLANDE ????</t>
  </si>
  <si>
    <t>vous ne seriez même pas un Chef d'entreprise</t>
  </si>
  <si>
    <t>signé : Ph. BOUVARD</t>
  </si>
  <si>
    <t>La définition est parfaite..........</t>
  </si>
  <si>
    <t xml:space="preserve">Voilà !  c'est de notre faute, nous ne connaissions pas la vraie définition du mot « horizon » !!!  </t>
  </si>
  <si>
    <t>Il avait bien lu le Larousse et personne n'y avait fait attention ! Le Larousse a toujours raison… </t>
  </si>
  <si>
    <t>D'où la nécessité de bien connaitre la signification de chaque mot.</t>
  </si>
  <si>
    <t>"Notre Président" avait annoncé en 2012 une nette amélioration de la situation économique à l'horizon 2015...</t>
  </si>
  <si>
    <r>
      <t xml:space="preserve">Or, si l'on regarde dans le dictionnaire la </t>
    </r>
    <r>
      <rPr>
        <b/>
        <u/>
        <sz val="16"/>
        <color indexed="8"/>
        <rFont val="Arial"/>
        <family val="2"/>
      </rPr>
      <t>définition du mot horizon</t>
    </r>
    <r>
      <rPr>
        <b/>
        <sz val="16"/>
        <color indexed="8"/>
        <rFont val="Arial"/>
        <family val="2"/>
      </rPr>
      <t>, il est noté :</t>
    </r>
  </si>
  <si>
    <t xml:space="preserve">" ligne imaginaire qui recule au fur et à mesure que l'on avance </t>
  </si>
  <si>
    <t>Il semblerait que cela se confirme !</t>
  </si>
  <si>
    <t xml:space="preserve">     Ce  texte est  une traduction littérale de l'alsacien vers le français   :  à  mourir de rire pour ceux qui comprennent  l'alsacien </t>
  </si>
  <si>
    <t xml:space="preserve">          Premières   nouvelles de Mélanie après son mariage !  </t>
  </si>
  <si>
    <t xml:space="preserve">           Je veux de  nouveau laisser entendre quelque  chose de  moi,  pour   que tu sois dans l’image.</t>
  </si>
  <si>
    <t xml:space="preserve">           Enfin,  j’ai obtenu un homme. Le  Haut Temps a eu lieu avant 14  jours.  Monsieur  le curé nous a donné ensemble et  nous   a posé de bien tirer nos enfants quand nous   en aurons plus tard, car on verra tout  de   suite ceux qui ont eu un bon élevage.  </t>
  </si>
  <si>
    <t xml:space="preserve">          Le   manger du Haut Temps était très bon.  Après   la soupe aux légumes on nous a servi du poivre de   lièvre  et   des nouilles à vapeur,  puis   de la salade de gueule de bœuf et du jambon de   paysan.  Comme   dessert, du fromage de Cathédrale  et des  cerises de cœur et du café de   haricots.</t>
  </si>
  <si>
    <t xml:space="preserve">           Puis nous  avons dansé de la  musique de fer blanc. On était très  joyeux, nous nous sommes rigolés  à moitié  bossus.  Mais   après quelques jours de mariage,  j’ai   vu que mon vieux n’est pas un ange de maison.  Et   je crois, qu’en le mariant, j’ai tiré un   bouc.  Que   veux-tu, le monde est plein de vertiges, je ne l’ai pas léger  avec  lui.  Mais   je me bats à travers.</t>
  </si>
  <si>
    <t xml:space="preserve">           La semaine  dernière, j’ai eu un  accident,  j’ai   voulu descendre du premier bâton à la   cuisine,  quand   la lumière est sortie : l’assurance a sauté … et je suis tombée  sur  le derrière.  Alors   le docteur m’a mis un pavé dessus. Il m’a dit que j’avais eu  du  cochon et que j’aurais pu me casser la  croix.  Puis   , le lendemain, mon homme est devenu malade,  il   était bouché, alors je lui ai donné un chrétien   taureau.  Pendant   deux jours il a eu la Catherine rapide.  Mais   c’est bien fait pour lui, car il m’a ri dehors, quand je  suis  tombée.  Une   nouvelle pour toi … comme je suis dans d’autres   circonstances  et   que je viendrai bientôt bas, tu pourrais devenir   marraine.  Comme   nous ne sommes pas encore longtemps mariés,  les   gens diront que nous avons travaillé devant.  Mais   je les siffle plein et te quitte, cousine,  en   t’envoyant beaucoup de semoule..</t>
  </si>
  <si>
    <t xml:space="preserve">Que se passe-t-il au Ciel quand nous prions ? </t>
  </si>
  <si>
    <t>Ça fait réfléchir …Lis jusqu'au bout !</t>
  </si>
  <si>
    <t>Que se passe-t-il au Ciel quand nous prions ?</t>
  </si>
  <si>
    <r>
      <t> </t>
    </r>
    <r>
      <rPr>
        <b/>
        <i/>
        <sz val="16"/>
        <color indexed="8"/>
        <rFont val="Arial"/>
        <family val="2"/>
      </rPr>
      <t>Celui-ci est l'un des meilleurs courriels que j'ai reçus, et c'est la vérité.</t>
    </r>
  </si>
  <si>
    <t>J'ai rêvé que j'étais au Paradis et un ange me faisait visiter les lieux.</t>
  </si>
  <si>
    <t>Nous marchions côte à côte dans une grande salle de travail où s'activaient beaucoup d'anges.</t>
  </si>
  <si>
    <r>
      <t> </t>
    </r>
    <r>
      <rPr>
        <b/>
        <i/>
        <sz val="16"/>
        <color indexed="8"/>
        <rFont val="Arial"/>
        <family val="2"/>
      </rPr>
      <t>L'ange qui me guidait s'arrêta au premier département, dit celui de réception.</t>
    </r>
  </si>
  <si>
    <t>Il me dit que c'est ici que sont reçues toutes les requêtes faites à Dieu en prières.</t>
  </si>
  <si>
    <r>
      <t> </t>
    </r>
    <r>
      <rPr>
        <b/>
        <i/>
        <sz val="16"/>
        <color indexed="8"/>
        <rFont val="Arial"/>
        <family val="2"/>
      </rPr>
      <t>Je regardais tout autour et les anges étaient très affairés, sortant des volumineux classeurs, des requêtes écrites venant du monde entier.</t>
    </r>
  </si>
  <si>
    <t>Nous longeâmes un long couloir avant d'atteindre le second département.</t>
  </si>
  <si>
    <t>Et l'ange me dit : " Ici, c'est le département d'emballage et de livraison. Ici, sont traitées les grâces et les bénédictions demandées par les hommes, ensuite, elles leur sont livrées. Je remarquais aussi que les anges étaient très très affairés à cet endroit et cela à cause des milliers de requêtes de bénédictions à emballer et livrer sur terre ".</t>
  </si>
  <si>
    <t>Finalement, plus loin à la fin du couloir, nous nous arrêtâmes à la porte d'une toute petite salle, et à ma grande surprise, un seul ange y était assis, n’ayant pratiquement rien à faire.</t>
  </si>
  <si>
    <r>
      <t> </t>
    </r>
    <r>
      <rPr>
        <b/>
        <i/>
        <sz val="16"/>
        <color indexed="8"/>
        <rFont val="Arial"/>
        <family val="2"/>
      </rPr>
      <t>Mon ange guide était gêné de me dire qu'ici, c'est le département de « La Reconnaissance »</t>
    </r>
  </si>
  <si>
    <r>
      <t> </t>
    </r>
    <r>
      <rPr>
        <b/>
        <i/>
        <sz val="16"/>
        <color indexed="8"/>
        <rFont val="Arial"/>
        <family val="2"/>
      </rPr>
      <t>Je lui demandais comment se faisait-il qu'il n'ait rien à faire ?</t>
    </r>
  </si>
  <si>
    <r>
      <t> </t>
    </r>
    <r>
      <rPr>
        <b/>
        <i/>
        <sz val="16"/>
        <color indexed="8"/>
        <rFont val="Arial"/>
        <family val="2"/>
      </rPr>
      <t>Tout triste, l'ange soupira et me dit qu'une fois que les hommes reçoivent les bénédictions qu'ils demandent au Père, très peu LUI en sont reconnaissants.</t>
    </r>
  </si>
  <si>
    <t>Je lui demandais comment pouvons-nous être reconnaissants envers Dieu pour ses bénédictions ?</t>
  </si>
  <si>
    <t>C'est très simple, me répondit l'ange, il suffit de dire:  « Merci Seigneur ».</t>
  </si>
  <si>
    <t>Je lui demandais ensuite, pour quelles bénédictions, les hommes doivent-ils être reconnaissants envers Dieu?</t>
  </si>
  <si>
    <r>
      <t> </t>
    </r>
    <r>
      <rPr>
        <b/>
        <i/>
        <sz val="16"/>
        <color indexed="8"/>
        <rFont val="Arial"/>
        <family val="2"/>
      </rPr>
      <t>Si tu as de quoi manger dans ton réfrigérateur, des vêtements sur toi, un toit au-dessus de ta tête, une place pour te coucher, tu es donc plus riche que 75 % des hommes sur terre.</t>
    </r>
  </si>
  <si>
    <r>
      <t> </t>
    </r>
    <r>
      <rPr>
        <b/>
        <i/>
        <sz val="16"/>
        <color indexed="8"/>
        <rFont val="Arial"/>
        <family val="2"/>
      </rPr>
      <t>Si tu as de l'argent dans ton compte bancaire, dans ton porte-monnaie et un surplus pour un abonnement aux chaînes de TV câblées, tu es parmi les 8 % des riches de ce monde.</t>
    </r>
  </si>
  <si>
    <t>Et si tu as reçu ce courriel sur ton ordinateur, tu fais partie du 1 % d'hommes de ce monde qui ont eu cette opportunité.</t>
  </si>
  <si>
    <r>
      <t> </t>
    </r>
    <r>
      <rPr>
        <b/>
        <i/>
        <sz val="16"/>
        <color indexed="8"/>
        <rFont val="Arial"/>
        <family val="2"/>
      </rPr>
      <t>Si, ce matin, tu t'es levé en bonne santé, tu es plus béni que ceux qui sont malades et certains même ne survivront pas d'ici à la fin de la journée.</t>
    </r>
  </si>
  <si>
    <t>Si tu n'as jamais expérimenté la peur dans la bataille, la solitude de l'emprisonnement, l'agonie de la torture, la souffrance de la famine, tu es donc, aux premières lignes des 700 millions de personnes de ce monde.</t>
  </si>
  <si>
    <t>Si tu peux tranquillement te rendre à l'église sans aucune crainte d'être embêté, arrêté, torturé ou tué, tu es donc envié et plus béni que 3 milliards de personnes de ce monde.</t>
  </si>
  <si>
    <r>
      <t> </t>
    </r>
    <r>
      <rPr>
        <b/>
        <i/>
        <sz val="16"/>
        <color indexed="8"/>
        <rFont val="Arial"/>
        <family val="2"/>
      </rPr>
      <t>Si tes parents sont vivants et encore mariés, tu fais partie de ceux qui sont rares dans ce monde.</t>
    </r>
  </si>
  <si>
    <r>
      <t> </t>
    </r>
    <r>
      <rPr>
        <b/>
        <i/>
        <sz val="16"/>
        <color indexed="8"/>
        <rFont val="Arial"/>
        <family val="2"/>
      </rPr>
      <t>Si tu peux tenir ta tête haute et sourire au monde, tu es hors norme, tu es unique par rapport à ceux qui sont dans le doute et désespérés.</t>
    </r>
  </si>
  <si>
    <r>
      <t> </t>
    </r>
    <r>
      <rPr>
        <b/>
        <i/>
        <sz val="16"/>
        <color indexed="8"/>
        <rFont val="Arial"/>
        <family val="2"/>
      </rPr>
      <t>OK ! qu'est-ce qui suit ? Par quoi commencer ?</t>
    </r>
  </si>
  <si>
    <r>
      <t> </t>
    </r>
    <r>
      <rPr>
        <b/>
        <i/>
        <sz val="16"/>
        <color indexed="8"/>
        <rFont val="Arial"/>
        <family val="2"/>
      </rPr>
      <t>Si tu peux lire ce message, c'est que tu es doublement béni, parce que quelqu'un a pensé que tu es très spécial et que tu es plus béni que plus de 2 milliards de personnes sur terre qui ne savent pas lire du tout.</t>
    </r>
  </si>
  <si>
    <r>
      <t> </t>
    </r>
    <r>
      <rPr>
        <b/>
        <i/>
        <sz val="16"/>
        <color indexed="8"/>
        <rFont val="Arial"/>
        <family val="2"/>
      </rPr>
      <t>Passe une très bonne journée, compte tes bénédictions, et si cela te plaît, transfère ce mail aux autres, afin que tous, nous réalisions combien nous sommes bénis.</t>
    </r>
  </si>
  <si>
    <r>
      <t> </t>
    </r>
    <r>
      <rPr>
        <b/>
        <i/>
        <sz val="16"/>
        <color indexed="8"/>
        <rFont val="Arial"/>
        <family val="2"/>
      </rPr>
      <t>À L'ATTENTION DU DÉPARTEMENT DE LA RECONNAISANCE</t>
    </r>
  </si>
  <si>
    <r>
      <t> </t>
    </r>
    <r>
      <rPr>
        <b/>
        <i/>
        <sz val="16"/>
        <color indexed="8"/>
        <rFont val="Arial"/>
        <family val="2"/>
      </rPr>
      <t>Merci Seigneur pour la grâce que tu me fais de partager ce message, merci aussi de connaître toutes ces personnes merveilleuses avec qui je le partage.</t>
    </r>
  </si>
  <si>
    <r>
      <t> </t>
    </r>
    <r>
      <rPr>
        <b/>
        <i/>
        <sz val="16"/>
        <color indexed="8"/>
        <rFont val="Arial"/>
        <family val="2"/>
      </rPr>
      <t>Si tu as lu tout ceci et que tu es reconnaissant pour toutes ces bénédictions, pourquoi ne le passerais-tu pas à tes amis. C'est bien ça l'amitié, savoir tout partager, que ça soit matériel ou le plus important : SPIRITUEL.</t>
    </r>
  </si>
  <si>
    <r>
      <t> </t>
    </r>
    <r>
      <rPr>
        <b/>
        <i/>
        <sz val="16"/>
        <color indexed="8"/>
        <rFont val="Arial"/>
        <family val="2"/>
      </rPr>
      <t>Je te remercie Père pour tout, et surtout pour toute ma famille et mes amis.</t>
    </r>
  </si>
  <si>
    <t>A Metz, Seppi l'alsacien se présente dans un bar et s'installe devant le comptoir.</t>
  </si>
  <si>
    <t xml:space="preserve">          Le patron le salue et lui dit :</t>
  </si>
  <si>
    <t xml:space="preserve">          - Bonjour Monsieur, qu'est-ce que vous prenez ?</t>
  </si>
  <si>
    <t xml:space="preserve">          Seppi répond spontanément :</t>
  </si>
  <si>
    <t xml:space="preserve">          - Un amer bière... merci !</t>
  </si>
  <si>
    <t xml:space="preserve">          Il boit cul sec et se dirige immédiatement vers la sortie.</t>
  </si>
  <si>
    <t xml:space="preserve">          Le patron l'interpelle :</t>
  </si>
  <si>
    <t xml:space="preserve">          - Hé Monsieur, vous n'avez pas réglé l'addition !</t>
  </si>
  <si>
    <t xml:space="preserve">          Seppi se retourne et dit :</t>
  </si>
  <si>
    <t xml:space="preserve">          - Mais je ne vous ai rien demandé, c'est vous qui m'avez demandé "qu'est-ce que vous prenez ?".</t>
  </si>
  <si>
    <t xml:space="preserve">          Faudrait pas me prendre pour un imbécile sous prétexte que je suis alsacien !</t>
  </si>
  <si>
    <t xml:space="preserve">          Chez nous, si on vous invite à boire, on paye pas.</t>
  </si>
  <si>
    <t xml:space="preserve">          Pour éviter le scandale devant ses autres clients, le patron furieux, laisse l'alsaco sortir 
          et finit par oublier cette histoire.</t>
  </si>
  <si>
    <t xml:space="preserve">         </t>
  </si>
  <si>
    <t xml:space="preserve">          Un mois plus tard, Seppi l'alsacien refait son apparition dans le bar,</t>
  </si>
  <si>
    <t xml:space="preserve">          et cette fois, le patron qui se rappelle la triste mésaventure, reste muet.</t>
  </si>
  <si>
    <t xml:space="preserve">          Seppi reste immobile devant le comptoir pendant de longues minutes.</t>
  </si>
  <si>
    <t xml:space="preserve">          Il finit par faire signe au patron qui jubile et dit :</t>
  </si>
  <si>
    <t xml:space="preserve">          - Alors Seppi ?</t>
  </si>
  <si>
    <t xml:space="preserve">          - Je voudrais des cacahuètes !</t>
  </si>
  <si>
    <t xml:space="preserve">          Le patron :</t>
  </si>
  <si>
    <t xml:space="preserve">          - D'accord mais vous allez payer cette fois ?</t>
  </si>
  <si>
    <t xml:space="preserve">          Et Seppi sort 1 euro de sa poche et répond :</t>
  </si>
  <si>
    <t xml:space="preserve">          - Évidemment puisque je vous les ai commandées...</t>
  </si>
  <si>
    <t xml:space="preserve">          Une fois son assiette de cacahuètes servie, Seppi commence à les écraser une par une
         avec une cuillère pour en faire de la poudre puis une boule avec un peu d'eau.</t>
  </si>
  <si>
    <t xml:space="preserve">          Étonné, le patron interroge :</t>
  </si>
  <si>
    <t xml:space="preserve">          - Je peux vous demander ce que vous faites ?</t>
  </si>
  <si>
    <t xml:space="preserve">          Seppi explique :</t>
  </si>
  <si>
    <t xml:space="preserve">          - Oui, je pile des cacahuètes pour aller à la pêche, ça me sert d'appât.</t>
  </si>
  <si>
    <t xml:space="preserve">          Cette technique fonctionne très bien pour les gros poissons !</t>
  </si>
  <si>
    <t xml:space="preserve">          Curieux, le patron demande :</t>
  </si>
  <si>
    <t xml:space="preserve">          - Ah bon ? Et qu'est-ce que vous prenez ?</t>
  </si>
  <si>
    <t xml:space="preserve">          Et Seppi répond spontanément :</t>
  </si>
  <si>
    <t xml:space="preserve">          -Un Amer bière... comme la dernière fois. Merci</t>
  </si>
  <si>
    <t> S'ech à so un net andercht ...</t>
  </si>
  <si>
    <t>Et il y a les Bas-Rhinois, les Haut-Rhinois,, ceux du Sundgau, etc....</t>
  </si>
  <si>
    <t>Pour que tu n’oublies pas notre façon de parler ….Allez Hopla !</t>
  </si>
  <si>
    <t>     NOUS LES ALSACIENS</t>
  </si>
  <si>
    <t>On met des articles devant les prénoms des gens ( le Rémond, la Françoise, la Eliane).</t>
  </si>
  <si>
    <t>On habite un village dont le nom se termine par heim, willer, le haut, le bas, house</t>
  </si>
  <si>
    <r>
      <t>On sait prononcer</t>
    </r>
    <r>
      <rPr>
        <b/>
        <sz val="14"/>
        <rFont val="Arial"/>
        <family val="2"/>
      </rPr>
      <t> : Krautergersheim, Souffelweyersheim, Niederschaeffolsheim</t>
    </r>
    <r>
      <rPr>
        <b/>
        <i/>
        <sz val="14"/>
        <rFont val="Arial"/>
        <family val="2"/>
      </rPr>
      <t>ou encore Voegtlingshoffen</t>
    </r>
    <r>
      <rPr>
        <b/>
        <sz val="14"/>
        <rFont val="Arial"/>
        <family val="2"/>
      </rPr>
      <t>  </t>
    </r>
    <r>
      <rPr>
        <b/>
        <i/>
        <sz val="14"/>
        <rFont val="Arial"/>
        <family val="2"/>
      </rPr>
      <t>...</t>
    </r>
  </si>
  <si>
    <t>On "ferme" la lumière</t>
  </si>
  <si>
    <t>On a rallumé notre chauffage</t>
  </si>
  <si>
    <t>On prend ses congés hors Alsace</t>
  </si>
  <si>
    <t>On va au Cora et non pas à Cora</t>
  </si>
  <si>
    <t>et on dit qu'on va en France</t>
  </si>
  <si>
    <t xml:space="preserve">  On a déjà mangé des knepfles</t>
  </si>
  <si>
    <t>"oyééhh" quand on est déçu</t>
  </si>
  <si>
    <t>On "spritze" du lave-vitre pour laver nos carreaux.</t>
  </si>
  <si>
    <r>
      <t>On apporte la voiture au garagiste au lieu de conduire sa </t>
    </r>
    <r>
      <rPr>
        <b/>
        <i/>
        <sz val="14"/>
        <color indexed="20"/>
        <rFont val="Arial"/>
        <family val="2"/>
      </rPr>
      <t>voiture</t>
    </r>
    <r>
      <rPr>
        <b/>
        <i/>
        <sz val="14"/>
        <rFont val="Arial"/>
        <family val="2"/>
      </rPr>
      <t> </t>
    </r>
    <r>
      <rPr>
        <b/>
        <i/>
        <sz val="14"/>
        <color indexed="20"/>
        <rFont val="Arial"/>
        <family val="2"/>
      </rPr>
      <t>chez</t>
    </r>
    <r>
      <rPr>
        <b/>
        <i/>
        <sz val="14"/>
        <rFont val="Arial"/>
        <family val="2"/>
      </rPr>
      <t> le garagiste</t>
    </r>
    <r>
      <rPr>
        <b/>
        <sz val="14"/>
        <rFont val="Arial"/>
        <family val="2"/>
      </rPr>
      <t> </t>
    </r>
  </si>
  <si>
    <t>On dit "yésses Gott" quand on est surpris ou</t>
  </si>
  <si>
    <t>Pour nous il commence à faire chaud à partir de 15°</t>
  </si>
  <si>
    <t>On connait la choucroute,</t>
  </si>
  <si>
    <t>le kouglopf, le raifort, les manele, les bredele,</t>
  </si>
  <si>
    <t>les lammele</t>
  </si>
  <si>
    <t>... on "ratche" avec nos potes</t>
  </si>
  <si>
    <t>... on boit du "schnaps" et non pas de l'eau-de-vie</t>
  </si>
  <si>
    <t>... on dit à quelqu'un de rondouillard qu'il a du "schpack"</t>
  </si>
  <si>
    <t>... on mange des "schnackle" et pas des pains aux raisins</t>
  </si>
  <si>
    <r>
      <t>... on utilise un Foehn pour sécher nos cheveux</t>
    </r>
    <r>
      <rPr>
        <b/>
        <sz val="14"/>
        <rFont val="Arial"/>
        <family val="2"/>
      </rPr>
      <t> </t>
    </r>
  </si>
  <si>
    <t>... on va à la kilbe et non pas à la fête foraine</t>
  </si>
  <si>
    <t>... on va aux "schnackas" quand il pleut au lieu d'aller ramasser des escargots</t>
  </si>
  <si>
    <t>... on boit un "schlouk"</t>
  </si>
  <si>
    <t>... lorsqu'il y a un courant d'air, on dit "ça tire"</t>
  </si>
  <si>
    <t xml:space="preserve">              ... on "n'ose pas" quand notre mère nous l'interdit</t>
  </si>
  <si>
    <t xml:space="preserve">              ... si on fait "stampfla" notre timbre au lieu de le faire oblitérer </t>
  </si>
  <si>
    <t>... on trempe notre tartine de "Mettwurscht" dans le café au lait</t>
  </si>
  <si>
    <t>... on a déjà traité une personne de "vieille quetsche"</t>
  </si>
  <si>
    <t xml:space="preserve">              ... étant petit, on devait mettre des "schlanppa" pour ne pas salir nos socquettes après avoir ôté nos "schnobottes"</t>
  </si>
  <si>
    <t>... on est les seuls à croire que le Racing gagnera un jour la Ligue des Champions</t>
  </si>
  <si>
    <t xml:space="preserve">                  Voilà, s'esch comme ça !</t>
  </si>
  <si>
    <t xml:space="preserve">                  Et j'en ai certainement oublié un tas...</t>
  </si>
  <si>
    <t xml:space="preserve">                  Und bis s'nachte moll !!! Schmoutz</t>
  </si>
  <si>
    <t xml:space="preserve">  </t>
  </si>
  <si>
    <r>
      <t> </t>
    </r>
    <r>
      <rPr>
        <b/>
        <sz val="16"/>
        <color indexed="8"/>
        <rFont val="Calibri"/>
        <family val="2"/>
      </rPr>
      <t>A BANANE</t>
    </r>
    <r>
      <rPr>
        <sz val="16"/>
        <color indexed="8"/>
        <rFont val="Arial"/>
        <family val="2"/>
      </rPr>
      <t xml:space="preserve"> </t>
    </r>
  </si>
  <si>
    <r>
      <t> </t>
    </r>
    <r>
      <rPr>
        <b/>
        <sz val="16"/>
        <color indexed="8"/>
        <rFont val="Calibri"/>
        <family val="2"/>
      </rPr>
      <t xml:space="preserve">Près d'un très, très haut cocotier, il y avait quatre animaux  </t>
    </r>
  </si>
  <si>
    <t xml:space="preserve">    Un lion </t>
  </si>
  <si>
    <t xml:space="preserve">, un chimpanzé </t>
  </si>
  <si>
    <t xml:space="preserve">, une girafe </t>
  </si>
  <si>
    <t xml:space="preserve">et un écureuil </t>
  </si>
  <si>
    <t xml:space="preserve">    Ils décidèrent de faire une compétition. </t>
  </si>
  <si>
    <t xml:space="preserve">    Lequel serait le plus rapide à aller chercher une banane tout en haut de l'arbre...  </t>
  </si>
  <si>
    <t xml:space="preserve">    À ton avis, qui va gagner?  </t>
  </si>
  <si>
    <t xml:space="preserve">    Ta réponse reflètera ta personnalité  </t>
  </si>
  <si>
    <t xml:space="preserve">    Donc, réfléchis bien.  </t>
  </si>
  <si>
    <t xml:space="preserve">    Tu as 30 secondes... </t>
  </si>
  <si>
    <r>
      <t> </t>
    </r>
    <r>
      <rPr>
        <b/>
        <sz val="16"/>
        <color indexed="8"/>
        <rFont val="Calibri"/>
        <family val="2"/>
      </rPr>
      <t xml:space="preserve">PRENDS TON TEMPS AVANT DE RÉPONDRE À CE TEST DE PSYCHOLOGIE, ÇA VAUT LA PEINE  </t>
    </r>
  </si>
  <si>
    <t xml:space="preserve">    </t>
  </si>
  <si>
    <t xml:space="preserve">    Maintenant, descends pour voir la réponse. </t>
  </si>
  <si>
    <t xml:space="preserve">    Si ta réponse est : </t>
  </si>
  <si>
    <t xml:space="preserve">    Lion  =  Tu n'es pas dans la course </t>
  </si>
  <si>
    <t xml:space="preserve">    Chimpanzé  = tu ne comprends rien</t>
  </si>
  <si>
    <t xml:space="preserve">      </t>
  </si>
  <si>
    <r>
      <t> </t>
    </r>
    <r>
      <rPr>
        <b/>
        <sz val="16"/>
        <color indexed="8"/>
        <rFont val="Calibri"/>
        <family val="2"/>
      </rPr>
      <t>Girafe  = tu es complètement à côté</t>
    </r>
  </si>
  <si>
    <t xml:space="preserve">Écureuil = tu es un cas désespéré       </t>
  </si>
  <si>
    <t xml:space="preserve">      </t>
  </si>
  <si>
    <t xml:space="preserve">    N'Y A PAS DE BANANES SUR UN COCOTIER  </t>
  </si>
  <si>
    <r>
      <t> </t>
    </r>
    <r>
      <rPr>
        <b/>
        <sz val="16"/>
        <color indexed="8"/>
        <rFont val="Calibri"/>
        <family val="2"/>
      </rPr>
      <t xml:space="preserve">IL ME SEMBLE QUE TU ES STRESSÉ(E)  ET SURMENÉ(E)... </t>
    </r>
  </si>
  <si>
    <r>
      <t xml:space="preserve">&gt; </t>
    </r>
    <r>
      <rPr>
        <sz val="16"/>
        <color indexed="8"/>
        <rFont val="Calibri"/>
        <family val="2"/>
      </rPr>
      <t xml:space="preserve">&gt; </t>
    </r>
    <r>
      <rPr>
        <b/>
        <sz val="16"/>
        <color indexed="8"/>
        <rFont val="Calibri"/>
        <family val="2"/>
      </rPr>
      <t xml:space="preserve">et en plus, ça me fait du bien de rire un peu de toi. </t>
    </r>
  </si>
  <si>
    <r>
      <t> </t>
    </r>
    <r>
      <rPr>
        <b/>
        <sz val="16"/>
        <color indexed="8"/>
        <rFont val="Calibri"/>
        <family val="2"/>
      </rPr>
      <t xml:space="preserve">Alors, tu es tombé dans le panneau et tu veux prendre quelqu'un à ton </t>
    </r>
    <r>
      <rPr>
        <sz val="16"/>
        <color indexed="8"/>
        <rFont val="Calibri"/>
        <family val="2"/>
      </rPr>
      <t> </t>
    </r>
    <r>
      <rPr>
        <b/>
        <sz val="16"/>
        <color indexed="8"/>
        <rFont val="Calibri"/>
        <family val="2"/>
      </rPr>
      <t xml:space="preserve">tour. </t>
    </r>
  </si>
  <si>
    <r>
      <t xml:space="preserve">&gt; &gt; </t>
    </r>
    <r>
      <rPr>
        <b/>
        <sz val="16"/>
        <color indexed="8"/>
        <rFont val="Calibri"/>
        <family val="2"/>
      </rPr>
      <t xml:space="preserve">Fais suivre le test                </t>
    </r>
  </si>
  <si>
    <t>Il pleuvait à verse, et une grande flaque d’eau s'était formée devant la winstub d'Oberschaefolsheim.</t>
  </si>
  <si>
    <t>Un vieillard Alsacien était là, sous la pluie, avec une canne et une ficelle pendue dans la flaque d’eau.</t>
  </si>
  <si>
    <t xml:space="preserve">Un touriste, touché par ce qu'il voyait, l’approcha et lui demanda ce qu’il faisait là sous cette pluie battante : </t>
  </si>
  <si>
    <t xml:space="preserve">«Je pêche » répondit le vieil Alsacien, tout simplement. </t>
  </si>
  <si>
    <t xml:space="preserve">Pauvre bougre, pensa le brave touriste qui invita aussitôt le vieillard à l’accompagner dans la winstub pour  se sécher au chaud et prendre une boisson. </t>
  </si>
  <si>
    <t xml:space="preserve">Alors qu'ils buvaient leurs gewurtztraminer à petites gorgées, le gentil touriste, pensant faire plaisir au vieillard, lui demanda, un peu ironique : </t>
  </si>
  <si>
    <t>« Et alors, vous en avez attrapé combien, depuis ce matin ? »</t>
  </si>
  <si>
    <t>« Vous êtes le huitième » répondit le viel Alsacien, avec un grand sourire...</t>
  </si>
  <si>
    <t>Excédé par les vols de couverts un restaurateur a placé un écriteau en évidence sur chaque table :</t>
  </si>
  <si>
    <t>     "Les petites cuillères ne sont pas un médicament , inutile d' en prendre après chaque repas "</t>
  </si>
  <si>
    <r>
      <t>           - </t>
    </r>
    <r>
      <rPr>
        <b/>
        <sz val="12"/>
        <color indexed="16"/>
        <rFont val="Arial"/>
        <family val="2"/>
      </rPr>
      <t>Maître d'hôtel , hurle un client furieux , il y a une mouche qui se noie dans ma soupe .</t>
    </r>
  </si>
  <si>
    <t>     - Désolé monsieur , je ne suis pas maître-nageur .</t>
  </si>
  <si>
    <t>        </t>
  </si>
  <si>
    <t>        Au restaurant une cliente demande à la serveuse :</t>
  </si>
  <si>
    <t>      -Avez-vous des cuisses de grenouille ?</t>
  </si>
  <si>
    <t>      -Non , c' est mon jean qui me serre un peu !</t>
  </si>
  <si>
    <t>      </t>
  </si>
  <si>
    <t>       Un client consulte la carte :</t>
  </si>
  <si>
    <t>      - Garçon que me conseillez-vous en toute confiance?</t>
  </si>
  <si>
    <t>     -Une autre adresse !</t>
  </si>
  <si>
    <t>         Dans un restaurant Italien un violoniste demande à un couple:</t>
  </si>
  <si>
    <t>     -Voulez-vous un peu de Paganini ?</t>
  </si>
  <si>
    <t>      - Volontiers mais ne forcez pas trop sur la sauce tomate ....</t>
  </si>
  <si>
    <t>           </t>
  </si>
  <si>
    <t>       Dites garçon c' est très jolis ces dessins sur le beurre .</t>
  </si>
  <si>
    <t>     Comment faites-vous cela ?</t>
  </si>
  <si>
    <t>     -C' est facile :avec mon peigne .</t>
  </si>
  <si>
    <t>       </t>
  </si>
  <si>
    <t>      Un client s' étonne de se voir servir un homard avec une seule pince .</t>
  </si>
  <si>
    <t>      - Dans le vivier lui explique le serveur , quand ils se battent , il arrive qu' un homard perde une pince .</t>
  </si>
  <si>
    <t>     -Dans ce cas répond le client apportez-moi le vainqueur .</t>
  </si>
  <si>
    <t>           </t>
  </si>
  <si>
    <t>      Une cliente interpelle le maître d'hôtel:</t>
  </si>
  <si>
    <t>     -Vous arrive-t-il de changer les nappes , elles sont dégoutantes!</t>
  </si>
  <si>
    <t>       Je ne sais pas Madame , je ne suis là que depuis deux ans .</t>
  </si>
  <si>
    <t>       A la table d'une brasserie </t>
  </si>
  <si>
    <t>      -Alors cette crème renversée , elle arrive ? </t>
  </si>
  <si>
    <t>      On la ramasse Monsieur , on la ramasse !</t>
  </si>
  <si>
    <t>     Dans une auberge de campagne un gros chien assis au pied d'une table regarde fixement un client .</t>
  </si>
  <si>
    <t>      - Garçon pourquoi ce chien me fixe-t-il ainsi ?</t>
  </si>
  <si>
    <t>     - Il a juste reconnu son assiette .</t>
  </si>
  <si>
    <t xml:space="preserve">Pierre et Marcel sont perdus dans le désert. Cela fait 2 jours qu’ils n’ont pas mangé. </t>
  </si>
  <si>
    <t>Soudain ils aperçoivent  une mosquée au loin…</t>
  </si>
  <si>
    <t xml:space="preserve">Marcel : </t>
  </si>
  <si>
    <t>Nous sommes sauvés !</t>
  </si>
  <si>
    <t xml:space="preserve">&gt; Pierre : </t>
  </si>
  <si>
    <t xml:space="preserve">Mais non ! Nous ne sommes pas sauvés ! Qui dit mosquée dit musulmans ! </t>
  </si>
  <si>
    <t xml:space="preserve">Ils ne nous accepteront jamais ! Il faut faire semblant d’être musulman. </t>
  </si>
  <si>
    <t>A partir de maintenant je m’appelle Hakim. Et toi ?</t>
  </si>
  <si>
    <t xml:space="preserve">&gt; Marcel : </t>
  </si>
  <si>
    <t xml:space="preserve">Je ne vois pas pourquoi je devrais changer de nom. </t>
  </si>
  <si>
    <t>Je garde mon prénom et s’ils ne veulent pas de moi tant pis !</t>
  </si>
  <si>
    <r>
      <t xml:space="preserve">&gt; Pierre </t>
    </r>
    <r>
      <rPr>
        <b/>
        <sz val="12"/>
        <color indexed="62"/>
        <rFont val="Arial"/>
        <family val="2"/>
      </rPr>
      <t xml:space="preserve">(Hakim) </t>
    </r>
    <r>
      <rPr>
        <b/>
        <sz val="12"/>
        <color indexed="12"/>
        <rFont val="Arial"/>
        <family val="2"/>
      </rPr>
      <t xml:space="preserve">: </t>
    </r>
  </si>
  <si>
    <t>Tant pis pour toi mais tu ne viendras pas te plaindre quand je serai en train de me régaler et pas toi !</t>
  </si>
  <si>
    <t>&gt; Les deux hommes arrivèrent dans la mosquée.</t>
  </si>
  <si>
    <t>Salam ! Je suis Hakim et voici mon ami Marcel. Nous nous sommes perdus…</t>
  </si>
  <si>
    <t xml:space="preserve">&gt; Un homme : </t>
  </si>
  <si>
    <t xml:space="preserve">Mes pauvres… Vous avez l’air affamé. Nous allons vous servir à manger ! </t>
  </si>
  <si>
    <r>
      <t>Une assiette remplie arriva pour Marcel qui se r</t>
    </r>
    <r>
      <rPr>
        <b/>
        <sz val="12"/>
        <color indexed="18"/>
        <rFont val="Arial"/>
        <family val="2"/>
      </rPr>
      <t>é</t>
    </r>
    <r>
      <rPr>
        <b/>
        <sz val="12"/>
        <color indexed="12"/>
        <rFont val="Arial"/>
        <family val="2"/>
      </rPr>
      <t>gala.</t>
    </r>
  </si>
  <si>
    <t>&gt; Pierre : Et moi ?</t>
  </si>
  <si>
    <t>&gt; L’homme : Allons Hakim ! N’avez-vous pas oublié ? C’est le ramadan !</t>
  </si>
  <si>
    <t>Une blague ecossaise</t>
  </si>
  <si>
    <t>Il pleuvait à verse, et une grande flaque s'était formée devant ce pub écossais.</t>
  </si>
  <si>
    <t>&gt; Un vieillard en kilt, déguenillé, était là, sous la pluie, avec une canne et une ficelle pendue dans la flaque. </t>
  </si>
  <si>
    <t>&gt; Un passant, touché par ce qu'il voyait, l’approcha et lui demanda ce qu’il faisait là sous cette pluie battante.</t>
  </si>
  <si>
    <t>Je pêche » répondit le vieillard tout simplement.</t>
  </si>
  <si>
    <t>« Pauvre bougre » pensa le brave homme qui invita aussitôt le vieillard à l’accompagner dans le pub pour se sécher au chaud et prendre une boisson. </t>
  </si>
  <si>
    <t>Alors qu'ils buvaient leurs whiskies à petites gorgées le gentilhomme pensant faire plaisir au vieillard, lui demanda, un peu ironique :</t>
  </si>
  <si>
    <t>« Et alors, vous en avez attrapé combien depuis ce matin ? »</t>
  </si>
  <si>
    <t>&gt; « Vous êtes le huitième » répondit le vieil écossais en souriant.</t>
  </si>
  <si>
    <t xml:space="preserve">Anniversaire du décès de Raymond Devos il y a 10 ans ce 15 juin  à St Rémy les Chevreuse.... </t>
  </si>
  <si>
    <t>ce   texte de lui ....   Sens dessus dessous</t>
  </si>
  <si>
    <t xml:space="preserve">      Actuellement,</t>
  </si>
  <si>
    <t xml:space="preserve">      mon immeuble est sens dessus dessous.</t>
  </si>
  <si>
    <t xml:space="preserve">      Tous les locataires en dessous</t>
  </si>
  <si>
    <t xml:space="preserve">      voudraient habiter au-dessus !</t>
  </si>
  <si>
    <t xml:space="preserve">      Tout cela parce que le locataire</t>
  </si>
  <si>
    <t xml:space="preserve">      qui est au-dessus</t>
  </si>
  <si>
    <t xml:space="preserve">      est allé raconter par en dessous</t>
  </si>
  <si>
    <t xml:space="preserve">      que l'air que l'on respirait au-dessus</t>
  </si>
  <si>
    <t xml:space="preserve">      était meilleur que celui que l'on respirait à l'étage</t>
  </si>
  <si>
    <t xml:space="preserve">      en dessous !</t>
  </si>
  <si>
    <t xml:space="preserve">      Alors, le locataire qui est en dessous</t>
  </si>
  <si>
    <t xml:space="preserve">      a tendance à envier celui qui est au-dessus</t>
  </si>
  <si>
    <t xml:space="preserve">      et à mépriser celui qui est en dessous.</t>
  </si>
  <si>
    <t xml:space="preserve">      Moi, je suis au-dessus de ça !</t>
  </si>
  <si>
    <t xml:space="preserve">      Si je méprise celui qui est en dessous,</t>
  </si>
  <si>
    <t xml:space="preserve">      c'est parce qu'il convoite l'appartement</t>
  </si>
  <si>
    <t xml:space="preserve">      qui est au-dessus, le mien !</t>
  </si>
  <si>
    <t xml:space="preserve">      Remarquez... moi, je lui céderais bien</t>
  </si>
  <si>
    <t xml:space="preserve">      mon appartement à celui du dessous,</t>
  </si>
  <si>
    <t xml:space="preserve">      à condition d'obtenir celui du dessus !</t>
  </si>
  <si>
    <t xml:space="preserve">      Mais je ne compte pas trop dessus.</t>
  </si>
  <si>
    <t xml:space="preserve">      D'abord, parce que je n'ai pas de sous !</t>
  </si>
  <si>
    <t xml:space="preserve">      Ensuite, au-dessus de celui qui est au-dessus,</t>
  </si>
  <si>
    <t xml:space="preserve">      il n'y a plus d'appartement !</t>
  </si>
  <si>
    <t xml:space="preserve">      Alors, le locataire du dessous</t>
  </si>
  <si>
    <t xml:space="preserve">      qui monterait au-dessus</t>
  </si>
  <si>
    <t xml:space="preserve">      obligerait celui du dessus</t>
  </si>
  <si>
    <t xml:space="preserve">      à redescendre en dessous.</t>
  </si>
  <si>
    <t xml:space="preserve">      Or, je sais que celui du dessus n'y tient pas !</t>
  </si>
  <si>
    <t xml:space="preserve">      D'autant que, comme la femme du dessous</t>
  </si>
  <si>
    <t xml:space="preserve">      est tombée amoureuse de celui du dessus,</t>
  </si>
  <si>
    <t xml:space="preserve">      celui du dessus n'a aucun intérêt à ce que</t>
  </si>
  <si>
    <t xml:space="preserve">      le mari de la femme du dessous</t>
  </si>
  <si>
    <t xml:space="preserve">      monte au-dessus!</t>
  </si>
  <si>
    <t xml:space="preserve">      Alors, là-dessus...</t>
  </si>
  <si>
    <t xml:space="preserve">      quelqu'un est-il allé raconter à celui du dessous</t>
  </si>
  <si>
    <t xml:space="preserve">      qu'il avait vu sa femme bras dessus,</t>
  </si>
  <si>
    <t xml:space="preserve">      bras dessous avec celui du dessus?</t>
  </si>
  <si>
    <t xml:space="preserve">      Toujours est-il que celui du dessous</t>
  </si>
  <si>
    <t xml:space="preserve">      l'a su!</t>
  </si>
  <si>
    <t xml:space="preserve">      Et un jour que la femme du dessous</t>
  </si>
  <si>
    <t xml:space="preserve">      était allée rejoindre celui du dessus,</t>
  </si>
  <si>
    <t xml:space="preserve">      comme elle retirait ses dessous...</t>
  </si>
  <si>
    <t xml:space="preserve">      et lui, ses dessus...</t>
  </si>
  <si>
    <t xml:space="preserve">      soi-disant parce qu'il avait trop chaud en dessous...</t>
  </si>
  <si>
    <t xml:space="preserve">      Je l'ai su, parce que d'en dessous,</t>
  </si>
  <si>
    <t xml:space="preserve">      on entend tout ce qui se passe au-dessus...</t>
  </si>
  <si>
    <t xml:space="preserve">      Bref ! Celui du dessous leur est tombé dessus !</t>
  </si>
  <si>
    <t xml:space="preserve">      Comme ils étaient tous les deux souls,</t>
  </si>
  <si>
    <t xml:space="preserve">      ils se sont tapés dessus!</t>
  </si>
  <si>
    <t xml:space="preserve">      Finalement, c'est celui du dessous </t>
  </si>
  <si>
    <t xml:space="preserve">qui a eu le dessus !   </t>
  </si>
  <si>
    <t>Vous avez lu jusqu'au bout Bravo..... Vous êtes j'imagine sens dessus dessous</t>
  </si>
  <si>
    <r>
      <t>- Un Flamand entre dans une pharmacie et demande :</t>
    </r>
    <r>
      <rPr>
        <b/>
        <sz val="14"/>
        <color indexed="12"/>
        <rFont val="Arial"/>
        <family val="2"/>
      </rPr>
      <t xml:space="preserve">  </t>
    </r>
  </si>
  <si>
    <t xml:space="preserve">                  serez un crapaud mort d'amour. 
                 Mais tout de même, elle vous traite comme un chien.</t>
  </si>
  <si>
    <t>Sécurité internet</t>
  </si>
  <si>
    <t>Sécurité   INTERNET</t>
  </si>
  <si>
    <t>Dossier Jardinage</t>
  </si>
  <si>
    <t>envoi si vous êtes intéressé</t>
  </si>
  <si>
    <t>Antoine</t>
  </si>
  <si>
    <t>C'est fou ce travail. Il faut même beaucoup de temps et d'attention pour s'approprier tout, enfin chacun selon son centre d'intérêt. La documentation est extrèmement riche et variée. Il faut que je prenne un peu plus de temps pour partager des expériences. J'ai fais suivre ce document à des connaissances.
Bonne soirée  - Antoine</t>
  </si>
  <si>
    <t>Daniel</t>
  </si>
  <si>
    <t>vous nous donnez pas un document, mais une encyclopédie du jardinage. 
C'est incroyable , formidable, merci mille fois
Merci de m'avoir adressé ce document que je me suis empressé de lire intégralement.</t>
  </si>
  <si>
    <t>Breuillet 
Nature</t>
  </si>
  <si>
    <t xml:space="preserve">Votre dossier jardinage est magnifique et représente un très gros travail.  C'est avec plaisir que nous allons le mettre sur le blog de Breuillet Nature et le transmettre à nos adhérents.  Merci  beaucoup  Très cordialement  Emmanuelle (Breuillet Nature)            </t>
  </si>
  <si>
    <t>pascale.gangloff@diocese-alsace.fr</t>
  </si>
  <si>
    <t xml:space="preserve">Un grand merci pour votre dossier jardinage en pièce jointe.    Merci aussi de votre accord concernant  la diffusion d’articles qui seront prélevés dans votre sympathique dossier de jardinage.    Les articles choisis seront intégrés dans l’Almanach Ste Odile ou dans nos Carrefours d’Alsace selon l’emplacement disponible.    </t>
  </si>
  <si>
    <t>Danièle</t>
  </si>
  <si>
    <t>Je viens de prendre le temps d'ouvrir et d'enregistrer votre travail !!!  Quel chef-d'oeuvre ! J'ose à peine imaginer le temps que vous avez passé à composer cela !  Quelle chance nous avons de pouvoir en profiter !!!! Grand merci !!!  Mes enfants et mon frère sont aussi de grands adeptes du jardinage et je me permets donc de leur transférer cette "mine de savoirs"...  Merci de tout coeur pour ce magnifique cadeau ...   Je n'ai fait que le survoler mais je vais prendre, chaque jour, le temps d'en lire un nouveau chapitre attentivement !!! avant de le mettre en pratique !!!  Bonne soirée,</t>
  </si>
  <si>
    <t>Loïc</t>
  </si>
  <si>
    <t xml:space="preserve">Je vous remercie pour l'envoi de votre dossier sur le jardinage, je ferai bon usage de cette mine d'informations. Merci pour ce souci de transmission au plaisir!  Cordialement. </t>
  </si>
  <si>
    <t>André</t>
  </si>
  <si>
    <t xml:space="preserve">Bonsoir et merci pour cet envoi ! Un travail phénoménal  ! Je vais le consulter peu à peu. On s'est rencontré à Wintzenheim, vous m'en aviez parlé et finalement vous ne m'avez pas oublié. Merci encore !  Sincères salutations !  André FISCHBACH </t>
  </si>
  <si>
    <t>Daniele</t>
  </si>
  <si>
    <t>Bonsoir,    Merci de votre envoi et merci surtout de nous permettre de profiter de ce travail titanesque !    Je m'y plongerai tranquillement dès notre retour de vacances.    Belle soirée,     Danièle</t>
  </si>
  <si>
    <t>Julia</t>
  </si>
  <si>
    <t xml:space="preserve">Merci beaucoup pour ce beau travail !  Un dossier jardinage que je garde précieusement et auquel je me référerai souvent je pense ;)  Bonne soirée,  Bien à vous,  Julia de Madorre www.madorrepotagerbio.com                  </t>
  </si>
  <si>
    <t>Charles</t>
  </si>
  <si>
    <t>Bonjour,   C'est un document fort intéressant que vous venez de m'envoyer; une mine d'informations et de conseils. A 91 ans et dans une maison de retraite, je ne travaille plus le jardin. Mais je vous félicite pour ce travail colossal que vous avez réalisé et je m'empresse de l'envoyer à des amis passionnés pour le jardin; c'est un document auquel on peut toujours se référer.    Salutations amicales    Charles</t>
  </si>
  <si>
    <t>Ex-maçon devenu architecte, à ce jour en reconversion vers le maraîchage pédagogique et permaculturel. Je cultive en cadre de pallox bois sur sol augmenté (14 m2 à ce jour, 250 m2 à moyen terme). Par ailleurs micro-entrepreneur en services aux entreprises et consultant en jardin partagé et démocratie participative. Ok j'ai ouvert sur un PC plus récent et enregistré sous version 97 en .xls. Je suis parvenu à l'ouvrir, c'est magnifique. Je le ferais suivre sur la liste permacole (mais pas que).  Aléria - Corse</t>
  </si>
  <si>
    <t>Jean Paul
le JARDINIER</t>
  </si>
  <si>
    <t>Je viens de parcourir rapidement votre travail : c’est tout simplement extra. Quel boulot. Vraiment bravo pour cette encyclopédie
ET 1000 X merci pour cet envoi</t>
  </si>
  <si>
    <t>Pierre
de 
Paris</t>
  </si>
  <si>
    <t>Pierre /  Bonjour Jo,  Un grand merci pour ce chef d’œuvre ! Je vais le faire circuler.   Il mériterait un site web qui lui permettrait une plus grande audience et donc une plus large diffusion.  Après ce n’est pas forcément évident vu que tu as rassemblé divers propos, et les mettre sur un site sans approbation serait compliqué.  Donc il faudrait le ré-écrire pour en faire une synthèse, ce serait un effort considérable.   Merci pour ce cadeau !  Meilleurs voeux à toi aussi ! 
Bonne continuation dans ta passion !</t>
  </si>
  <si>
    <t>Avez-vous du Wi-Fi dans le cerveau ?</t>
  </si>
  <si>
    <t>Chère amie, cher ami,</t>
  </si>
  <si>
    <t>Votre smartphone, votre meilleur ami ?</t>
  </si>
  <si>
    <t>Mais sont-elles vraiment sans impact sur notre organisme ?</t>
  </si>
  <si>
    <t>Depuis 2005, l’OMS reconnaît un problème… mais ne se mouille pas trop</t>
  </si>
  <si>
    <t>L'électrosensibilité n'est pas reconnue officiellement comme maladie en France et fait l'objet de controverses entre experts, malades et associations écologistes.</t>
  </si>
  <si>
    <t>Des symptômes terriblement réels !</t>
  </si>
  <si>
    <t>Le problème, les ondes sont partout !</t>
  </si>
  <si>
    <t>Mes conseils simples pour limiter les dégâts</t>
  </si>
  <si>
    <t>1. Eliminer au maximum les ondes électromagnétiques dans la maison et sur le lieu de travail, mettre une bonne terre sur le compteur électrique. </t>
  </si>
  <si>
    <t>2. Utiliser le moins souvent et le moins longtemps possible téléphones portables et sans fil, et éteindre son smartphone la nuit. </t>
  </si>
  <si>
    <t>3. Utiliser une montre sans mécanisme à quartz dont l’émission électromagnétique est trop rigide pour les vibrations harmonieuses de notre organisme. </t>
  </si>
  <si>
    <t>4. Portez des chaussettes en tissu naturel, des chaussures à semelles de cuir qui ne fassent pas écran à la terre. </t>
  </si>
  <si>
    <t>5. Evitez les vêtements en fibres synthétiques. </t>
  </si>
  <si>
    <t>6. Faire de la relaxation, des exercices respiratoires à la campagne. </t>
  </si>
  <si>
    <t>7. Se doucher matin et soir pour enlever l’électricité statique du corps, marcher dans la rosée du matin les pieds nus. </t>
  </si>
  <si>
    <t>8. Si vous habitez dans un immeuble en ville, tenez dans une main, vingt minutes chaque soir, la poignée d’un négativeur (appareil relié à la terre de l’immeuble) qui vous permet d’éliminer l’électricité statique que vous avez emmagasinée toute la journée.</t>
  </si>
  <si>
    <t>Ces deux pierres neutralisent la 4G et les pollutions électromagnétiques</t>
  </si>
  <si>
    <t>Pour neutraliser les téléphones sans fil, les bornes wifi, les ordinateurs portables ou de bureau, les compteurs électriques, et toute autre source de nuisance similaire, deux pierres se distinguent par leurs propriétés, la tourmaline et la shungite :</t>
  </si>
  <si>
    <t>Vous avez compris que derrière cette question de société, il y a un enjeu majeur de santé.</t>
  </si>
  <si>
    <t xml:space="preserve">  Personne n’en parle… Et pourtant, c’est un phénomène mondial. Des centaines de millions de personnes sont touchées. Elles souffrent en silence, et subissent parfois les moqueries quand elles osent parler ouvertement de leur problème.</t>
  </si>
  <si>
    <t xml:space="preserve">  Ce problème planétaire, c’est l'hyper-électrosensibilité : 2 à 5 % de la population est déjà touchée.</t>
  </si>
  <si>
    <t xml:space="preserve">  Les études les plus récentes rapportent même des chiffres plus préoccupants : 11,3 % à Taïwan, et de 8 à 10 % en Allemagne en 2010.</t>
  </si>
  <si>
    <t xml:space="preserve">  Aucun chiffre fiable n'existe concernant la France… ce qui laisse présager des statistiques encore plus alarmantes.</t>
  </si>
  <si>
    <t xml:space="preserve">  Au début, on pensait que les symptômes avaient une origine psychique. Mais de plus en plus de personnes auparavant en très bonne santé présentent les mêmes signes au contact avec : les téléphones portables, le wifi, les babyphone, les antennes, même l’électricité ou certains types d’éclairage...</t>
  </si>
  <si>
    <t xml:space="preserve">  Tous ces appareils familiers nous rendent bien service au quotidien, et on ne prête guère attention à eux. Et pour cause, les ondes sont invisibles, inodores et inaudibles.</t>
  </si>
  <si>
    <t xml:space="preserve">  Il faut bien admettre que, dans ce dossier sensible, aux enjeux industriels et militaires énormes, l'émergence du doute et de la confusion est le grand prétexte pour éclipser la reconnaissance d'une telle évidence qui était difficile à évaluer il y a quelques décennies.</t>
  </si>
  <si>
    <t xml:space="preserve">  Le calvaire subi par des personnes devenues électrosensibles nous offre l'occasion de plonger dans les connaissances scientifiques existantes sur ces facteurs physiques qui génèrent une litanie de réactions et de souffrances. Un bruit silencieux en quelque sorte...</t>
  </si>
  <si>
    <t xml:space="preserve">  Mais dès 2005, l'Organisation Mondiale de la Santé a reconnu l'existence de symptômes potentiellement graves pouvant varier d'un individu à un autre, tout en estimant qu'il n'existait ni critère objectif pour poser un diagnostic ni base scientifique permettant de faire un lien avec les ondes.</t>
  </si>
  <si>
    <t xml:space="preserve">  La réaction de l'Académie de médecine est encore plus prudente. Ses experts avancent qu’il pourrait s'agir de simples « phobies» …</t>
  </si>
  <si>
    <t xml:space="preserve">  Et pourtant de plus en plus de victimes évoquent des maux multiples, qui commencent par des maux de tête et vont jusqu’à de graves dépressions.</t>
  </si>
  <si>
    <t xml:space="preserve">  Certaines personnes atteintes de longue date de troubles chroniques, ressemblant souvent à la fibromyalgie, finissent par faire un lien entre leurs troubles et leur exposition aux ondes, en expérimentant la réduction de leur exposition sur le moyen terme.</t>
  </si>
  <si>
    <t xml:space="preserve">  Une dépression s'installe chez la personne épuisée, dont tous les sens sont exacerbés, qui ne se repose plus, qui a des brûlures et des picotements partout, qui réagit de façon hystérique aux événements quotidiens de la vie, mais surtout à la moindre suspicion d'onde. Elle devient obsessionnelle.</t>
  </si>
  <si>
    <t xml:space="preserve">  Ces gens sont très souvent des spasmophiles. Ces ondes nocives font chuter leurs minéraux : calcium, magnésium et potassium échangé avec le sodium dans les cellules, par le phénomène de la pompe à sodium/potassium des membranes. Le potassium est important car il intervient au niveau des cellules de l’oreille interne et du cerveau.</t>
  </si>
  <si>
    <t xml:space="preserve">  Pratiquement tous les électrosensibles sont de grands allergiques, ce qui peut d’ailleurs se vérifier par des tests d'allergènes et par les taux d'éosinophiles dans le sang. Et la plupart du temps les personnes électrosensibles sont allergiques à de nombreuses substances : médicaments, pesticides, herbicides, métaux lourds, plantes et pollens divers, guêpes, abeilles, acariens etc. Il semblerait même que cette sensibilité allergique/électromagnétique acquise puisse se transmettre à la descendance.</t>
  </si>
  <si>
    <t xml:space="preserve">  Il existe un champ électrique naturel à la surface de la terre créé par les charges électriques présentes dans l'ionosphère (couche de l'atmosphère constituée de particules chargées). Il s'ensuit une constante électrisation de nos organismes due à une accumulation de charges électriques responsable de symptômes divers et variés.</t>
  </si>
  <si>
    <t xml:space="preserve">  Par ailleurs, toutes les fonctions de notre corps sont commandées par de petites impulsions électriques à basse fréquence. Enfin, nous sommes constitués à 70 % d'eau et par là même nous nous comportons comme un formidable conducteur électrique.</t>
  </si>
  <si>
    <t xml:space="preserve">  Alors que faire ? Tout débrancher et partir vivre au fond d’une grotte ?</t>
  </si>
  <si>
    <t xml:space="preserve">  Dans quelques années, tout le monde dira sûrement que c’était évident et qu’il faut se protéger de tout cela. Mais aujourd’hui, c’est un peu comme crier dans le désert…</t>
  </si>
  <si>
    <t xml:space="preserve">  J’espère que mon modeste « cri » vous aidera. N’attendez plus et portez-vous bien.</t>
  </si>
  <si>
    <t>Tous les hypersensibles identifient ces symptômes, mais ne pouvant se mettre à l'abri de ces ondes suffisamment tôt, leur tolérance s'est effondrée, occasionnant d'importants problèmes de santé: troubles du sommeil récurrents, douleurs en étau ou en écrasement à la tête, au cou, picotement ou brûlure à l'intérieur du corps, sensation d'irradiation, d'étouffement, de décharges électriques, troubles cardiaques (oppression, tachycardie, arythmie, palpitations...), troubles de l'humeur, de la mémoire et de la concentration, troubles cutanés, visuels, vertiges ou perte de connaissance, fatigue extrême.</t>
  </si>
  <si>
    <t>Docteur Willem</t>
  </si>
  <si>
    <r>
      <rPr>
        <b/>
        <i/>
        <sz val="16"/>
        <color indexed="12"/>
        <rFont val="Arial"/>
        <family val="2"/>
      </rPr>
      <t xml:space="preserve"> S' INFORMER  -  PARTAGER  </t>
    </r>
    <r>
      <rPr>
        <b/>
        <i/>
        <sz val="14"/>
        <color indexed="12"/>
        <rFont val="Arial"/>
        <family val="2"/>
      </rPr>
      <t xml:space="preserve">-  </t>
    </r>
    <r>
      <rPr>
        <b/>
        <i/>
        <sz val="11"/>
        <color indexed="10"/>
        <rFont val="Arial"/>
        <family val="2"/>
      </rPr>
      <t xml:space="preserve">Compilation réalisée par </t>
    </r>
    <r>
      <rPr>
        <b/>
        <i/>
        <sz val="14"/>
        <color indexed="17"/>
        <rFont val="Arial"/>
        <family val="2"/>
      </rPr>
      <t>Jo Schneider</t>
    </r>
    <r>
      <rPr>
        <b/>
        <i/>
        <sz val="11"/>
        <color indexed="10"/>
        <rFont val="Arial"/>
        <family val="2"/>
      </rPr>
      <t xml:space="preserve">  03/01/2018  -</t>
    </r>
    <r>
      <rPr>
        <b/>
        <i/>
        <sz val="11"/>
        <color indexed="12"/>
        <rFont val="Arial"/>
        <family val="2"/>
      </rPr>
      <t xml:space="preserve">  </t>
    </r>
    <r>
      <rPr>
        <b/>
        <i/>
        <sz val="12"/>
        <color indexed="12"/>
        <rFont val="Arial"/>
        <family val="2"/>
      </rPr>
      <t xml:space="preserve"> v 159</t>
    </r>
  </si>
  <si>
    <r>
      <t xml:space="preserve">         Ci - après ma collection de   </t>
    </r>
    <r>
      <rPr>
        <b/>
        <sz val="18"/>
        <color indexed="12"/>
        <rFont val="Arial"/>
        <family val="2"/>
      </rPr>
      <t xml:space="preserve">159 Sites  </t>
    </r>
    <r>
      <rPr>
        <b/>
        <sz val="16"/>
        <color indexed="10"/>
        <rFont val="Arial"/>
        <family val="2"/>
      </rPr>
      <t xml:space="preserve"> de  JARDINAGE  et  d' INFOS</t>
    </r>
  </si>
  <si>
    <t>Guide Top Ten :  Le classement écologique des produits et appareils économes 
                             et efficaces en énergie</t>
  </si>
  <si>
    <t>http://www.guidetopten.fr/</t>
  </si>
  <si>
    <r>
      <t xml:space="preserve">Guide </t>
    </r>
    <r>
      <rPr>
        <b/>
        <i/>
        <sz val="11"/>
        <rFont val="Arial"/>
        <family val="2"/>
      </rPr>
      <t>Topten</t>
    </r>
    <r>
      <rPr>
        <b/>
        <sz val="11"/>
        <rFont val="Arial"/>
        <family val="2"/>
      </rPr>
      <t xml:space="preserve"> - Des économies d'énergie sur les frigos, congélateurs, voitures, lave-vaisselle, lave-linge, sèche-linge, aspirateurs, télés, imprimantes, moniteurs, machines à café, ampoules.</t>
    </r>
  </si>
  <si>
    <t>Jardiniers professionnels</t>
  </si>
  <si>
    <t>http://www.jardiniers-professionnels.fr/</t>
  </si>
  <si>
    <t>JARDINIERS PROFESSIONNELS EST LA PREMIÈRE ET LA PLUS ANCIENNE COOPÉRATIVE DE SERVICE A LA PERSONNE SPÉCIALISÉE DANS L’ENTRETIEN DE JARDIN.</t>
  </si>
  <si>
    <t>Planetoscope</t>
  </si>
  <si>
    <t>https://www.planetoscope.com/</t>
  </si>
  <si>
    <t>Etonnants, instructifs, inattendus</t>
  </si>
  <si>
    <t>Le Planetoscope, c'est la vie de la planète vue à travers l'immensité des statistiques mondiales et de leur évolution. La vie est parfois angoissante, souvent enthousiasmante ... tout simplement foisonnante.  Explorez le 1er site mondial de statistiques écologiques en temps réel </t>
  </si>
  <si>
    <t>TatoutFaux</t>
  </si>
  <si>
    <t>http://www.tatoufaux.com/</t>
  </si>
  <si>
    <t>Le tombeau des idées reçus</t>
  </si>
  <si>
    <t>L'Equipe du site s'attaque à nombre d'idées toutes faites reposant souvent sur une perception erronée des choses ou sur une ignorance entretenue...</t>
  </si>
  <si>
    <t>à voir</t>
  </si>
  <si>
    <t>37 Astuces pour Excel</t>
  </si>
  <si>
    <t>Paul</t>
  </si>
  <si>
    <t>Jacques</t>
  </si>
  <si>
    <t>Elise</t>
  </si>
  <si>
    <t>mars</t>
  </si>
  <si>
    <r>
      <t xml:space="preserve">Modèle de carte de vœux , au format A4 pliée en deux, 
permet d'écrire le message à l'intérieur ,
</t>
    </r>
    <r>
      <rPr>
        <b/>
        <sz val="20"/>
        <color rgb="FFFF0000"/>
        <rFont val="Arial"/>
        <family val="2"/>
      </rPr>
      <t>déjà paramétré pour l'impression ….. !</t>
    </r>
  </si>
  <si>
    <r>
      <t xml:space="preserve">  On sait aujourd’hui que la pollution électromagnétique provoquée par les champs électriques et magnétiques de notre environnement</t>
    </r>
    <r>
      <rPr>
        <b/>
        <sz val="14"/>
        <color rgb="FF0070C0"/>
        <rFont val="Arial"/>
        <family val="2"/>
      </rPr>
      <t xml:space="preserve"> peut engendrer une hypersensibilité électrique et électromagnétique : c’est ça que l’on appelle l’hyper-électrosensibilité.</t>
    </r>
  </si>
  <si>
    <r>
      <t xml:space="preserve">Oui, les ondes sont aujourd’hui absolument partout : on parle du </t>
    </r>
    <r>
      <rPr>
        <b/>
        <sz val="14"/>
        <color rgb="FF0070C0"/>
        <rFont val="Arial"/>
        <family val="2"/>
      </rPr>
      <t xml:space="preserve">« électro smog », </t>
    </r>
    <r>
      <rPr>
        <b/>
        <sz val="14"/>
        <rFont val="Arial"/>
        <family val="2"/>
      </rPr>
      <t>c’est le brouillard électromagnétique dans lequel humains, animaux et plantes sont actuellement obligés de vivre.</t>
    </r>
  </si>
  <si>
    <r>
      <rPr>
        <b/>
        <sz val="14"/>
        <color rgb="FF0070C0"/>
        <rFont val="Arial"/>
        <family val="2"/>
      </rPr>
      <t>On prête à la shungite de remarquables vertus</t>
    </r>
    <r>
      <rPr>
        <b/>
        <sz val="14"/>
        <rFont val="Arial"/>
        <family val="2"/>
      </rPr>
      <t>. La plus prépondérante serait de nous protéger de l’impact nocif des ondes électromagnétiques. Globalement, elle améliore, protège, neutralise et régénère. </t>
    </r>
  </si>
  <si>
    <r>
      <rPr>
        <b/>
        <sz val="14"/>
        <color rgb="FF0070C0"/>
        <rFont val="Arial"/>
        <family val="2"/>
      </rPr>
      <t>La tourmaline</t>
    </r>
    <r>
      <rPr>
        <b/>
        <sz val="14"/>
        <rFont val="Arial"/>
        <family val="2"/>
      </rPr>
      <t> est utilisée dans l’industrie pour ses effets photo électriques et électrostatiques, dus à la présence dans sa structure de charges négatives et positives parfaitement alignées. Son champ magnétique statique naturel attire la poussière de l’air.</t>
    </r>
  </si>
  <si>
    <t xml:space="preserve">  Dr Jean-Pierre Willem - déc 2017</t>
  </si>
  <si>
    <t>dépend de votre clavier d'ordinateur</t>
  </si>
  <si>
    <t xml:space="preserve">Cela faisait un  certain temps que je soupçonnais ma femme d'avoir  une relation extra conjugale. Je  suis donc rentré chez moi à l'improviste et  évidemment, je l'ai trouvée complètement nue  sur le lit.                          </t>
  </si>
  <si>
    <t xml:space="preserve">  J'ai immédiatement fouillé  l'appartement pour trouver le coupable.                                                            </t>
  </si>
  <si>
    <t xml:space="preserve">  En  vain.                                                          </t>
  </si>
  <si>
    <t xml:space="preserve">  Et puis je me suis souvenu qu' habitant  au 15ème étage d'une tour, nous disposions d'un petit balcon. J' ai donc ouvert la porte-fenêtre et c'est là que  j'ai vu cet homme, suspendu dans le vide et s'agrippant à la rambarde du balcon. </t>
  </si>
  <si>
    <t xml:space="preserve">  Je  lui ai piétiné les mains pour qu'il tombe mais il  tenait bon.</t>
  </si>
  <si>
    <t xml:space="preserve">  Alors je suis parti chercher un  marteau. À grands coups sur chaque main, il  a fini par lâcher prise.</t>
  </si>
  <si>
    <t xml:space="preserve">  Mais un arbre a  amorti sa chute. Voyant qu'il bougeait encore, j'ai attrapé le réfrigérateur de la  cuisine et je l'ai fait basculer sur cet individu.                                            </t>
  </si>
  <si>
    <t xml:space="preserve">  L' effort a été  si violent que j'ai succombé à une crise cardiaque.                                                           </t>
  </si>
  <si>
    <t xml:space="preserve">  Et donc me voilà...                                               </t>
  </si>
  <si>
    <t xml:space="preserve">  Ah bon ?, répond Saint Pierre, passionné. C'est  bon, vous êtes admis au Paradis.                                               </t>
  </si>
  <si>
    <t xml:space="preserve">      </t>
  </si>
  <si>
    <t xml:space="preserve">  Un second homme se présente peu après et commence à  raconter l'histoire de sa mort à  Saint-Pierre.                                </t>
  </si>
  <si>
    <t xml:space="preserve">  Voyez-vous, débute t-il,  j'étais en train de repeindre mon balcon au 17ème étage d'une tour. Mon tabouret a  vacillé et j'ai basculé dans le vide.  </t>
  </si>
  <si>
    <t xml:space="preserve">  Mais  j'ai eu la possibilité de me rattraper à un balcon  deux  étages plus bas. Je  pensais être sauvé quand le propriétaire de ce  balcon a commencé à me piétiner les  mains, puis à me casser les doigts à coups  de marteau.                   </t>
  </si>
  <si>
    <t xml:space="preserve">  Il était fou ce type, furieux  que je m'accroche à son balcon.     </t>
  </si>
  <si>
    <t xml:space="preserve">  Et pire  lorsque j'ai lâché prise, comme je ne suis pas mort  tout de suite, il m'a balancé son frigo sur  la tête pour m'achever...Dingue... Oui  j'ai entendu parler de cette histoire, vous pouvez  entrer au Paradis...                                                        </t>
  </si>
  <si>
    <t xml:space="preserve">  Un troisième homme  arrive et entame lui aussi son récit à St Pierre  :                                                            </t>
  </si>
  <si>
    <t xml:space="preserve">  Moi, j'ai rien compris, franchement, je  ne sais pas comment tout ça est arrivé. J' étais caché à poil  dans un frigo.                              </t>
  </si>
  <si>
    <t xml:space="preserve">     </t>
  </si>
  <si>
    <t xml:space="preserve">  Ça va, dit St Pierre, je connais la suite...</t>
  </si>
  <si>
    <t>un autre sujet d'actualité lié à l'obligation vaccinale</t>
  </si>
  <si>
    <t>voir le témoignage de ce médecin :</t>
  </si>
  <si>
    <t>http://dr-gimbert.fr/prose-perso/humeur/2017/11/adjuvants-des-vaccins-un-doute-serieux</t>
  </si>
  <si>
    <r>
      <t>Recevez le dossier complet en écrivant à</t>
    </r>
    <r>
      <rPr>
        <b/>
        <i/>
        <u/>
        <sz val="14"/>
        <color rgb="FF002060"/>
        <rFont val="Arial"/>
        <family val="2"/>
      </rPr>
      <t xml:space="preserve"> </t>
    </r>
    <r>
      <rPr>
        <b/>
        <i/>
        <u/>
        <sz val="14"/>
        <color theme="3" tint="0.39997558519241921"/>
        <rFont val="Arial"/>
        <family val="2"/>
      </rPr>
      <t>schneiderjo68@gmail.com</t>
    </r>
  </si>
  <si>
    <t>ACCES - Actions citoyennes pour une Consommation Ecologique et Citoyenne</t>
  </si>
  <si>
    <t>http://www.acces.lautre.net/</t>
  </si>
  <si>
    <t>COURTS CIRCUITS vous aide à trouver un producteur près de chez vous : pour le Pays Thur Doller - L'association mutualise aussi des Broyeurs pour les particuliers , un marché paysan annuel - etc  - pourquoi ne pas initier cela chez vous ??</t>
  </si>
  <si>
    <t>Une femme rentre chez elle et dit à son mari:</t>
  </si>
  <si>
    <t>"Il faut renvoyer le chauffeur, ça fait deux fois qu'il manque de me tuer!"</t>
  </si>
  <si>
    <t>"Laisse-lui encore une chance..."!!!</t>
  </si>
  <si>
    <t>------------------------------ ------------------------------ ------------------------------ -------</t>
  </si>
  <si>
    <t>Un gamin, perpétuellement inquiet, demande à ses parents:</t>
  </si>
  <si>
    <t>"Est-ce que j'ai été adopté?"</t>
  </si>
  <si>
    <t>"Pas encore, nous n'avons mis l'annonce qu'hier"!</t>
  </si>
  <si>
    <t>------------------------------ ------------------------------ ------------------------------ --------</t>
  </si>
  <si>
    <t>Une secrétaire à son patron:</t>
  </si>
  <si>
    <t>"Chef, j'ai une bonne et une mauvaise nouvelle..."</t>
  </si>
  <si>
    <t>"Eh bien, commencez par la bonne nouvelle, mon petit."</t>
  </si>
  <si>
    <t>"Vous n'êtes pas stérile, Monsieur!!!"</t>
  </si>
  <si>
    <t>       ------------------------------ ------------------------------ ------------------------------</t>
  </si>
  <si>
    <t>Une femme prend un amant pour la première fois.</t>
  </si>
  <si>
    <t>Après avoir fait l'amour dans une chambre d'hôtel, rougissante, elle déclare:</t>
  </si>
  <si>
    <t>"Je crois que ce n'était pas très bien ce que l'on vient de faire..."</t>
  </si>
  <si>
    <t>"Tu as raison; on recommence et, cette fois, on s'applique!"</t>
  </si>
  <si>
    <r>
      <t>Raisonnement logique</t>
    </r>
    <r>
      <rPr>
        <sz val="16"/>
        <rFont val="Arial"/>
        <family val="2"/>
      </rPr>
      <t> </t>
    </r>
  </si>
  <si>
    <r>
      <t>Professeur : </t>
    </r>
    <r>
      <rPr>
        <b/>
        <sz val="16"/>
        <color rgb="FF1F497D"/>
        <rFont val="Times New Roman"/>
        <family val="1"/>
      </rPr>
      <t>Que dois-je faire pour répartir 11 pommes  entre 7 personnes ?</t>
    </r>
  </si>
  <si>
    <r>
      <t>Élève :</t>
    </r>
    <r>
      <rPr>
        <b/>
        <sz val="16"/>
        <color rgb="FF8DB3E2"/>
        <rFont val="Times New Roman"/>
        <family val="1"/>
      </rPr>
      <t> </t>
    </r>
    <r>
      <rPr>
        <b/>
        <sz val="16"/>
        <color rgb="FF1F497D"/>
        <rFont val="Times New Roman"/>
        <family val="1"/>
      </rPr>
      <t>Une compote, maître</t>
    </r>
    <r>
      <rPr>
        <b/>
        <sz val="16"/>
        <rFont val="Times New Roman"/>
        <family val="1"/>
      </rPr>
      <t> </t>
    </r>
    <r>
      <rPr>
        <b/>
        <sz val="16"/>
        <color rgb="FF1F497D"/>
        <rFont val="Times New Roman"/>
        <family val="1"/>
      </rPr>
      <t>!</t>
    </r>
  </si>
  <si>
    <t>( il y a de la logique !)</t>
  </si>
  <si>
    <r>
      <t>Professeur : </t>
    </r>
    <r>
      <rPr>
        <b/>
        <sz val="16"/>
        <rFont val="Times New Roman"/>
        <family val="1"/>
      </rPr>
      <t>- </t>
    </r>
    <r>
      <rPr>
        <b/>
        <sz val="16"/>
        <color rgb="FF365F91"/>
        <rFont val="Times New Roman"/>
        <family val="1"/>
      </rPr>
      <t>Joachim</t>
    </r>
    <r>
      <rPr>
        <b/>
        <sz val="16"/>
        <rFont val="Times New Roman"/>
        <family val="1"/>
      </rPr>
      <t>, </t>
    </r>
    <r>
      <rPr>
        <b/>
        <sz val="16"/>
        <color rgb="FF1F497D"/>
        <rFont val="Times New Roman"/>
        <family val="1"/>
      </rPr>
      <t>dites-moi le présent de l’indicatif du verbe marcher.</t>
    </r>
  </si>
  <si>
    <t>(Et c’est vrai non ?)</t>
  </si>
  <si>
    <r>
      <t>Professeur :</t>
    </r>
    <r>
      <rPr>
        <b/>
        <sz val="16"/>
        <color rgb="FF548DD4"/>
        <rFont val="Times New Roman"/>
        <family val="1"/>
      </rPr>
      <t> </t>
    </r>
    <r>
      <rPr>
        <b/>
        <sz val="16"/>
        <color rgb="FF1F497D"/>
        <rFont val="Times New Roman"/>
        <family val="1"/>
      </rPr>
      <t>« Il pleuvait » c’est quel temps ?</t>
    </r>
  </si>
  <si>
    <r>
      <t>Professeur : </t>
    </r>
    <r>
      <rPr>
        <b/>
        <sz val="16"/>
        <color rgb="FF1F497D"/>
        <rFont val="Times New Roman"/>
        <family val="1"/>
      </rPr>
      <t>Combien de cœurs avons-nous ?</t>
    </r>
  </si>
  <si>
    <r>
      <t>Élève :</t>
    </r>
    <r>
      <rPr>
        <b/>
        <sz val="16"/>
        <rFont val="Times New Roman"/>
        <family val="1"/>
      </rPr>
      <t> </t>
    </r>
    <r>
      <rPr>
        <b/>
        <sz val="16"/>
        <color rgb="FF1F497D"/>
        <rFont val="Times New Roman"/>
        <family val="1"/>
      </rPr>
      <t>Deux, maître</t>
    </r>
    <r>
      <rPr>
        <b/>
        <sz val="16"/>
        <rFont val="Times New Roman"/>
        <family val="1"/>
      </rPr>
      <t>.</t>
    </r>
  </si>
  <si>
    <t>Deux élèves arrivent en retard à l’école. Ils s’expliquent :</t>
  </si>
  <si>
    <t>(Bien argumenté …non ?)</t>
  </si>
  <si>
    <r>
      <t>Professeur </t>
    </r>
    <r>
      <rPr>
        <b/>
        <sz val="16"/>
        <color rgb="FF1F497D"/>
        <rFont val="Times New Roman"/>
        <family val="1"/>
      </rPr>
      <t>: Pouvez-vous me dire le nom de 5 éléments qui contiennent du lait ?</t>
    </r>
  </si>
  <si>
    <t>Un élève en droit pendant son examen oral : qu’est-ce qu’une fraude ?</t>
  </si>
  <si>
    <r>
      <t>Maîtresse </t>
    </r>
    <r>
      <rPr>
        <b/>
        <sz val="16"/>
        <color rgb="FF1F497D"/>
        <rFont val="Times New Roman"/>
        <family val="1"/>
      </rPr>
      <t>: Tony, dites-moi sincèrement, vous priez avant chaque repas ?</t>
    </r>
  </si>
  <si>
    <r>
      <t>Maîtresse </t>
    </r>
    <r>
      <rPr>
        <b/>
        <sz val="16"/>
        <color rgb="FF548DD4"/>
        <rFont val="Times New Roman"/>
        <family val="1"/>
      </rPr>
      <t>:</t>
    </r>
    <r>
      <rPr>
        <b/>
        <sz val="16"/>
        <color rgb="FF1F497D"/>
        <rFont val="Times New Roman"/>
        <family val="1"/>
      </rPr>
      <t> Arthur, ta rédaction « mon chien » est exactement la même que celle de ton frère. Tu as copié ?</t>
    </r>
  </si>
  <si>
    <t>(plus logique ... tu meurs !)</t>
  </si>
  <si>
    <r>
      <t>Maîtresse</t>
    </r>
    <r>
      <rPr>
        <b/>
        <sz val="16"/>
        <color rgb="FF1F497D"/>
        <rFont val="Times New Roman"/>
        <family val="1"/>
      </rPr>
      <t>: Bruno, quel nom donnons-nous à une personne qui continue à parler même si les autres ne s’intéressent pas au sujet ?</t>
    </r>
  </si>
  <si>
    <t>(la meilleure de toutes)</t>
  </si>
  <si>
    <t xml:space="preserve">             </t>
  </si>
  <si>
    <t xml:space="preserve">            Élève : - Je marche…... tu marches...… il marche...… </t>
  </si>
  <si>
    <t xml:space="preserve">            Professeur : - Plus vite !</t>
  </si>
  <si>
    <t xml:space="preserve">            Élève : - Nous courons, vous courez, ils courent !</t>
  </si>
  <si>
    <t xml:space="preserve">            Élève : C’est du mauvais temps, maître.</t>
  </si>
  <si>
    <t xml:space="preserve">            Professeur : Deux ? !</t>
  </si>
  <si>
    <t xml:space="preserve">            Élève : Oui, le vôtre et le mien !</t>
  </si>
  <si>
    <t xml:space="preserve">            (Pas faux...)</t>
  </si>
  <si>
    <t xml:space="preserve">              </t>
  </si>
  <si>
    <t xml:space="preserve">            - Le 1er élève dit : Je me suis réveillé en retard, maître. J’ai rêvé que j'étais allé en Polynésie et le voyage a duré longtemps.</t>
  </si>
  <si>
    <t xml:space="preserve">            - Le 2ème élève dit : Et moi je suis allé le chercher à l’aéroport.</t>
  </si>
  <si>
    <t xml:space="preserve">            Élève : Oui maître. Un fromage et...  …euh;….. quatre vaches …</t>
  </si>
  <si>
    <t xml:space="preserve">            Réponse de l’élève : C’est ce que vous êtes en train de faire, Monsieur...</t>
  </si>
  <si>
    <t xml:space="preserve">            Le professeur intrigué : Comment cela ? expliquez-vous…...</t>
  </si>
  <si>
    <t xml:space="preserve">            L’élève dit : Selon le Code Pénal, celui qui profite de l’ignorance de l’autre pour lui porter préjudice, commet une fraude.</t>
  </si>
  <si>
    <t xml:space="preserve">            Tony : Non, maîtresse, je n’en ai pas besoin, … ma maman est une excellente cuisinière.</t>
  </si>
  <si>
    <t xml:space="preserve">            Arthur : Non maîtresse, mais le chien c’est le même.</t>
  </si>
  <si>
    <t xml:space="preserve">            Bruno : Un professeur...</t>
  </si>
  <si>
    <t>Canular - HOAX</t>
  </si>
  <si>
    <t>le texte que je vous ai envoyé est probablement un HOAX ( canular ) pour nuire à Mosanto</t>
  </si>
  <si>
    <t>qui avec son Roundop ne l'a pas volé</t>
  </si>
  <si>
    <t>ayant reçu le message d'un jardinier je l'ai pris au premier degré sans vérifier</t>
  </si>
  <si>
    <t>merci de lire néanmoins les remarques ci-dessous :</t>
  </si>
  <si>
    <t>j'ai fait une recherche google avec les mots clés "salade désherbant" et je suis tombé su de nombreuse réponses qui reprennent exactement le même texte, mot pour mot, avec des photo plus ou moins crades.</t>
  </si>
  <si>
    <t>le seul forum qui discutait vraiment du sujet, en donnant des avis ( mais aucunes sources, hélas) date de 2005, c'est donc pas du récent.</t>
  </si>
  <si>
    <t>http://www.aujardin.org/traitement-salades-t25310.html</t>
  </si>
  <si>
    <t>mais il y'a quelques explications qui, faute d'être fiables, sont au moins logiques.</t>
  </si>
  <si>
    <t>d'après ce forum, le désherbant en question est le roundop, de la marque monsanto, qui est une des marques avec le plus de pétitions contre elle( une seule recherche sur "monsanto" m'en a donné trois différentes sur la même page)</t>
  </si>
  <si>
    <t>un contributeur dit que le roundop demande plusieurs jours pour agir, et ferait plutôt jaunir la salade.</t>
  </si>
  <si>
    <t>http://fr.wikipedia.org/wiki/Roundup</t>
  </si>
  <si>
    <t>je ne peux donc pas dire si cette pratique existe ou pas, mais je n'ai pas de doute que plein de monde veut descendre monsanto ( que ce soit à raison ou à tord, ça n'est pas le sujet )</t>
  </si>
  <si>
    <t>Effectivement, le désherbant dont tu parles est massivement utilisé dans les champs et quand un champ a été traité, c'est pas difficile à voir. La végétation prend une jolie teinte légèrement rougeâtre (avant de virer couleur paille) qui n'existe pas, normalement, dans le paysage.</t>
  </si>
  <si>
    <t>Ensuite, les désherbants sont pulvérisés sur les feuilles :</t>
  </si>
  <si>
    <t>- soit ils les brûlent comme le ferait du vinaigre ou de l'eau chaude,</t>
  </si>
  <si>
    <t>- soit il descend dans les racines de la plante ce qui a pour effet de la faire crever en totalité.</t>
  </si>
  <si>
    <t>Pour obtenir un coeur de salade blanc, une seule solution : bloquer la photosynthèse en empêchant la lumière d'atteindre le coeur.</t>
  </si>
  <si>
    <t>http://www.hoaxbuster.com/forum/salade-blanchie-au-desherbant</t>
  </si>
  <si>
    <t>Personnellement, je ne crois pas trop à cette histoire de salade qui m'a l'air d'en être une mais ça n'empêche pas. Mais ça n'empêche pas que Monsanto est un réel danger pas seulement pour les pesticides mais pour la démocratie en général.</t>
  </si>
  <si>
    <t>Que les cancers sont en augmentation et que les pesticides ne tuent pas que les petites bêtes (petites bêtes qui d'ailleurs sont souvent bien utiles au jardin et peuvent être chassées autrement que par des produits dangereux.)</t>
  </si>
  <si>
    <t>Il n'est pas illogique qu'un défoliant fasse blanchir un plan de salade, car ce genre de produit doit agir en détruisant la chlorophylle des feuilles, le blanchiment pourrait être le premier symptôme de cette action.</t>
  </si>
  <si>
    <t xml:space="preserve">Conclusion : </t>
  </si>
  <si>
    <t>il est difficile de se faire une bonne opinion , sinon qu'il faut proscrire tout légume produit avec des PESTICIDES</t>
  </si>
  <si>
    <t>Le cas des pommes de terre : le Défanage</t>
  </si>
  <si>
    <t>est lui parcontre bien réel</t>
  </si>
  <si>
    <t>Le sujet de départ était la salade, pas la pomme de terre, mais si vous voulez vraiment abordé le sujet, je rappelle que les pommes de terre vendues dans le commerce sont généralement traitées pour ne pas germer et que cet anti-germe n'est rien d'autre qu'un herbicide.</t>
  </si>
  <si>
    <t>Ce que je sais, c'est que certains "professionnels" utilisent le roundop avec les pommes de terres. Quand il y a une demande du marché et que ce n'est pas encore le moment de recolter les pommes de terre, ils mettent du roundop pour que la plante meure plus vite et recolter ensuite.</t>
  </si>
  <si>
    <t>En savoir plus sur https://www.aujardin.org/viewtopic.php?t=25310#qmRih5BTIoDml1RP.99</t>
  </si>
  <si>
    <t>Le marchand de pommes de terre d'Uffholtz qui est présent au marché de Thann</t>
  </si>
  <si>
    <t>précise bien que ses pommes de terre ne sont pas défanés chimiquement</t>
  </si>
  <si>
    <t>Note</t>
  </si>
  <si>
    <r>
      <rPr>
        <b/>
        <sz val="16"/>
        <color rgb="FFFF0000"/>
        <rFont val="Arial"/>
        <family val="2"/>
      </rPr>
      <t>Moralité :</t>
    </r>
    <r>
      <rPr>
        <b/>
        <sz val="14"/>
        <color theme="1"/>
        <rFont val="Arial"/>
        <family val="2"/>
      </rPr>
      <t xml:space="preserve"> il est prudent de vérifier les messages qui circulent sur le net</t>
    </r>
  </si>
  <si>
    <t>Merci à Raymond Président dusyndicat d'Apiculteur de Thann</t>
  </si>
  <si>
    <t>qui m'a demandé si j'avais vérifié l'info</t>
  </si>
  <si>
    <t>Personnellement je supprime cette info de mon dossier Jardinage</t>
  </si>
  <si>
    <t>qui comporte plus de 1000 rubriques</t>
  </si>
  <si>
    <t>Bonne fin d'année à tous les destinataires du message.</t>
  </si>
  <si>
    <t>Jo Schnneider   /  68800 Leimbach , le  15/12/2017</t>
  </si>
  <si>
    <t>Attention aux canulars sur Internet et les fausses nouvelles</t>
  </si>
  <si>
    <t>Il est prudent de vérifier les messages qui circulent sur le net</t>
  </si>
  <si>
    <t>exemple  :    Jaunir la SALADE</t>
  </si>
  <si>
    <t>Pour vérifier :</t>
  </si>
  <si>
    <t xml:space="preserve"> 1 - aller sur le moteur de recherche </t>
  </si>
  <si>
    <t xml:space="preserve"> 3 - lancer la recherche</t>
  </si>
  <si>
    <r>
      <t xml:space="preserve"> 2 - tapper le titre ou une phrase clé et ajouter le mot</t>
    </r>
    <r>
      <rPr>
        <b/>
        <sz val="20"/>
        <color rgb="FFFF0000"/>
        <rFont val="Arial"/>
        <family val="2"/>
      </rPr>
      <t xml:space="preserve"> hoax</t>
    </r>
  </si>
  <si>
    <t>http://www.hoaxbuster.com/</t>
  </si>
  <si>
    <t>utiliser le site  HOAXBUSTER</t>
  </si>
  <si>
    <t>pour 1 kWc</t>
  </si>
  <si>
    <t>JANVIER</t>
  </si>
  <si>
    <t>FEVRIER</t>
  </si>
  <si>
    <t>MARS</t>
  </si>
  <si>
    <t>AVRIL</t>
  </si>
  <si>
    <t>MAI</t>
  </si>
  <si>
    <t>JUIN</t>
  </si>
  <si>
    <t>JUILLET</t>
  </si>
  <si>
    <t>AOÛT</t>
  </si>
  <si>
    <t>SEPTEMBRE</t>
  </si>
  <si>
    <t>OCTOBRE</t>
  </si>
  <si>
    <t>NOVEMBRE</t>
  </si>
  <si>
    <t>DÉCEMBRE</t>
  </si>
  <si>
    <t>Annuel :</t>
  </si>
  <si>
    <r>
      <t>le ratio de production d' 1 kWc installé vous permet de</t>
    </r>
    <r>
      <rPr>
        <b/>
        <i/>
        <sz val="14"/>
        <color rgb="FFFF0000"/>
        <rFont val="Arial"/>
        <family val="2"/>
      </rPr>
      <t xml:space="preserve"> comparer avec votre installation  !</t>
    </r>
  </si>
  <si>
    <r>
      <t xml:space="preserve">de 2010 à 2016 sur 7 ans :  production annuelle en kWh :  32 208   /  </t>
    </r>
    <r>
      <rPr>
        <b/>
        <sz val="12"/>
        <color theme="3"/>
        <rFont val="Arial"/>
        <family val="2"/>
      </rPr>
      <t>35 097</t>
    </r>
    <r>
      <rPr>
        <b/>
        <sz val="12"/>
        <rFont val="Arial"/>
        <family val="2"/>
      </rPr>
      <t xml:space="preserve">   /  </t>
    </r>
    <r>
      <rPr>
        <b/>
        <sz val="12"/>
        <color rgb="FFFF0000"/>
        <rFont val="Arial"/>
        <family val="2"/>
      </rPr>
      <t xml:space="preserve"> 29 001 </t>
    </r>
    <r>
      <rPr>
        <b/>
        <sz val="12"/>
        <rFont val="Arial"/>
        <family val="2"/>
      </rPr>
      <t xml:space="preserve">  /  34 130   /  31 073   /  34 454   /   32 083</t>
    </r>
  </si>
  <si>
    <r>
      <t xml:space="preserve">moyenne annuelle   : </t>
    </r>
    <r>
      <rPr>
        <b/>
        <sz val="14"/>
        <color rgb="FFFF0000"/>
        <rFont val="Arial"/>
        <family val="2"/>
      </rPr>
      <t xml:space="preserve"> 32 149 kWh -  Cumul :   225 046 kWh  </t>
    </r>
    <r>
      <rPr>
        <b/>
        <sz val="12"/>
        <rFont val="Arial"/>
        <family val="2"/>
      </rPr>
      <t xml:space="preserve">- écart entre la meilleure et la moins bonne année :  </t>
    </r>
    <r>
      <rPr>
        <b/>
        <sz val="12"/>
        <color rgb="FF002060"/>
        <rFont val="Arial"/>
        <family val="2"/>
      </rPr>
      <t xml:space="preserve"> </t>
    </r>
    <r>
      <rPr>
        <b/>
        <sz val="14"/>
        <color rgb="FFFF0000"/>
        <rFont val="Arial"/>
        <family val="2"/>
      </rPr>
      <t>17.4 %</t>
    </r>
  </si>
  <si>
    <r>
      <t xml:space="preserve">les 6 mois d' Avril à Septembre  représentent </t>
    </r>
    <r>
      <rPr>
        <b/>
        <sz val="14"/>
        <color rgb="FFFF0000"/>
        <rFont val="Arial"/>
        <family val="2"/>
      </rPr>
      <t xml:space="preserve"> 68 % </t>
    </r>
    <r>
      <rPr>
        <b/>
        <sz val="14"/>
        <rFont val="Arial"/>
        <family val="2"/>
      </rPr>
      <t>de la production annuelle</t>
    </r>
  </si>
  <si>
    <r>
      <rPr>
        <b/>
        <sz val="14"/>
        <rFont val="Arial"/>
        <family val="2"/>
      </rPr>
      <t xml:space="preserve">                                 production moyenne annuelle par kWc installé :</t>
    </r>
    <r>
      <rPr>
        <b/>
        <sz val="14"/>
        <color rgb="FFFF0000"/>
        <rFont val="Arial"/>
        <family val="2"/>
      </rPr>
      <t xml:space="preserve">   1 150 kWh          </t>
    </r>
    <r>
      <rPr>
        <i/>
        <sz val="9"/>
        <rFont val="Arial"/>
        <family val="2"/>
      </rPr>
      <t xml:space="preserve">  création : jo schneider  15 10 2017</t>
    </r>
  </si>
  <si>
    <t>de 2010 à 2016 sur 6 ans :   32 208   /   35 097   /   29 001   /  34 130   /  31 073   /  34 454   /   32 083</t>
  </si>
  <si>
    <t>Production Solaire photovoltaïque</t>
  </si>
  <si>
    <t>permet de comparer</t>
  </si>
  <si>
    <r>
      <t>Moyenne mensuelle de production SOLAIRE sur</t>
    </r>
    <r>
      <rPr>
        <b/>
        <sz val="16"/>
        <color rgb="FFFF0000"/>
        <rFont val="Arial"/>
        <family val="2"/>
      </rPr>
      <t xml:space="preserve"> 7 ans</t>
    </r>
    <r>
      <rPr>
        <b/>
        <sz val="16"/>
        <rFont val="Arial"/>
        <family val="2"/>
      </rPr>
      <t xml:space="preserve">
Soleil Citoyen d'Aspach le Bas 68700  -  Installation Citoyenne d'une puissance de</t>
    </r>
    <r>
      <rPr>
        <b/>
        <sz val="16"/>
        <color rgb="FFFF0000"/>
        <rFont val="Arial"/>
        <family val="2"/>
      </rPr>
      <t xml:space="preserve"> 28 kWc ( 27,900 )
réalisée par 42 Associés en Juillet 2010</t>
    </r>
  </si>
  <si>
    <t>Nous pouvons  AGIR</t>
  </si>
  <si>
    <t xml:space="preserve"> - Produire de l'électricité verte</t>
  </si>
  <si>
    <t xml:space="preserve"> - Réduire le risque nucléaire  </t>
  </si>
  <si>
    <t xml:space="preserve"> - Réduire notre dépendance énergétique</t>
  </si>
  <si>
    <t>Rejoignez le groupe d'Alsaciens engagés</t>
  </si>
  <si>
    <t>infos sur :</t>
  </si>
  <si>
    <t>www.ercisol.com</t>
  </si>
  <si>
    <t>Contact :    03 89 37 87 25 -  schneiderjo68@gmail.com</t>
  </si>
  <si>
    <t>ERCISOL : qui sommes-nous ?</t>
  </si>
  <si>
    <t>Cette société, du type coopérative, est à capital variable; Le plafond est fixé à 2 000 000 €. Ce qui permet à toute personne physique ou morale de nous rejoindre quand elle le demande. </t>
  </si>
  <si>
    <t>Une règle de base: 1 Homme/Femme = 1 voix</t>
  </si>
  <si>
    <t>Le Président et les membres du Comité de Gestion sont élus et bénévoles. </t>
  </si>
  <si>
    <t>35 associés fondateurs ont créé la Société par Actions Simplifiée ERCISOL (Energies Renouvelables Citoyennes et Solidaires).</t>
  </si>
  <si>
    <r>
      <t>A ce jour, elle rassemble 170 associés</t>
    </r>
    <r>
      <rPr>
        <sz val="16"/>
        <color rgb="FFFF0000"/>
        <rFont val="Arial"/>
        <family val="2"/>
      </rPr>
      <t xml:space="preserve"> qui ont souscrit </t>
    </r>
    <r>
      <rPr>
        <b/>
        <sz val="16"/>
        <color rgb="FFFF0000"/>
        <rFont val="Arial"/>
        <family val="2"/>
      </rPr>
      <t>1 723 actions</t>
    </r>
    <r>
      <rPr>
        <sz val="16"/>
        <color rgb="FFFF0000"/>
        <rFont val="Arial"/>
        <family val="2"/>
      </rPr>
      <t xml:space="preserve"> constituant </t>
    </r>
    <r>
      <rPr>
        <b/>
        <sz val="16"/>
        <color rgb="FFFF0000"/>
        <rFont val="Arial"/>
        <family val="2"/>
      </rPr>
      <t>un capital de 861 500 €, entièrement libéré.</t>
    </r>
    <r>
      <rPr>
        <sz val="16"/>
        <color rgb="FFFF0000"/>
        <rFont val="Arial"/>
        <family val="2"/>
      </rPr>
      <t> </t>
    </r>
  </si>
  <si>
    <t>au développement CITOYEN des ENERGIES RENOUVELABLES</t>
  </si>
  <si>
    <r>
      <t>avec</t>
    </r>
    <r>
      <rPr>
        <b/>
        <sz val="14"/>
        <color indexed="10"/>
        <rFont val="Arial"/>
        <family val="2"/>
      </rPr>
      <t xml:space="preserve"> 170</t>
    </r>
    <r>
      <rPr>
        <b/>
        <sz val="14"/>
        <color indexed="12"/>
        <rFont val="Arial"/>
        <family val="2"/>
      </rPr>
      <t xml:space="preserve"> autres Associés</t>
    </r>
  </si>
  <si>
    <t>ERCISOL / un Projet Citoyen à découvrir</t>
  </si>
  <si>
    <t>Si vous deveniez ACTEUR de la transition énergétique</t>
  </si>
  <si>
    <t>Comment devenir  ACTEUR de la TRANSITION Energétique ?</t>
  </si>
  <si>
    <t>Comment me faire plaisir , c'est très simple</t>
  </si>
  <si>
    <t>Avec MIXMO, disputez une course endiablée dans laquelle tout le monde joue en même temps et chacun compose sa propre grille de mots! Le gagnant est le premier à terminer sa grille, mais prenez garde car un joker malicieux s’est glissé parmi les jetons et risque bien de perturber tous vos plans...</t>
  </si>
  <si>
    <t>Découvrir le MIXMO</t>
  </si>
  <si>
    <t>Oser croiser un jeu de Scrabble avec un jeu de rapidité, il fallait oser! C'est le pari de Mixmo. Pour la circonstance, toutefois, vous ne jouez pas réellement au Scrabble, mais à une version très simplifiée. Le mot d'ordre de Mixmo est donc "faut que ça speede"!</t>
  </si>
  <si>
    <t>Au top départ, les joueurs retournent leurs 6 jetons et tentent de réaliser un mot ou un mini "mots croisés" avec ses 6 lettres.</t>
  </si>
  <si>
    <t>Dès qu'un joueur y parvient, il annonce "Mixmo!" et tous les joueurs prennent deux lettres supplémentaires (y compris celui qui a annoncé "Mixmo!"). Chaque joueur tente d'ajouter les 2 lettres à son "mots croisés". Il est permis de réarranger son "mots croisés" en tout ou en partie quand on le souhaite.</t>
  </si>
  <si>
    <t>Quand un joueur parvient de nouveau à placer toutes ses lettres, il annonce "Mixmo!", tous les joueurs reprennent 2 lettres supplémentaires, et ainsi de suite...</t>
  </si>
  <si>
    <t>Lorsque la réserve de lettres est vide, le dernier joueur qui annonce "Mixmo!" gagne la partie.</t>
  </si>
  <si>
    <t>Les jetons étoilés sont des jokers. Le jeton "bandit" doit s'utiliser comme "méchante lettre": K, W, X, Y ou Z, mais permet au joueur d'imposer un thème, dont tous les joueurs sont obligés d'avoir au moins un mot dans leur grille.</t>
  </si>
  <si>
    <t>La règle propose bien des variantes pour sophistiquer le jeu, mais personnellement je ne vois pas l'intérêt d'alourdir un jeu aussi simple et excitant. J'avoue même que par chez nous, on joue même sans thème imposé par le bandit. On trouve que le côté "parties flash" nous plait beaucoup.</t>
  </si>
  <si>
    <t>"Vous êtes sûrs que le jeu n'est pas réservé aux disciples de Maître Capello?", me direz-vous. Pas du tout, le jeu est très accessible, même aux enfants, nous l'avons prouvé à la maison. Au début, ils rament un peu (bon, d'accord, les adultes aussi, j'avoue). Mais ils progressent très vite sur plusieurs tableaux:</t>
  </si>
  <si>
    <t>apprendre à mixer les lettres mentalement pour former des mots (c'est un excellent exercice, à tout âge, mais particulièrement chez les jeunes qui sont de moins en moins confrontés au français correct)</t>
  </si>
  <si>
    <t>apprendre à distinguer les lettres selon leur rareté et arranger leur stratégie de construction du "mots croisés" en fonction,</t>
  </si>
  <si>
    <t>et, anecdotiquement, apprendre les petits trucs des scrabbleurs et joueurs de mots croisés: les fameux coq et cinq pour placer un "Q" sans "U", les WU, WON, AXE, XI, YEN, ZEN et autres petits mots sympathiques pour placer les lettres compliquées, les providentiels HO, HA, HE, HI, et autres NA, RU, RA, OR etc. pour glisser rapidement les dernières lettres, surtout lors des rafales de "Mixmo!" en fin de partie.</t>
  </si>
  <si>
    <t>Je n'aurais pas imaginé que Mixmo puisse devenir un de nos jeux d'apéro favoris, que l'on a pratiqué tous les jours, même plusieurs fois par jour, pendant nos dernières vacances en famille.</t>
  </si>
  <si>
    <t>C'est un peu comme de la gym: à la fois un exercice et un plaisir. Et j'aime beaucoup ça.</t>
  </si>
  <si>
    <t>Un conseil: pour que Mixmo soit et reste un plaisir pour tous les joueurs, nous terminons toujours toutes les grilles Mixmo de tous les joueurs, même après que l'un d'entre nous ait été déclaré vainqueur. Ca génère toujours une satisfaction générale d'avoir passé un bon moment. Et c'est intéressant, nous avons constaté que nous n'avons jamais été bloqués: nous avons toujours pu terminer toutes les grilles de Mixmo de tous les joueurs! C'est peut-être un hasard, mais ça démontre en tout cas qu'être définitivement bloqué doit être un événement rare.</t>
  </si>
  <si>
    <t>Et l'ambiance, ça donne quoi? - On est loin de l'ambiance académique d'une partie de Scrabble. Ici, ça bouge, ça trépigne, ça remue les lettres dans tous les sens, ça couine à la vue d'un "K", où à l'attente d'un "U" pour placer son "Q" (n'oubliez pas que le coq et le cinq sont vos amis).</t>
  </si>
  <si>
    <r>
      <t xml:space="preserve">Le principe en deux </t>
    </r>
    <r>
      <rPr>
        <b/>
        <u/>
        <sz val="14"/>
        <rFont val="Arial"/>
        <family val="2"/>
      </rPr>
      <t>mots</t>
    </r>
    <r>
      <rPr>
        <b/>
        <sz val="14"/>
        <rFont val="Arial"/>
        <family val="2"/>
      </rPr>
      <t xml:space="preserve"> - Au début de la partie, les joueurs étalent tous les jetons lettres au centre de la table, faces cachées. Chaque joueur prend 6 jetons devant lui.</t>
    </r>
  </si>
  <si>
    <t>https://www.youtube.com/watch?v=s7Vcr_b_-DE</t>
  </si>
  <si>
    <t>Les raisons d'aimer</t>
  </si>
  <si>
    <t>Extra simple et épuré (pas besoin de s'encombrer de variantes et de scores, selon moi)</t>
  </si>
  <si>
    <t>Dynamique et prenant</t>
  </si>
  <si>
    <t>Motivant pour tous les joueurs si on prend la peine de terminer toutes les grilles après la partie</t>
  </si>
  <si>
    <t>Connaissez vous le MIXMO  ?</t>
  </si>
  <si>
    <t>L'origine de l'Alsacien</t>
  </si>
  <si>
    <t>Mes sites liés au JARDINAGE et d'INFOS</t>
  </si>
  <si>
    <t>159  références</t>
  </si>
  <si>
    <t>Origine de l'Alsacien ( langue )</t>
  </si>
  <si>
    <t>Document prêt à être imprimé</t>
  </si>
  <si>
    <r>
      <rPr>
        <b/>
        <sz val="16"/>
        <color rgb="FFFF0000"/>
        <rFont val="Arial"/>
        <family val="2"/>
      </rPr>
      <t xml:space="preserve">Liste des Additifs Toxiques </t>
    </r>
    <r>
      <rPr>
        <b/>
        <sz val="14"/>
        <rFont val="Arial"/>
        <family val="2"/>
      </rPr>
      <t xml:space="preserve"> à avoir sur soi lors des courses</t>
    </r>
  </si>
  <si>
    <t>Ce qui suit, est le « pourquoi » :</t>
  </si>
  <si>
    <t>Bonsoir,</t>
  </si>
  <si>
    <t>Nous avons discuté aujourd'hui au stand de l'association des semences gratuite à Schoppenwhir.</t>
  </si>
  <si>
    <t>Vous m'aviez parlé de votre fabuleux "Dossier Jardin'' avec plein de conseil, celui-ci m’intéresse.</t>
  </si>
  <si>
    <t>Voici en contrepartie quelques petits conseils et vidéos que je vous propose pour la culture et le potager.</t>
  </si>
  <si>
    <t>- Brin de paille Alsace, de nombreux conseils, articles et vidéos: http://www.bdpalsace.fr/tiki-view_articles.php?type=Classified </t>
  </si>
  <si>
    <t>- Bouturage à l'étouffé (réussite garantit) : http://www.bdpalsace.fr/tiki-read_article.php?articleId=140</t>
  </si>
  <si>
    <t>- Variétés pour l'Alsace : http://bdpalsace.fr/tiki-download_file.php?fileId=65</t>
  </si>
  <si>
    <t>La noix de terre (glycine tubéreuse) : https://www.rustica.fr/tv/glycine-tubereuse,7494.html</t>
  </si>
  <si>
    <t>Le manguier du froid (parfait pour l’Alsace et la vallée de Thann) : http://www.fruitiers-rares.info/articles45a50/article48-Asiminier-Asimina-triloba-Pawpaw.html</t>
  </si>
  <si>
    <t>Bonne soirée.</t>
  </si>
  <si>
    <t>Kevin. B</t>
  </si>
  <si>
    <t>Bonsoir M. Schneider,</t>
  </si>
  <si>
    <t>Je viens de prendre le temps d'ouvrir et d'enregistrer votre travail !!!</t>
  </si>
  <si>
    <t>Quel chef-d'oeuvre ! J'ose à peine imaginer le temps que vous avez passé à composer cela !</t>
  </si>
  <si>
    <t>Quelle chance nous avons de pouvoir en profiter !!!! Grand merci !!!</t>
  </si>
  <si>
    <t>Mes enfants et mon frère sont aussi de grands adeptes du jardinage et je me permets donc de leur transférer cette "mine de savoirs"...</t>
  </si>
  <si>
    <t>Merci de tout coeur pour ce magnifique cadeau ... </t>
  </si>
  <si>
    <t>Je n'ai fait que le survoler mais je vais prendre, chaque jour, le temps d'en lire un nouveau chapitre attentivement !!! avant de le mettre en pratique !!!</t>
  </si>
  <si>
    <t>Bonne soirée,</t>
  </si>
  <si>
    <t>Danièle SIMONET</t>
  </si>
  <si>
    <t>Faire son jardin potager agroécologique</t>
  </si>
  <si>
    <t>"Cela est bien dit, disait Candide sous la plume de Voltaire, mais il faut cultiver notre jardin..."</t>
  </si>
  <si>
    <t>Associer un ancrage dans les valeurs simples de la terre, aux préoccupations de nos vies et de notre environnement, est encore d'actualité.</t>
  </si>
  <si>
    <t>Faire son potager agroécologique est une vraie liberté, un plaisir personnel et familial, au rythme des saisons. Au-delà, ajoute Pierre Rabhi, "cultiver son lopin de terre, si petit soit-il, est un acte politique, c'est un acte de résistance." </t>
  </si>
  <si>
    <t>Le choix de retourner personnellement à la terre et de mieux se nourrir</t>
  </si>
  <si>
    <t>Faire son potager agroécologique est une activité agricole individuelle familiale qui permet de se rapprocher de la nature pour mieux se nourrir et mieux nourrir les siens. C'est un temps où les mains dans la terre, le cœur et le corps peuvent se ressourcer et retrouver l'énergie qui nous accompagnera dans nos projets et notre vie personnelle.</t>
  </si>
  <si>
    <t>C'est un temps de tranquillité au rythme des saisons et du temps, pour profiter de l'arc en ciel qui se lève, du bienfait de la pluie qui arrose le jardin à notre place,</t>
  </si>
  <si>
    <t>C'est une décision de reconnaître l'importance pour soi de faire son potager agroécologique et d'aménager ainsi son temps. </t>
  </si>
  <si>
    <t>Regarder et observer</t>
  </si>
  <si>
    <t>Les sols sont d'une grande variété : calcaires, siliceux, granitiques, acides, basiques... et ont chacun leur spécificité. Sur un même endroit, les particularités peuvent également différer. Le fait d'être en rapport semaine après semaine avec son sol permet de le connaître et de savoir comment il se comporte ici et là. Naît alors un rapport sensible avec le sol et comme un apprivoisement croisé. Le choix des plantations doit aussi être en harmonie avec le sol. Un arbre inadapté au sol deviendra malingre, malade, sera attaqué, comme en exil, sans rapport équilibré avec le sol qui le porte. C'est pourquoi il est important de s'interroger sur la compatibilité du sol et des plantations, au vu des réactions de la terre.</t>
  </si>
  <si>
    <t>Fertiliser et soigner</t>
  </si>
  <si>
    <t>La fertilisation passe avant tout par le compost, technique d'une remarquable efficacité, que les paysans chinois pratiquent depuis plus de 2 000 ans. La fermentation organisée de résidus de récolte, de fumier, de déchets de cuisine, d'herbes sèches, permet d'obtenir des résultats excellents. Le compost retient très bien l'eau, l'air circule mieux et donne à la plante une nourriture équilibrée et abondante, pour une production optimum. En cas de maladie, des soins adaptés peuvent être trouvés, en lien avec la documentation existante et les autres agrobiologistes.</t>
  </si>
  <si>
    <t>Un potager agroécologique sur son balcon</t>
  </si>
  <si>
    <t>Pour ceux qui n'ont pas de jardin, il est possible déjà sur un balcon ou un rebord de fenêtre, de faire quelques plantations, à commencer par des plantes condimentaires.</t>
  </si>
  <si>
    <t>L'association Graine de jardins propose ses conseils et ses astuces. À chacun son petit coin de terre...</t>
  </si>
  <si>
    <t>Être à l'écoute de sa terre</t>
  </si>
  <si>
    <t>Une documentation simple permet de commencer, pour acquérir les connaissances de base (cf. livres et liens plus bas). L'agriculture chimique simplifie en donnant l'illusion que cultiver consiste à labourer la terre, mettre des engrais, traiter chimiquement les plantes pour les protéger au moyen de pesticides et récolter en toute simplicité, dans un processus clé en main.</t>
  </si>
  <si>
    <t>Faire son jardin agroécologique revient en revanche à travailler la terre en apprenant à connaître son sol, à le fertiliser, sans retournement ni bouleversement pour préserver avant tout le cheptel énorme de petits animaux, notamment des vers de terre qui contribuent à l'aération et au drainage des terres. On en trouverait 250.000 dans 500 m2 et il convient de préserver ces fabuleux auxiliaires qui bêchent à la place du jardinier et entretiennent la vitalité du sol...</t>
  </si>
  <si>
    <t>Être à l'écoute des conseils et des traditions</t>
  </si>
  <si>
    <t>Les paysans traditionnels, de génération en génération, se transmettaient les connaissances, à commencer par le coin du jardin où les pommes de terre poussent le mieux...</t>
  </si>
  <si>
    <t>Les connaissances à défaut d'être académiques étaient néanmoins très approfondies et permettaient de répondre à de nombreuses difficultés aujourd'hui trop souvent résolues par les pesticides, désherbants et autres poisons chimiques. La guerre de 14-18 qui a décimé le monde paysan a beaucoup appauvri aussi le monde agricole de précieux savoirs et savoir-faire.</t>
  </si>
  <si>
    <t>Les ouvrages consacrés à la culture biologique et aux réseaux agroécologiques permettent de retrouver ces connaissances vernaculaires si précieuses et de tisser du lien.</t>
  </si>
  <si>
    <t>200 mètres carrés</t>
  </si>
  <si>
    <t>Les échelles des jardins sont variables mais les lois fondamentales restent à peu près les mêmes. Il n'y a pas un barème qui peut établir qu'avec tant de surface on peut nourrir tant de personnes. Il existe des sols riches naturellement où tout pousse sans efforts particuliers et des sols pauvres qui nécessitent plus de travail, de soin et de fertilisation.</t>
  </si>
  <si>
    <t>Mais si l'on reste sur la production simple de fruits et légumes sans céréales, dans un système verger-potager très performant c'est-à-dire en cultivant des légumes au pied des arbres, on peut sur 200 m2 obtenir une belle production, voire même une autonomie totale, selon le sol, en fruits et légumes, pour une famille de 4 personnes.</t>
  </si>
  <si>
    <t>Quelques livres</t>
  </si>
  <si>
    <t>- Almanach du jardin bio, Philippe Asseray, La maison rustique, Flammarion, 2000.</t>
  </si>
  <si>
    <t>- Les bons petits trucs du jardin bio, Catherine Lamontagne, Rustica, 2007.</t>
  </si>
  <si>
    <t>- Jardiner plus naturel, Jérôme Desbordes, Minerva, 1999.</t>
  </si>
  <si>
    <t>- Du Sahara aux Cévennes, Pierre Rabhi, Editions de Candide, Lavilledieu, 1983, Nouvelle édition Editions Albin Michel, 1995, Format de poche Editions Albin Michel, 2002.</t>
  </si>
  <si>
    <t>- L'offrance au crépuscule, Pierre Rabhi, Editions l'Harmattan, 2001.</t>
  </si>
  <si>
    <t>- Une Agriculture du Vivant, l'héritage de l'Ecole de Beaujeu, Editions du Fraysse &amp; Cerea, 2006, ouvrage collectif.</t>
  </si>
  <si>
    <t>- Guide de ressources - Agriculture écologique méditerranéenne, Ed. Terre-Ferme, 1997, 97 pages.</t>
  </si>
  <si>
    <t>- Le livre de l'agriculture, Ibn Al Awan, écrivain et savant adalou mort en 1145, Editions Bouslama, 1983.</t>
  </si>
  <si>
    <t>- Agriculture biologique méditerranéenne : guide à usage professionnel. G. Guet, éditions Graphot.</t>
  </si>
  <si>
    <t>- Les Jardiniers de l'Avenir, Christophe Beau, Mark Léger, C. Clergeaud et Plein Soleil-Les 3 spirales Editeur, 2005.</t>
  </si>
  <si>
    <t xml:space="preserve">bon à savoir.........., alors fini ce genre d'envoi........ Pourquoi les pétitions, chaînes de lettre, inscrire vos noms... etc. ..? Lisez bien le communiqué suivant, celui-ci pourrait vous éviter de vous retrouver avec de multiples pourriels qui viendront envahir votre ordinateur sans que vous vous en aperceviez. Voici quelques bons conseils que nous devrions tous suivre régulièrement. Si vous vous demandez « POURQUOI » je n'ai pas retourné un message qui demandait une action comme: «Si je ne reçois pas de réponse de toi, je saurai que... » ou « Vois combien de fleurs l'on te retournera ...», ou encore « Transfère ce document à 10 personnes dans les 5 minutes suivantes, sinon quelque chose de mauvais t'arrivera », etc., etc.             </t>
  </si>
  <si>
    <t xml:space="preserve">1) Toutes les fois que vous voyez un message qui vous demande de le transférer à 10 personnes et +, ou de signer une pétition, sinon la chance ou la malchance ou autres menaces vous arriveront, il y a de fortes possibilités que le dit message cache un programme espion qui retrace les "micro sauvegardes automatiques" (cookies) ainsi que toutes les adresses de courriel des correspondants à qui vous transférez le document. L'auteur du message original qui a inséré le programme espion recevra une copie chaque fois que le message sera retransmis, et il sera alors capable d'y extraire toutes les adresses 'actives' de courriels qu'il pourra ainsi utiliser pour l'envoi de « pourriels », ou vendre ces listes à d'autres « pollueurs » du réseau Internet.               </t>
  </si>
  <si>
    <t xml:space="preserve">Vous pouvez faire aux membres de votre famille, ainsi qu'à vos amis, une GRANDE faveur en partageant cette information avec eux; vous allez leur rendre un fier service, et vous serez ce faisant récompensé en ne recevant pas des milliers de « pourriels » dans le futur! Si vous avez fait parvenir (par TRANSFÉRER) ce genre de courriels dans le passé, vous avez sûrement contribué au pullulement des POURRIELS que vous recevez aujourd'hui!                  </t>
  </si>
  <si>
    <t xml:space="preserve">Faites-vous une faveur et ARRÊTEZ d'ajouter votre nom à ce genre de listes, quelque soit le genre ou l'attrait qu'il puisse vous donner. Vous croyez peut-être que vous supportez une GRANDE cause, mais ce n'est PAS le cas. En fait, vous recevrez des tonnes de pourriels plus tard! De plus, nous aidons ainsi les pollueurs à faire fortune! Ne leur facilitons pas la tâche! Vous devez savoir que les listes de noms pour des pétitions par courriel, ne sont PAS acceptables au Parlement ou toute autre organisation. Pour être valides, les pétitions ne doivent contenir que des signatures MANUELLES ainsi que l'adresse COMPLÈTE de chaque signataire de la pétition.                </t>
  </si>
  <si>
    <t xml:space="preserve">Si vous décidez d'envoyer la présente lettre à vos correspondants (Par TRANSFÉRER), effacez l'adresse de la personne qui vous a envoyé ce courriel (en haut avant le début du message) ainsi que la publicité ci-dessous, qui s'ajoute à chaque transfert. Pensez également à utiliser le champ Cci (copie cachée invisible) pour ne pas créer vous aussi une liste de noms que vous donneriez à tout le monde. Merci d'éviter ainsi la prolifération de la pollution.                  </t>
  </si>
  <si>
    <t xml:space="preserve">2) Presque tous les courriels qui vous demandent d'ajouter votre nom au bas d'une liste existante de noms et de transférer ce courriel à d'autres, sont similaires à cet envoi massif, qui remonte à plusieurs années, qui demandait aux gens de faire parvenir leurs cartes d'affaires à ce petit garçon de Floride qui voulait briser un record Guinness pour le plus grand nombre de cartes d'affaires reçues. Les gens qui les conçoivent manipulent vos sentiments en faisant appel à votre pitié et votre grand coeur en créant des messages qui sauront vous atteindre. </t>
  </si>
  <si>
    <t xml:space="preserve">QUI ne voudrait pas aider cette petite fille qui va mourir du cancer ou ce petit garçon perdu qu'on a trouvé dans un pays sous-développé? Tout ce que ce genre de courriel est, c'est une façon de se procurer des adresses de courriels ainsi que les micro sauvegardes (cookies), afin de revendre ces informations aux «Télé Marchandeurs » et pollueurs du réseau et ainsi, valider les adresses de courriels actives, pour leur bénéfice personnel.            </t>
  </si>
  <si>
    <t>Concernant les HPPT et HPPTS</t>
  </si>
  <si>
    <t>En d’autres termes, il est possible pour une personne de voir sur votre ordinateur votre conversation avec le site Web...</t>
  </si>
  <si>
    <t>Si vous remplissez un formulaire sur le site, n’importe qui pourrait voir toutes les informations que vous envoyez à ce site...</t>
  </si>
  <si>
    <t>Vous comprenez pourquoi c’est si important, n’est-ce pas?</t>
  </si>
  <si>
    <t xml:space="preserve">Je crois qu’il est très important d’avoir connaissance de cette information, que je n’hésite pas à partager avec vous tous. </t>
  </si>
  <si>
    <r>
      <t xml:space="preserve">Plusieurs personnes ne sont pas au courant de la principale et grande différence 
entre </t>
    </r>
    <r>
      <rPr>
        <b/>
        <u/>
        <sz val="18"/>
        <color rgb="FFFF0000"/>
        <rFont val="Arial"/>
        <family val="2"/>
      </rPr>
      <t xml:space="preserve"> http://</t>
    </r>
    <r>
      <rPr>
        <b/>
        <sz val="16"/>
        <rFont val="Arial"/>
        <family val="2"/>
      </rPr>
      <t xml:space="preserve"> et </t>
    </r>
    <r>
      <rPr>
        <b/>
        <u/>
        <sz val="18"/>
        <color rgb="FFFF0000"/>
        <rFont val="Arial"/>
        <family val="2"/>
      </rPr>
      <t>https: / /</t>
    </r>
  </si>
  <si>
    <r>
      <rPr>
        <b/>
        <sz val="16"/>
        <color rgb="FFFF0000"/>
        <rFont val="Arial"/>
        <family val="2"/>
      </rPr>
      <t>HTTP</t>
    </r>
    <r>
      <rPr>
        <b/>
        <sz val="14"/>
        <rFont val="Arial"/>
        <family val="2"/>
      </rPr>
      <t xml:space="preserve"> signifie "Hypertext Transport Protocol", qui est juste une façon de dire que c’est un protocole (un langage ou bien une façon de parler) pour les informations transmises entre les serveurs WEB et leurs clients.</t>
    </r>
  </si>
  <si>
    <r>
      <t xml:space="preserve">L’important, </t>
    </r>
    <r>
      <rPr>
        <b/>
        <u/>
        <sz val="18"/>
        <color rgb="FFFF0000"/>
        <rFont val="Arial"/>
        <family val="2"/>
      </rPr>
      <t>c’est la lettre S</t>
    </r>
    <r>
      <rPr>
        <b/>
        <sz val="16"/>
        <rFont val="Arial"/>
        <family val="2"/>
      </rPr>
      <t xml:space="preserve"> qui fait toute la différence entre HTTP et HTTPS.</t>
    </r>
  </si>
  <si>
    <r>
      <t xml:space="preserve">Le </t>
    </r>
    <r>
      <rPr>
        <b/>
        <sz val="16"/>
        <color rgb="FFFF0000"/>
        <rFont val="Arial"/>
        <family val="2"/>
      </rPr>
      <t>S</t>
    </r>
    <r>
      <rPr>
        <b/>
        <sz val="16"/>
        <rFont val="Arial"/>
        <family val="2"/>
      </rPr>
      <t xml:space="preserve"> (grande surprise) est synonyme de « </t>
    </r>
    <r>
      <rPr>
        <b/>
        <sz val="18"/>
        <color rgb="FFFF0000"/>
        <rFont val="Arial"/>
        <family val="2"/>
      </rPr>
      <t>Secure (sécurité)</t>
    </r>
    <r>
      <rPr>
        <b/>
        <sz val="16"/>
        <rFont val="Arial"/>
        <family val="2"/>
      </rPr>
      <t xml:space="preserve"> ». voici un exemple :</t>
    </r>
    <r>
      <rPr>
        <b/>
        <sz val="18"/>
        <color rgb="FF0070C0"/>
        <rFont val="Arial"/>
        <family val="2"/>
      </rPr>
      <t xml:space="preserve"> https://acces.desjardins.com/</t>
    </r>
  </si>
  <si>
    <r>
      <t>Si vous visitez un site Web ou une page Web, regardez bien l’adresse dans le navigateur Web, elle commence avec le texte suivant:</t>
    </r>
    <r>
      <rPr>
        <b/>
        <sz val="18"/>
        <color rgb="FF0070C0"/>
        <rFont val="Arial"/>
        <family val="2"/>
      </rPr>
      <t xml:space="preserve"> http://.</t>
    </r>
  </si>
  <si>
    <r>
      <t>Cela signifie que le site est en communication avec votre navigateur</t>
    </r>
    <r>
      <rPr>
        <b/>
        <sz val="16"/>
        <color rgb="FFFF0000"/>
        <rFont val="Arial"/>
        <family val="2"/>
      </rPr>
      <t xml:space="preserve"> à l’aide du protocole non sécurisé.</t>
    </r>
  </si>
  <si>
    <r>
      <t xml:space="preserve">Rappel pour certains, mais information très importante pour d’autres ... 
</t>
    </r>
    <r>
      <rPr>
        <b/>
        <sz val="16"/>
        <color rgb="FFFF0000"/>
        <rFont val="Arial"/>
        <family val="2"/>
      </rPr>
      <t xml:space="preserve">Quelle est la différence entre </t>
    </r>
    <r>
      <rPr>
        <b/>
        <u/>
        <sz val="16"/>
        <color rgb="FFFF0000"/>
        <rFont val="Arial"/>
        <family val="2"/>
      </rPr>
      <t>http</t>
    </r>
    <r>
      <rPr>
        <b/>
        <sz val="16"/>
        <color rgb="FFFF0000"/>
        <rFont val="Arial"/>
        <family val="2"/>
      </rPr>
      <t xml:space="preserve"> et </t>
    </r>
    <r>
      <rPr>
        <b/>
        <u/>
        <sz val="16"/>
        <color rgb="FFFF0000"/>
        <rFont val="Arial"/>
        <family val="2"/>
      </rPr>
      <t xml:space="preserve">https </t>
    </r>
    <r>
      <rPr>
        <b/>
        <sz val="16"/>
        <color rgb="FFFF0000"/>
        <rFont val="Arial"/>
        <family val="2"/>
      </rPr>
      <t>?</t>
    </r>
  </si>
  <si>
    <r>
      <t>c’est la raison pour laquelle vous ne devez jamais entrer votre numéro de carte de crédit ou autre numéro : votre numéro de sécurité sociale par exemple, dans un site Web</t>
    </r>
    <r>
      <rPr>
        <b/>
        <sz val="18"/>
        <color rgb="FFFF0000"/>
        <rFont val="Arial"/>
        <family val="2"/>
      </rPr>
      <t xml:space="preserve"> http...</t>
    </r>
  </si>
  <si>
    <r>
      <t>Mais si l’adresse du site Web commence par</t>
    </r>
    <r>
      <rPr>
        <b/>
        <sz val="18"/>
        <color rgb="FFFF0000"/>
        <rFont val="Arial"/>
        <family val="2"/>
      </rPr>
      <t xml:space="preserve"> https: </t>
    </r>
    <r>
      <rPr>
        <b/>
        <sz val="16"/>
        <rFont val="Arial"/>
        <family val="2"/>
      </rPr>
      <t>/ /, cela signifie que votre ordinateur est en communication avec le site Web en toute sécurité et que personne ne peut voir ce que vous faites sur votre ordinateur !</t>
    </r>
  </si>
  <si>
    <t>Sinon, il n’existe aucun moyen de vous protéger. 
Comme vous le vous voyez, on en apprend tous les jours...</t>
  </si>
  <si>
    <r>
      <t>*Si un site Web vous demande d’entrer votre numéro de carte crédit ou des informations sur votre carte, vous devriez automatiquement vérifier si l’adresse du site Web commence par bien par</t>
    </r>
    <r>
      <rPr>
        <b/>
        <sz val="18"/>
        <color rgb="FF0070C0"/>
        <rFont val="Arial"/>
        <family val="2"/>
      </rPr>
      <t xml:space="preserve"> https: / /. </t>
    </r>
  </si>
  <si>
    <t>à propos des PETITIONS... chaînes ....etc. ...</t>
  </si>
  <si>
    <t>Concernant les « GIFS »</t>
  </si>
  <si>
    <t>Lisez et vous comprendrez !</t>
  </si>
  <si>
    <t>Depuis plusieurs semaines, je m'aperçois que bon nombre d'entre vous joignent un ou plusieurs "Gifs" en pièce jointe, accompagnant un diaporama, une vidéo ou une blague écrite.</t>
  </si>
  <si>
    <t>Quel intérêt ? sinon faire de la pub à Incrédimail ou tout autre site offrant ces animations à TITRE GRATUIT .....</t>
  </si>
  <si>
    <t>Tiens, tiens, gratuit ...... vous en connaissez beaucoup, vous, des sites qui "offrent" sans rien demander en retour ? Il s'avère que le "Gif" peut renfermer un ou des micro-fichiers servant à analyser votre utilisation d'internet et ainsi faire un ciblage fort intéressant pour le e-commerce (tiens, j'ai lu que les sites offrant ces gifs fonctionnaient grâce aux subsides de la publicité !).</t>
  </si>
  <si>
    <t>Il contenait le lien cité en partie ci-dessus, sans que vous le sachiez puisque le mail avait déjà été transféré auparavant. Fort heureusement, mon antivirus, est intervenu rapidement, le virus a été localisé, mis en quarantaine puis détruit.</t>
  </si>
  <si>
    <t>Je vous demande donc d'être très prudents avec ces "gifs" dont l'appellation est souvent : imstp.anima......Gif. (anima ou animation) suivi du nom (ici en pointillés, ex. monkey).</t>
  </si>
  <si>
    <t>Je vous conseille de faire de même. Merci de votre attention.</t>
  </si>
  <si>
    <t>MERCI DE FAIRE SUIVRE POUR DONNER L'INFO A PLUS DE GENS</t>
  </si>
  <si>
    <t>POSSIBLE, CAR C'EST TOUT A FAIT EXACT !...</t>
  </si>
  <si>
    <t>Message d’un collègue qui a eu une « bonne surprise » après avoir fait le</t>
  </si>
  <si>
    <t>(vous savez, les deux idiots dans la pub)</t>
  </si>
  <si>
    <t>ATTENTION : méfiez-vous également du 118 008,</t>
  </si>
  <si>
    <t>car vous atterrissez ... au Maroc !!!</t>
  </si>
  <si>
    <t>A savoir que :</t>
  </si>
  <si>
    <t>LE SEUL ET UNIQUE NUMERO QUI REMPLACE REELLEMENT LE "12"</t>
  </si>
  <si>
    <t>A diffuser largement</t>
  </si>
  <si>
    <t>L' ARNAQUE  au  118  218</t>
  </si>
  <si>
    <t xml:space="preserve">Beaucoup d'entre nous sommes passés à des solutions Internet incluant la téléphonie gratuite (sauf les numéros de portable, et les numéros spéciaux comme le 118 218 par exemple)                      </t>
  </si>
  <si>
    <t xml:space="preserve">Seulement voilà, quand vous appelez d'un fixe gratuit le 118 218 pour avoir un renseignement, ceux-ci vous proposent la mise en relation «gratuite» avec votre correspondant Vous payez donc l'appel au 118 218, mais pas la mise en relation…                     </t>
  </si>
  <si>
    <t>(MEME TARIF / MEME FONCTIONNEMENT) est le 118.771</t>
  </si>
  <si>
    <t xml:space="preserve">information donnée par QUE CHOISIR alors que personne n'en fait la pub... comme par hasard !!! certains connaissent déjà peut-être !                      </t>
  </si>
  <si>
    <t xml:space="preserve">Sauf que le temps passé en communication après la mise en relation est facturée au prix de l'appel au 118 218 par votre opérateur Internet 
Je viens de consulter ma facture Free, et l'appel au 118 218 m 'a été facturé 90 Euros pour 20 minutes de conversation.                     </t>
  </si>
  <si>
    <r>
      <t>Évidemment, à aucun moment, le 118 218 ne nous informe de cela, et assurent qu'ils ne sont pas responsables, car c'est FREE qui facture. Ils ont le devoir de nous informer de cela lors de la proposition de mise en relation, car il n'est pas acceptable de payer 90 Euros pour une communication locale alors qu'elle devait être gratuite.</t>
    </r>
    <r>
      <rPr>
        <b/>
        <sz val="16"/>
        <color rgb="FFFF0000"/>
        <rFont val="Arial"/>
        <family val="2"/>
      </rPr>
      <t xml:space="preserve"> Ils se gardent effectivement bien de le préciser.                   </t>
    </r>
  </si>
  <si>
    <t>SECURITE  des  E-mails</t>
  </si>
  <si>
    <t>Faites très attention à vos transferts d'Emails</t>
  </si>
  <si>
    <t>NE PAS DIVULGER INVOLONTAIREMENT</t>
  </si>
  <si>
    <t>Les Adresses de vos Amis et Connaissances</t>
  </si>
  <si>
    <t>Les seuls Bénéficiaires sont les :</t>
  </si>
  <si>
    <t>"SPAMERS"</t>
  </si>
  <si>
    <t>( qui profitent avec nos Emails )</t>
  </si>
  <si>
    <r>
      <t>Utilisez "</t>
    </r>
    <r>
      <rPr>
        <b/>
        <sz val="18"/>
        <color rgb="FFFF0000"/>
        <rFont val="Arial"/>
        <family val="2"/>
      </rPr>
      <t xml:space="preserve"> Cci "</t>
    </r>
    <r>
      <rPr>
        <b/>
        <sz val="18"/>
        <rFont val="Arial"/>
        <family val="2"/>
      </rPr>
      <t xml:space="preserve"> au lieu de </t>
    </r>
    <r>
      <rPr>
        <b/>
        <sz val="18"/>
        <color rgb="FFFF0000"/>
        <rFont val="Arial"/>
        <family val="2"/>
      </rPr>
      <t>" à "</t>
    </r>
  </si>
  <si>
    <t>Chaque fois que vous renvoyez un email à plus d'un destinataire,</t>
  </si>
  <si>
    <t>( " copie cachée invisible " ).</t>
  </si>
  <si>
    <r>
      <t xml:space="preserve">utilisez " </t>
    </r>
    <r>
      <rPr>
        <b/>
        <sz val="20"/>
        <color rgb="FFFF0000"/>
        <rFont val="Arial"/>
        <family val="2"/>
      </rPr>
      <t xml:space="preserve">Cci </t>
    </r>
    <r>
      <rPr>
        <b/>
        <sz val="18"/>
        <rFont val="Arial"/>
        <family val="2"/>
      </rPr>
      <t>"</t>
    </r>
  </si>
  <si>
    <t>Le Cci fait que la liste des destinataires</t>
  </si>
  <si>
    <t>ne figure pas dans le message.</t>
  </si>
  <si>
    <t>Effacez les Adresses !</t>
  </si>
  <si>
    <t>Lorsque vous faites ' transférer " un message,</t>
  </si>
  <si>
    <t>les adresses e-mail</t>
  </si>
  <si>
    <r>
      <t xml:space="preserve">Prenez une seconde et  </t>
    </r>
    <r>
      <rPr>
        <b/>
        <sz val="20"/>
        <color rgb="FF0070C0"/>
        <rFont val="Arial"/>
        <family val="2"/>
      </rPr>
      <t>EFFACEZ</t>
    </r>
  </si>
  <si>
    <t>du message antérieur , c'est aussi facile et rapide.</t>
  </si>
  <si>
    <t>SPAMERS</t>
  </si>
  <si>
    <t>Qu'est ce un SPAM ?</t>
  </si>
  <si>
    <t>Par définition ce sont des messages NON SOLLICITES,</t>
  </si>
  <si>
    <t>les SPAM sont des messages pubicitaires …</t>
  </si>
  <si>
    <t>Comment connaissent ils votre adresse ?</t>
  </si>
  <si>
    <t>Ils collectent les adresses dans les messages que vous envoyez</t>
  </si>
  <si>
    <t xml:space="preserve">massivement à vos amis, les blagues, chaines de miracles </t>
  </si>
  <si>
    <t>quelqu'un collecte ces adresses et après les vendent</t>
  </si>
  <si>
    <t>et interchangent ces listes avec d'autres spamers.</t>
  </si>
  <si>
    <t>et les emails pour sauver un enfant du cancer ?</t>
  </si>
  <si>
    <t>TOUS ces emails, qui vous demandent de renvoyer à 10 amis,</t>
  </si>
  <si>
    <t>SONT des MENSONGES</t>
  </si>
  <si>
    <t>Effacez les, AUCUNE ENTREPRISE ( Microsoft, par exemple )</t>
  </si>
  <si>
    <t>NE DONNE de l'ARGENT, JAMAIS, pour que vous renvoyez</t>
  </si>
  <si>
    <t>ces messages.</t>
  </si>
  <si>
    <t>et les Virus  ?</t>
  </si>
  <si>
    <t>N'envoyez ni ouvrez des fichiers, exe, ou doc  !!!</t>
  </si>
  <si>
    <t>à moins que l'expéditeur soit quelqu'un de confiance.</t>
  </si>
  <si>
    <t>lequel peut s'activer des jours ou des semaines après.</t>
  </si>
  <si>
    <t>Ne répondez jamais à un email si vous ne connaissez</t>
  </si>
  <si>
    <t>pas l'expéditeur !</t>
  </si>
  <si>
    <t>HOAX</t>
  </si>
  <si>
    <t>L'histoire des chaînes.</t>
  </si>
  <si>
    <t>Il n'y a pas de petite fille appelée Amy Bruce qui se meurt</t>
  </si>
  <si>
    <t>du cancer et encore moins une fondation qui veuille l'aider</t>
  </si>
  <si>
    <t>ou donner par le moyen d'internet !</t>
  </si>
  <si>
    <t>Ce type d'email est facilement vérifiable sur des sites comme</t>
  </si>
  <si>
    <t>www.hoaxbuster.com</t>
  </si>
  <si>
    <t>ou sur le site de la fondation :</t>
  </si>
  <si>
    <t>htttp://www.wish.org/home/frame_chainletters.htm</t>
  </si>
  <si>
    <t>Vous y croyez encore à ces histoires de miracles</t>
  </si>
  <si>
    <t>si vous renvoyez à 10 amis ?!</t>
  </si>
  <si>
    <t>Info concernant le site  :  HOAXBUTER</t>
  </si>
  <si>
    <t>Hoax: [hoks] nm, canular, gag</t>
  </si>
  <si>
    <t>Vous vous êtes inquiétés en découvrant ce mot un peu barbare. Et si votre ordinateur avait contracté un « HOAX » ?</t>
  </si>
  <si>
    <t>Relaxez-vous et lisez ce qui suit :</t>
  </si>
  <si>
    <t>Loin de la terminologie spécifique à l'informatique, ce terme énigmatique provient du langage courant et signifie canular. A titre d'exemple, les anglophones diront : "bomb hoax" pour une fausse alerte à la bombe.</t>
  </si>
  <si>
    <t>Démocratisation de l'informatique oblige, les canulars prennent aujourd'hui une forme électronique et se jouent des frontières et de la distance pour parvenir directement sur vos écrans.</t>
  </si>
  <si>
    <t>Fausses alertes aux virus ; fausses chaînes de solidarité ; fausses promesses ; fausses informations ; les hoax prennent toutes les formes. Apprenez à les repérer dans notre rubrique "Variétés".</t>
  </si>
  <si>
    <t>One hoax - Two hoaxes:</t>
  </si>
  <si>
    <t>Bien que le pluriel de "hoax" soit "hoaxes" en anglais, par souci de simplicité pour le lecteur et sur les recommandations de l'académie française, nous avons décidé de ne retenir que le singulier du terme quel que soit le genre employé.</t>
  </si>
  <si>
    <t>Les hoax vous ont rattrapés !</t>
  </si>
  <si>
    <t>Tout le monde a reçu un courrier électronique l'alertant d'un nouveau type de virus. Envoyé par un ami, le message est souvent frappé du sceau de l'urgence. Le réflexe premier est de relayer cette alerte et donc de renvoyer au plus vite le message à toutes ses connaissances, connaissances qui feront exactement la même chose et ainsi de suite jusqu'à ce que le message fasse plusieurs fois le tour du monde.</t>
  </si>
  <si>
    <t>Au-delà du simple fait que vous vous soyez fait piéger, sachez que les hoax sont porteurs de risques bien plus grands. De l'atteinte à la vie privée en passant par les nombreux dérapages, les dangers sont bien réels, ils vous sont exposés dans notre rubrique "Dangers".</t>
  </si>
  <si>
    <t>Info ou int' hoax ?</t>
  </si>
  <si>
    <t>Vous avez trouvé notre site, soit par curiosité sur les hoax soit parce qu'on vous l'a indiqué. Dans tous les cas, vous trouverez dans nos rubriques des réponses claires à vos questions. Faites un tour dans la "hoax liste", vous y trouverez à coup sûr la reproduction exacte de certains messages que vous avez reçus. Lisez nos décryptages, les réponses des sociétés impliquées, communiquez-nous votre opinion.</t>
  </si>
  <si>
    <t>Vous avez reçu un message suspect qui ne se trouve pas dans notre liste, envoyez-le nous, nous entamerons les recherches et y apporterons des réponses claires.</t>
  </si>
  <si>
    <t>Vous souhaitez nous aider, rien de plus simple, rejoignez-nous, écrivez nous à : redaction@hoaxbuster.com</t>
  </si>
  <si>
    <t>1366875 lectures</t>
  </si>
  <si>
    <t>1 - Faites suivre ce dossier à vos amis-es</t>
  </si>
  <si>
    <t>Merci</t>
  </si>
  <si>
    <r>
      <rPr>
        <b/>
        <sz val="16"/>
        <rFont val="Arial"/>
        <family val="2"/>
      </rPr>
      <t xml:space="preserve"> Chaque onglet, ou feuille</t>
    </r>
    <r>
      <rPr>
        <sz val="16"/>
        <rFont val="Arial"/>
        <family val="2"/>
      </rPr>
      <t xml:space="preserve"> comporte dans le coin supérieur gauche , une case violette avec le </t>
    </r>
    <r>
      <rPr>
        <sz val="16"/>
        <color rgb="FFFF0000"/>
        <rFont val="Arial"/>
        <family val="2"/>
      </rPr>
      <t>symbole  " S "</t>
    </r>
    <r>
      <rPr>
        <sz val="16"/>
        <rFont val="Arial"/>
        <family val="2"/>
      </rPr>
      <t xml:space="preserve">
qui signifie : "</t>
    </r>
    <r>
      <rPr>
        <b/>
        <sz val="16"/>
        <color rgb="FFFF0000"/>
        <rFont val="Arial"/>
        <family val="2"/>
      </rPr>
      <t xml:space="preserve"> Sommaire </t>
    </r>
    <r>
      <rPr>
        <sz val="16"/>
        <rFont val="Arial"/>
        <family val="2"/>
      </rPr>
      <t>" , en cliquant dessus vous retournez au Sommaire grâce au lien hypertexte qu'il comporte ! ……</t>
    </r>
  </si>
  <si>
    <t xml:space="preserve">    2 - Dites moi ce qui vous a le plus intéressé</t>
  </si>
  <si>
    <t>Observations</t>
  </si>
  <si>
    <r>
      <t xml:space="preserve">L'agrément ESUS </t>
    </r>
    <r>
      <rPr>
        <b/>
        <sz val="16"/>
        <color theme="8"/>
        <rFont val="Arial"/>
        <family val="2"/>
      </rPr>
      <t>"</t>
    </r>
    <r>
      <rPr>
        <b/>
        <i/>
        <sz val="16"/>
        <rFont val="Arial"/>
        <family val="2"/>
      </rPr>
      <t>entreprise solidaire d'utilité sociale</t>
    </r>
    <r>
      <rPr>
        <sz val="16"/>
        <rFont val="Arial"/>
        <family val="2"/>
      </rPr>
      <t>" au sens de l'article L.3332-17-1 du Code du Travail a été renouvelé par arrêté préfectoral pour 5 ans à compter du 27/12/2017. </t>
    </r>
  </si>
  <si>
    <r>
      <t xml:space="preserve">je vous invite à visionner le Site d'ERCISOL  - </t>
    </r>
    <r>
      <rPr>
        <b/>
        <sz val="16"/>
        <color rgb="FFFF0000"/>
        <rFont val="Arial"/>
        <family val="2"/>
      </rPr>
      <t xml:space="preserve"> </t>
    </r>
    <r>
      <rPr>
        <b/>
        <i/>
        <u/>
        <sz val="14"/>
        <color rgb="FFFF0000"/>
        <rFont val="Arial"/>
        <family val="2"/>
      </rPr>
      <t>Société dans laquelle je suis associé</t>
    </r>
  </si>
  <si>
    <t>le fonctionnement peut dépendre de la configuration de votre clavier d'ordinateur</t>
  </si>
  <si>
    <t>Evolution du prix de rachat du Solaire par EDF</t>
  </si>
  <si>
    <t>Moyenne</t>
  </si>
  <si>
    <r>
      <rPr>
        <b/>
        <sz val="18"/>
        <color rgb="FFFF0000"/>
        <rFont val="Arial"/>
        <family val="2"/>
      </rPr>
      <t>La variation de la hausse moyenne annuelle de rachat est de  1.15 %</t>
    </r>
    <r>
      <rPr>
        <b/>
        <sz val="16"/>
        <color rgb="FF002060"/>
        <rFont val="Arial"/>
        <family val="2"/>
      </rPr>
      <t xml:space="preserve">
( alors que le tarif du kWh pour 6 kVa est passé se 0.1152 ( en 2011 ) à 0.1466 ( en 2017 ) hors abonnement , soit plus 27 % , soit une moyenne annuelle de 3.89 %</t>
    </r>
  </si>
  <si>
    <t>de 2010 à 2017</t>
  </si>
  <si>
    <r>
      <rPr>
        <b/>
        <sz val="20"/>
        <color rgb="FF0070C0"/>
        <rFont val="Arial"/>
        <family val="2"/>
      </rPr>
      <t xml:space="preserve">Evolution du taux de rachat par EDF sur 7 ans </t>
    </r>
    <r>
      <rPr>
        <b/>
        <i/>
        <sz val="18"/>
        <color rgb="FF0070C0"/>
        <rFont val="Arial"/>
        <family val="2"/>
      </rPr>
      <t xml:space="preserve"> ( contrat de 20 ans )</t>
    </r>
    <r>
      <rPr>
        <b/>
        <sz val="16"/>
        <rFont val="Arial"/>
        <family val="2"/>
      </rPr>
      <t xml:space="preserve">
pour la Production Solaire de la SAS Soleil Citoyen à ASPACH le HAUT  68700</t>
    </r>
  </si>
  <si>
    <t>Poésie des carburants</t>
  </si>
  <si>
    <t>J’ai trouvé ce texte amusant.... il y a des poètes sur tous les sujets, même les plus..... inattendus !</t>
  </si>
  <si>
    <t>Dans ce monde de brut</t>
  </si>
  <si>
    <t>de moins en moins raffiné</t>
  </si>
  <si>
    <t>nous passons Leclerc de notre temps</t>
  </si>
  <si>
    <t>à faire l’Esso sur des routes, pour,</t>
  </si>
  <si>
    <t>au Total, quel Mobil ?</t>
  </si>
  <si>
    <t>On se plaint d’être à sec,</t>
  </si>
  <si>
    <t>tandis que le moteur économique,</t>
  </si>
  <si>
    <t>en ce temps peu ordinaire,</t>
  </si>
  <si>
    <t>est au bord de l’explosion,</t>
  </si>
  <si>
    <t>dans un avenir qui semble citerne.</t>
  </si>
  <si>
    <t>Il conviendrait de rester sur sa réserve,</t>
  </si>
  <si>
    <t>voire, jauger de l’indécence de ces bouchons</t>
  </si>
  <si>
    <t>qu’on pousse un peu trop loin.</t>
  </si>
  <si>
    <t>Il y a des coups de pompes</t>
  </si>
  <si>
    <t>ou des coûts de pompes</t>
  </si>
  <si>
    <t>qui se perdent.</t>
  </si>
  <si>
    <t>La vérité de tout cela sortira-t-elle du puits de pétrole ?</t>
  </si>
  <si>
    <t>Qu’en pensent nos huiles ?</t>
  </si>
  <si>
    <t>Peut-on choisir entre L’éthanol et l’État nul,</t>
  </si>
  <si>
    <t>voilà qui est super inquiétant!</t>
  </si>
  <si>
    <t>C'est en dégainant le pistolet de la pompe</t>
  </si>
  <si>
    <t>qu'on prend un fameux coup de fusil.</t>
  </si>
  <si>
    <t>Je vous laisse réfléchir sur cet axe-là ou sur ces taxes-là...</t>
  </si>
  <si>
    <r>
      <t>Le plaisir d’essence.</t>
    </r>
    <r>
      <rPr>
        <sz val="14"/>
        <color rgb="FF000000"/>
        <rFont val="Verdana"/>
        <family val="2"/>
      </rPr>
      <t xml:space="preserve">      </t>
    </r>
    <r>
      <rPr>
        <b/>
        <i/>
        <sz val="14"/>
        <color rgb="FF000000"/>
        <rFont val="Verdana"/>
        <family val="2"/>
      </rPr>
      <t>(ça commence bien !! )</t>
    </r>
  </si>
  <si>
    <r>
      <t>Bonne route à tous</t>
    </r>
    <r>
      <rPr>
        <b/>
        <sz val="14"/>
        <color rgb="FF000000"/>
        <rFont val="Verdana"/>
        <family val="2"/>
      </rPr>
      <t>LES SHADDOCK « EUX » POMPENT TOUJOURS</t>
    </r>
  </si>
  <si>
    <t>L'Age de Faire un journal d'exception</t>
  </si>
  <si>
    <t>Indépendant et sans PUB</t>
  </si>
  <si>
    <r>
      <t>L’âge de faire témoigne des expériences alternatives en matière de réappropriation de l’économie, de création de lien social, d’écologie et d’engagement citoyen. Son credo : offrir à ses lecteurs des outils qui leur permettront de mettre œuvre leurs idées.</t>
    </r>
    <r>
      <rPr>
        <b/>
        <sz val="16"/>
        <color rgb="FFFF0000"/>
        <rFont val="Arial"/>
        <family val="2"/>
      </rPr>
      <t xml:space="preserve"> 
Il ne dépend que de ses lecteurs ! 
Son indépendance financière (ni subventions, ni publicité) repose sur un mode de diffusion original</t>
    </r>
    <r>
      <rPr>
        <b/>
        <sz val="16"/>
        <rFont val="Arial"/>
        <family val="2"/>
      </rPr>
      <t xml:space="preserve"> : depuis son lancement, des particuliers, magasins, associations… achètent chaque mois un certain nombre d’exemplaires, qu’ils revendent parmi leurs connaissances, déposent dans un commerce ou un lieu public. Il est aussi vendu sur les foires et salons par un réseau de sympathisants. 
C’est grâce à ces soutiens que L’âge de faire s’est fait connaitre et a fidélisé ses lecteurs. Nous cherchons aujourd’hui à organiser et consolider ce réseau de distribution.</t>
    </r>
  </si>
  <si>
    <t>Je suis personnellement abonné depuis plus de 10 ans</t>
  </si>
  <si>
    <r>
      <rPr>
        <b/>
        <sz val="20"/>
        <color rgb="FFFF0000"/>
        <rFont val="Arial"/>
        <family val="2"/>
      </rPr>
      <t>L'Age de Faire</t>
    </r>
    <r>
      <rPr>
        <b/>
        <sz val="18"/>
        <color rgb="FFFF0000"/>
        <rFont val="Arial"/>
        <family val="2"/>
      </rPr>
      <t xml:space="preserve">  &gt;  </t>
    </r>
    <r>
      <rPr>
        <b/>
        <sz val="18"/>
        <color rgb="FF0070C0"/>
        <rFont val="Arial"/>
        <family val="2"/>
      </rPr>
      <t>un JOURNAL  à découvrir</t>
    </r>
  </si>
  <si>
    <r>
      <t>lisez le reportage très intéressant concernant :
Cultivé selon les principes de la permaculture depuis les années soixante-dix,</t>
    </r>
    <r>
      <rPr>
        <b/>
        <sz val="14"/>
        <color rgb="FFFF0000"/>
        <rFont val="Arial"/>
        <family val="2"/>
      </rPr>
      <t xml:space="preserve"> le Jardin des Fraternités Ouvrières de Mouscron, en Belgique</t>
    </r>
    <r>
      <rPr>
        <b/>
        <sz val="14"/>
        <rFont val="Arial"/>
        <family val="2"/>
      </rPr>
      <t>, est un exemple de système de maraîchage agroforestier fonctionnel, productif et respectueux de l’environnement.</t>
    </r>
  </si>
  <si>
    <t>Les belles causes font ses beaux profits</t>
  </si>
  <si>
    <t>Voir article dans QUE CHOISIR de Janvier  2018</t>
  </si>
  <si>
    <t>Institut pour la Justice</t>
  </si>
  <si>
    <t>Sauvegardes Retraites</t>
  </si>
  <si>
    <t>Sos Education</t>
  </si>
  <si>
    <t>POLLINIS  ( appartiennent au secteur Privé : la Famille Laarmann )</t>
  </si>
  <si>
    <t>Le fichier des noms et adresses récoltés se monnaye à 20 000 € pour 100 000 contacts à des clients , type Top Data ou Score Marketing.</t>
  </si>
  <si>
    <t>Très très important à lire</t>
  </si>
  <si>
    <r>
      <rPr>
        <b/>
        <sz val="16"/>
        <color rgb="FF002060"/>
        <rFont val="Arial"/>
        <family val="2"/>
      </rPr>
      <t>La Webradio Alsace Musique</t>
    </r>
    <r>
      <rPr>
        <b/>
        <sz val="14"/>
        <rFont val="Arial"/>
        <family val="2"/>
      </rPr>
      <t xml:space="preserve"> défend les couleurs de sa région</t>
    </r>
  </si>
  <si>
    <t>Connaissiez vous ?</t>
  </si>
  <si>
    <t>Se protéger des VIRUS</t>
  </si>
  <si>
    <t>Pour vous protéger des virus.</t>
  </si>
  <si>
    <t>Un petit truc qu’avec les formateurs nous enseignons au club informatique...</t>
  </si>
  <si>
    <t>Bon à savoir ! Et APPLIQUER !!</t>
  </si>
  <si>
    <t>C'est une bonne idée simple...</t>
  </si>
  <si>
    <t>Voici tout simplement ce que vous devez faire :</t>
  </si>
  <si>
    <t>Voici le second avantage de cette méthode.</t>
  </si>
  <si>
    <t xml:space="preserve"> &gt;&gt;   Ce truc n'empêchera pas le virus de se rendre à votre ordinateur, mais arrêtera d'utiliser votre carnet d'adresses pour se répandre davantage, et vous avisera du fait qu'il y a un tel virus qui vient d'entrer dans votre système.                      </t>
  </si>
  <si>
    <t xml:space="preserve">1. Ouvrez votre carnet d'adresses et cliquez sur «Nouveau contact ». (Comme si vous  vouliez rajouter un nouvel ami à votre liste de courriels).                       </t>
  </si>
  <si>
    <t xml:space="preserve">2. Dans la fenêtre où vous entreriez le prénom de votre contact, entrez «a».  &gt;&gt;   Pour l'adresse courriel, entrez «aaaaa@aaa.aaa». Maintenant, voici ce que cela fait dans votre ordinateur : Le nom « a » sera placé en premier dans votre liste de contacts comme entrée numéro 1.  &gt;&gt;   C'est l'endroit où le virus-ver enverra son premier email pour atteindre ensuite votre liste de contacts.                   </t>
  </si>
  <si>
    <t xml:space="preserve">Facile, n'est-ce pas ? 
Si tous ceux que vous connaissez étaient protégés de cette façon, alors vous ne seriez pas inquiets d'ouvrir du courrier de vos amis. 
Transmettez leur ce message pour qu’ils en fassent autant !!!                      </t>
  </si>
  <si>
    <t xml:space="preserve">&gt;&gt;   Comme vous le savez, lorsqu'un virus (ver) entre dans votre ordinateur, il se dirige directement vers votre carnet d' adresses de courriels, et envoie lui-même un message infecté à toutes les personnes inscrites dans votre carnet d'adresses , infectant du même coup tous vos amis et associés.                     </t>
  </si>
  <si>
    <t>&gt;&gt;   Les techniciens en informatique considèrent qu'un carnet d'adresses, c'est comme de l'or !</t>
  </si>
  <si>
    <r>
      <t xml:space="preserve"> &gt;&gt;   Mais, lorsqu'il essaie d'envoyer le courriel à </t>
    </r>
    <r>
      <rPr>
        <b/>
        <sz val="16"/>
        <color rgb="FFFF0000"/>
        <rFont val="Arial"/>
        <family val="2"/>
      </rPr>
      <t>aaaaa@aaa.aaa</t>
    </r>
    <r>
      <rPr>
        <b/>
        <sz val="14"/>
        <rFont val="Arial"/>
        <family val="2"/>
      </rPr>
      <t xml:space="preserve">, le message est impossible à acheminer, parce que l'adresse courriel que vous avez entrée est fausse.  &gt;&gt;   Lorsque le premier essai échoue (comme dans ce cas-ci), le ver ne peut se propager plus loin et aucun de vos contacts n'en sera infecté. Mais s’il ne peut entrer par le début, il cherchera à entrer par la fin du carnet d’adresse.                    </t>
    </r>
  </si>
  <si>
    <r>
      <t xml:space="preserve">3. Recommencez donc l’opération en entrant « z » en prénom Et pour l’adresse courriel, entrez </t>
    </r>
    <r>
      <rPr>
        <b/>
        <sz val="16"/>
        <color rgb="FFFF0000"/>
        <rFont val="Arial"/>
        <family val="2"/>
      </rPr>
      <t xml:space="preserve">zzzz@zzz.zzz </t>
    </r>
    <r>
      <rPr>
        <b/>
        <sz val="14"/>
        <rFont val="Arial"/>
        <family val="2"/>
      </rPr>
      <t xml:space="preserve">. Ainsi votre carnet d’adresse est totalement verrouillé tant par le début que par la fin.                      </t>
    </r>
  </si>
  <si>
    <r>
      <t xml:space="preserve"> &gt;&gt;   Lorsque' un courriel ne peut être livré à son destinataire, vous êtes avisé de ceci dans votre boîte de courrier presque immédiatement : </t>
    </r>
    <r>
      <rPr>
        <b/>
        <sz val="16"/>
        <color rgb="FFFF0000"/>
        <rFont val="Arial"/>
        <family val="2"/>
      </rPr>
      <t xml:space="preserve">" undelivered... </t>
    </r>
    <r>
      <rPr>
        <b/>
        <sz val="14"/>
        <rFont val="Arial"/>
        <family val="2"/>
      </rPr>
      <t xml:space="preserve">etc... "  &gt;&gt;   Par conséquent, si vous recevez un courriel disant que vous avez envoyé un message à aaaaa@aaa.aaa ou à zzzz@zzz.zzz qui n'a pu atteindre son destinataire, vous saurez immédiatement que vous avez un virus-ver dans votre système. Vous pourrez alors prendre les mesures pour vous en débarrasser!                   </t>
    </r>
  </si>
  <si>
    <r>
      <t>Ce genre de pratique explique pourquoi vous recevez certaines PUBS
 à votre adresse internet ….</t>
    </r>
    <r>
      <rPr>
        <b/>
        <i/>
        <sz val="16"/>
        <color rgb="FFFF0000"/>
        <rFont val="Arial"/>
        <family val="2"/>
      </rPr>
      <t xml:space="preserve"> Comment ont-ils fait pour l'avoir ? !!!!</t>
    </r>
  </si>
  <si>
    <t>Merci de m'avoir lu</t>
  </si>
  <si>
    <t>? ? ?  À lire</t>
  </si>
  <si>
    <t>merci</t>
  </si>
  <si>
    <t>Scrabble / fiche mémo /   A  -  B  -  C  -  D  -  E</t>
  </si>
  <si>
    <t>Scrabble / fiche mémo /   F  -  G  -  H  -  I  -  J  -  K</t>
  </si>
  <si>
    <t>Scrabble / fiche mémo /   L  -  M  -  N  -  O  -  P  -  Q</t>
  </si>
  <si>
    <t>Scrabble / fiche mémo /   R  -  S  -  T  -  U  -  V  -  W</t>
  </si>
  <si>
    <t>plus amusant que le Scrabble</t>
  </si>
  <si>
    <t>Plus amusant que le Scrabble</t>
  </si>
  <si>
    <t>Cher Monsieur,</t>
  </si>
  <si>
    <t>Pour votre information, POLLINIS fait l’objet d’une campagne de dénigrement sur Internet depuis sa création en 2012. Les attaques viennent de sites Internet clairement identifiés (ou non) comme appartenant à l'agro-industrie, mais aussi d'apiculteurs qui voient d'un mauvais œil une association de citoyens attachée à défendre les abeilles et non la filière économique du miel. Malheureusement, certains journaux pourtant sérieux comme QueChoisir se contentent de relayer ces rumeurs infondées et malveillantes sans avoir cherché ni à les vérifier ni à nous contacter, nous obligeant à les poursuivre pour diffamation.</t>
  </si>
  <si>
    <t>L’accusation la plus grave est que notre association vendrait les adresses mails de nos sympathisants et des signataires de nos pétitions. Cette accusation est fausse. Elle se fonde sur un amalgame insidieux entre différents membres d'une même famille, à laquelle appartient notre délégué général, Nicolas Laarman, co-fondateur de POLLINIS. POLLINIS n'a pourtant aucun lien financier ou idéologique avec les associations mentionnées et leurs fondateurs, Vincent et François Laarman (décédé trois ans avant la fondation de POLLINIS). POLLINIS est une association loi 1901, indépendante et sans but lucratif, qui agit à travers ses pôles études, plaidoyer et projets pour la protection des abeilles domestiques et sauvages, et une agriculture respectueuse de tous les pollinisateurs. Contrairement à ce qui est dit, toutes nos actions de terrain, nos campagnes, et nos partenariats sont décrits sur notre site, nos bulletins de liaison, nos communiqués de presse...</t>
  </si>
  <si>
    <t>Comme toutes les grandes associations, POLLINIS fait appel à des prestataires pour garantir à nos sympathisants – plus d'1,3 million à ce jour – un hébergement sécurisé de leurs coordonnées, qui sont automatiquement cryptées et régulièrement sauvegardées, en conformité avec la réglementation de la CNIL. Mais ces derniers ne sont pas propriétaires de ces fichiers et n’ont en aucun cas le droit de les utiliser ou de les revendre. Nos comptes, également consultables en ligne, sont contrôlés par un Commissaire aux comptes et attestent que l’association n'est engagée dans aucune activité commerciale, comme la revente de fichiers : les dons des particuliers qui soutiennent nos actions sont notre unique source de revenu. Ce modèle nous garantit une indépendance absolue vis-à-vis de tout pouvoir politique ou économique. Il implique aussi une parfaite honnêteté et transparence de notre part.</t>
  </si>
  <si>
    <t>Je vous remercie d’avoir pris le temps de me lire et me tiens à votre disposition si vous avez la moindre question.</t>
  </si>
  <si>
    <t>Très cordialement,</t>
  </si>
  <si>
    <t>Clément Remy</t>
  </si>
  <si>
    <t>Président de POLLINIS</t>
  </si>
  <si>
    <t>Ngo SRUN</t>
  </si>
  <si>
    <t>Coordinatrice Générale RH-Donateurs-Administration</t>
  </si>
  <si>
    <t>10, rue Saint Marc-75002 Paris</t>
  </si>
  <si>
    <t>01 40 26 40 34</t>
  </si>
  <si>
    <t>le 22/01/2018</t>
  </si>
  <si>
    <r>
      <t xml:space="preserve">Me suis-je fait avoir ? </t>
    </r>
    <r>
      <rPr>
        <b/>
        <i/>
        <u/>
        <sz val="20"/>
        <color rgb="FF0070C0"/>
        <rFont val="Arial"/>
        <family val="2"/>
      </rPr>
      <t xml:space="preserve">  , voir la Réponse de POLLINIS</t>
    </r>
  </si>
  <si>
    <t>Voici la réponse que je viens de recevoir de POLLINIS</t>
  </si>
  <si>
    <r>
      <t>Blagues envoyées par des Amis ,</t>
    </r>
    <r>
      <rPr>
        <b/>
        <u/>
        <sz val="16"/>
        <color rgb="FF1026F6"/>
        <rFont val="Arial"/>
        <family val="2"/>
      </rPr>
      <t xml:space="preserve"> il y a du bon et moins bon</t>
    </r>
  </si>
  <si>
    <t>2 sites utiles à connaître</t>
  </si>
  <si>
    <t>EFFICYCLE, pour quoi ?</t>
  </si>
  <si>
    <t>En créant EFFICYCLE en 2012, notre objectif était clair et l’est resté depuis : promouvoir l’actualité du développement durable auprès du plus grand nombre pour permettre à nos lecteurs d’être (ou de devenir) de véritables acteurs du changement.</t>
  </si>
  <si>
    <t>EFFICYCLE, pour qui ?</t>
  </si>
  <si>
    <t>Convaincus que l’information est le premier outil du changement, nous avons fait le choix de la gratuité pour rendre accessible notre service à tous. Pour ce faire, nous avons mis notre approche transversale et pluridisciplinaire dans la conception d'outils permettant de disposer gratuitement de toute l'information du développement durable sur une seule et même plateforme.</t>
  </si>
  <si>
    <t>http://www.efficycle.fr/qui-sommes-nous/</t>
  </si>
  <si>
    <t>L’objectif du service EffiNews est de repérer pour vous toutes les actualités « clés » de chaque thématique. Pour ce faire, EFFICYCLE scrute plus de 500 médias pour que chaque lundi, aucune information pertinente ne vous échappe !</t>
  </si>
  <si>
    <t>https://negawatt.org/</t>
  </si>
  <si>
    <t>Pour une transition énergétique réaliste et soutenable</t>
  </si>
  <si>
    <t>Face aux défis que représentent le dérèglement climatique, l’épuisement des ressources et le risque d’un accident nucléaire, les fondateurs de l’Association négaWatt se sont donné pour objectif de montrer qu’un autre avenir énergétique est non seulement réalisable sur le plan technique, mais aussi souhaitable pour la société.</t>
  </si>
  <si>
    <t>Association à but non-lucratif créée en 2001, négaWatt est dirigée par un collège de membres actifs, la Compagnie des négawatts, qui rassemble une vingtaine d’experts impliqués dans des activités professionnelles liées à l’énergie. Tous s’expriment et s’engagent à titre personnel au sein de l’association.</t>
  </si>
  <si>
    <t>Les Energies renouvelables  et le  Scénario Négawatt</t>
  </si>
  <si>
    <t>Si vous êtes confrontés à des faits illicites de l'internet (Pédophilie, incitation à la haine raciale, terrorisme, escroquerie utilisant internet...), il convient de ne pas les diffuser et de les signaler via la plateforme PHAROS (plateforme d’harmonisation, de recoupement et d’orientation des signalements)</t>
  </si>
  <si>
    <t>. Les signalements sont ensuite traités par des policiers et des gendarmes rattachés à l'office central de lutte contre la criminalité liée aux technologies de l'information et de la communication (OCLCTIC) de la direction centrale de la police judiciaire.</t>
  </si>
  <si>
    <t>Signaler un contenu suspect ou illicite avec PHAROS</t>
  </si>
  <si>
    <t>Internet et les médias sociaux proposent des contenus fondés sur la participation, le partage et l'échange. Ils sont les modes de communication qui mettent en relation des personnes autour d'intérêts communs. Ils favorisent les interactions et facilitent la prise de parole publique.</t>
  </si>
  <si>
    <t>Toutefois, il convient de ne pas oublier que ce qui est publié engage son auteur et que l'utilisation d'un pseudonyme ne permet pas de s'affranchir des règles de droit.</t>
  </si>
  <si>
    <t>La liberté d'expression, ne constitue en aucune façon un « passe-droit » qui exonère du cadre légal dans la rédaction et la publication des contenus sur internet.</t>
  </si>
  <si>
    <t>Aussi, et afin de préserver ce cadre légal, le ministère de l'Intérieur a mis en place un dispositif permettant le signalement des faits illicites de l'internet.</t>
  </si>
  <si>
    <t>La Direction Centrale de la Police Judiciaire</t>
  </si>
  <si>
    <t>(DCPJ) dispose d'une section nationale à vocation interministérielle et opérationnelle, destinée à lutter contre la criminalité liée aux technologies de l'information et de la communication. Il s'agit de l' office central de lutte contre la criminalité liée aux technologies de l'information et de la communication</t>
  </si>
  <si>
    <t>(OCLCTIC).</t>
  </si>
  <si>
    <t>Cet office met à la disposition des internautes la plateforme PHAROS</t>
  </si>
  <si>
    <t>, (Plateforme d'Harmonisation, d'Analyse, de Recoupement et d'Orientation des Signalements), qui permet de signaler en ligne les contenus et comportements illicites de l'internet.</t>
  </si>
  <si>
    <t>Que peut-on y signaler ?</t>
  </si>
  <si>
    <t>Vous pouvez signaler les faits de :</t>
  </si>
  <si>
    <t>Pédophilie et pédopornographie (Art 227-23 du code pénal modifié par  la Loi n°2013-711 du 5 août 2013)</t>
  </si>
  <si>
    <t>Expression du racisme, de l'antisémitisme et de la xénophobie (Loi n° 90-615 du 13 juillet 1990)</t>
  </si>
  <si>
    <t>Incitation à la haine raciale, ethnique et religieuse (Loi du 29 juillet 1881- art 29)</t>
  </si>
  <si>
    <t>Terrorisme et apologie du terrorisme (Loi n° 2014-1353 du 13 novembre 2014)</t>
  </si>
  <si>
    <t>Escroquerie et arnaque financières utilisant internet</t>
  </si>
  <si>
    <t>Qu'ils soient présents sur des sites, blog, forum, tchat, réseaux sociaux, etc.</t>
  </si>
  <si>
    <t>Que ne doit-on pas y signaler ?</t>
  </si>
  <si>
    <t>Les contenus ou comportements que vous jugez simplement immoraux ou nuisibles n'ont pas à être signalés sur PHAROS</t>
  </si>
  <si>
    <t>Les affaires privées, même si elles utilisent internet (insultes, propos diffamatoires, harcèlement)  relèvent de la compétence du commissariat de police ou de la brigade de gendarmerie de votre lieu d'habitation et non de PHAROS</t>
  </si>
  <si>
    <t>Les situations nécessitant un secours d'urgence immédiat doivent être signalées aux services de secours depuis votre téléphone :</t>
  </si>
  <si>
    <t>112 (Tous secours depuis un téléphone mobile)</t>
  </si>
  <si>
    <t>Enfin, sachez que les signalement abusifs dans l'intention de nuire (au sens de l'art art 226-10 code pénal modifié par la loi n°2010-769 du 9 juillet 2010-art16) sont punis d'une peine pouvant aller jusqu'à 5 ans de prison et 45 000€ d'amende.</t>
  </si>
  <si>
    <t>Qui traite les signalements ?</t>
  </si>
  <si>
    <t>Des policiers et gendarmes affectés à la plateforme PHAROS vérifient que les contenus et comportements signalés constituent bien une infraction à la loi française.</t>
  </si>
  <si>
    <t>Leur mission est de les traiter et d'alerter les services compétents tels la Police nationale, la Gendarmerie nationale, les Douanes, la Direction Générale de la Concurrence, de la Consommation et de la Répression des Fraudes ( DCCRF external link ) en France et à l'étranger (en passant par Interpol).</t>
  </si>
  <si>
    <t>Une enquête est alors ouverte sous l'autorité du Procureur de la République.</t>
  </si>
  <si>
    <t>Cette enquête nécessite un certain délai, aussi les contenus peuvent continuer à apparaître après signalement. Pour autant, il n'est pas nécessaire de refaire un signalement sur les faits relevés, un seul signalement suffit pour saisir les enquêteurs de l'Office central de lutte contre la criminalité liée aux Technologies de l'information et de la communication (OCLCTIC).</t>
  </si>
  <si>
    <t>PHAROS enregistre les adresses IP (internet protocol) des émetteurs dont seuls les fournisseurs d'accès et de service sur internet connaissent les titulaires.</t>
  </si>
  <si>
    <t>Uniquement dans les cas exceptionnels, pour les besoins d'une enquête et après autorisation du Procureur de la République, les services compétents peuvent demander l'identification du numéro IP.</t>
  </si>
  <si>
    <t>A retenir</t>
  </si>
  <si>
    <t>Lorsque vous relevez des contenus illicites sur internet et même si vous souhaitez attirer l'attention des autorités :</t>
  </si>
  <si>
    <t>Ne les partagez pas</t>
  </si>
  <si>
    <t>Ne les likez pas</t>
  </si>
  <si>
    <t>Ne les retweetez pas</t>
  </si>
  <si>
    <t>15 ( SAMU)</t>
  </si>
  <si>
    <t>17 ( Police et Gendarmerie)</t>
  </si>
  <si>
    <t>18 ( Incendie et Secours)</t>
  </si>
  <si>
    <t>119 ( Enfance maltraitée)</t>
  </si>
  <si>
    <t>114 ( Centre national relais pour les personnes sourdes et malentendantes)</t>
  </si>
  <si>
    <r>
      <t xml:space="preserve">Signaler les Sites illicites  avec </t>
    </r>
    <r>
      <rPr>
        <b/>
        <sz val="20"/>
        <color rgb="FF1026F6"/>
        <rFont val="Arial"/>
        <family val="2"/>
      </rPr>
      <t xml:space="preserve"> PHAROS</t>
    </r>
  </si>
  <si>
    <t>ErCiSol porte à ce sujet un message fort : ces énergies locales sont autant d’occasions pour</t>
  </si>
  <si>
    <t>accompagner les territoires et leurs habitants vers une nécessaire réappropriation des ressources</t>
  </si>
  <si>
    <t>locales et des biens communs. Elles sont aussi un levier efficace pour dynamiser durablement les tissus</t>
  </si>
  <si>
    <t>économiques de nos territoires ruraux. En souscrivant des actions ErCiSol, vous portez avec nous cette</t>
  </si>
  <si>
    <t>conviction et vous nous donnez les moyens d’agir concrètement, en apportant à ces projets de</t>
  </si>
  <si>
    <t>centrales hydroélectriques, de toitures et champs solaires, de parcs éoliens ou d’unités de</t>
  </si>
  <si>
    <t>méthanisation, les coups de pouces décisifs pour qu’ils puissent voir le jour.</t>
  </si>
  <si>
    <t>La période qui s’annonce est donc riche en défis pour ErCiSol !</t>
  </si>
  <si>
    <t xml:space="preserve">Ce début d’année 2018 est décisif pour ErCiSol : c’est maintenant que nous semons les graines qui assureront la pérennité de nos projets à long terme. En ces temps de transitions, écologiques, économiques ou sociales, notre SAS a, plus que jamais, un rôle et contribution importants à prendre. A mesure que les EnR se démocratisent et prennent leur place dans le mix énergétique mondial, la question de la gouvernance et du contrôle de ces nouveaux moyens de production prend d’autant plus d’importance.                   </t>
  </si>
  <si>
    <t xml:space="preserve">ErCiSol porte à ce sujet un message fort : ces énergies locales sont autant d’occasions pour accompagner les territoires et leurs habitants vers une nécessaire réappropriation des ressources locales et des biens communs. Elles sont aussi un levier efficace pour dynamiser durablement les tissus économiques de nos territoires ruraux. En souscrivant des actions ErCiSol, vous portez avec nous cette conviction et vous nous donnez les moyens d’agir concrètement, en apportant à ces projets de centrales hydroélectriques, de toitures et champs solaires, de parcs éoliens ou d’unités de méthanisation, les coups de pouces décisifs pour qu’ils puissent voir le jour. La période qui s’annonce est donc riche en défis pour ErCiSol !                 </t>
  </si>
  <si>
    <r>
      <t xml:space="preserve">Si un document vous intéresse particulièrement vous pouvez obtenir
une COPIE en utilisant la fonction :  </t>
    </r>
    <r>
      <rPr>
        <b/>
        <sz val="16"/>
        <color rgb="FF1026F6"/>
        <rFont val="Arial"/>
        <family val="2"/>
      </rPr>
      <t>Accueil - Format qui se trouve à droite</t>
    </r>
    <r>
      <rPr>
        <b/>
        <sz val="16"/>
        <rFont val="Arial"/>
        <family val="2"/>
      </rPr>
      <t xml:space="preserve">
</t>
    </r>
    <r>
      <rPr>
        <b/>
        <sz val="16"/>
        <color rgb="FF1026F6"/>
        <rFont val="Arial"/>
        <family val="2"/>
      </rPr>
      <t>puis Déplacer ou Copier une feuille ...</t>
    </r>
    <r>
      <rPr>
        <b/>
        <sz val="16"/>
        <rFont val="Arial"/>
        <family val="2"/>
      </rPr>
      <t xml:space="preserve"> </t>
    </r>
  </si>
  <si>
    <r>
      <t xml:space="preserve">2 Sites à connaître au sujet de </t>
    </r>
    <r>
      <rPr>
        <b/>
        <sz val="16"/>
        <color rgb="FFFF0000"/>
        <rFont val="Arial"/>
        <family val="2"/>
      </rPr>
      <t xml:space="preserve">  l'Energie</t>
    </r>
  </si>
  <si>
    <t>L’ ALPHABET  DES  SMS  ET  TEXTOS...</t>
  </si>
  <si>
    <t xml:space="preserve">                 On les apprend...ça va nous servir !...      </t>
  </si>
  <si>
    <t>                 Il ne faut pas se laisser larguer !!!.</t>
  </si>
  <si>
    <t>LOL Laughing out Loud: (rire à gorge déployée)</t>
  </si>
  <si>
    <t>PTDR :( PéTé De Rire)</t>
  </si>
  <si>
    <t>PTDRTS: ( PéTé De Rire Tout Seul)</t>
  </si>
  <si>
    <t>MDR: (Mort De Rire)</t>
  </si>
  <si>
    <t>OMG: (oh my God )</t>
  </si>
  <si>
    <t>TG :( ta gueule)</t>
  </si>
  <si>
    <t xml:space="preserve">CC :( coucou)                                           </t>
  </si>
  <si>
    <t>TJR :( toujours)</t>
  </si>
  <si>
    <t>SLT: (Salut)</t>
  </si>
  <si>
    <t>TFK :( tu fais quoi)</t>
  </si>
  <si>
    <t>JTDR: ( j' t' adore)</t>
  </si>
  <si>
    <t>TAF: ( devoir)</t>
  </si>
  <si>
    <t>BJR CCV: ( bonjour comment ça va )</t>
  </si>
  <si>
    <t>JTM :( je t'aime)</t>
  </si>
  <si>
    <t xml:space="preserve">TKT :(t'inquiète)   </t>
  </si>
  <si>
    <t xml:space="preserve">                     </t>
  </si>
  <si>
    <t>CLD : Chez Le Docteur</t>
  </si>
  <si>
    <t>EMA : Enterrement Meilleur Ami(e)</t>
  </si>
  <si>
    <t>ACR : Apporte la Chaise Roulante</t>
  </si>
  <si>
    <t>ATD : Apporte Ton Déambulateur</t>
  </si>
  <si>
    <t>CPM : Couverture Par Mutuelle</t>
  </si>
  <si>
    <t>OSVCS : On Se Voit au Club des Seniors</t>
  </si>
  <si>
    <t>JCAC : Je Conduis Avec une Couche</t>
  </si>
  <si>
    <t>JOOJS : J’ai Oublié Ou Je Suis</t>
  </si>
  <si>
    <t>LPPF : La Pile du Pacemaker est Faible</t>
  </si>
  <si>
    <t>EDBE : Encore Des Brûlures d'Estomac</t>
  </si>
  <si>
    <t>JSC : Je Suis Constipé</t>
  </si>
  <si>
    <t>PMDER : Perdu Mes Dents En Riant</t>
  </si>
  <si>
    <t>OMDUG :Oh Mon Dieu, Un Gaz</t>
  </si>
  <si>
    <t>JEDT :Je t’Écris Des Toilettes</t>
  </si>
  <si>
    <t>JTLLA :Je Te Laisse, Le Laxatif Agit...</t>
  </si>
  <si>
    <r>
      <t xml:space="preserve">   </t>
    </r>
    <r>
      <rPr>
        <i/>
        <sz val="18"/>
        <color rgb="FFFF0000"/>
        <rFont val="Arial"/>
        <family val="2"/>
      </rPr>
      <t xml:space="preserve">   </t>
    </r>
    <r>
      <rPr>
        <b/>
        <i/>
        <sz val="18"/>
        <color rgb="FFFF0000"/>
        <rFont val="Arial"/>
        <family val="2"/>
      </rPr>
      <t>...  LES  SENIORS  AUSSI  !!! ...</t>
    </r>
  </si>
  <si>
    <r>
      <t xml:space="preserve">                 </t>
    </r>
    <r>
      <rPr>
        <b/>
        <i/>
        <sz val="18"/>
        <color rgb="FFFF0000"/>
        <rFont val="Arial"/>
        <family val="2"/>
      </rPr>
      <t>SI LES  JEUNES  ONT  LEURS  CODES  SMS :</t>
    </r>
  </si>
  <si>
    <t>https://reporterre.net/Des-nanoparticules-auraient-cause-la-mort-de-dizaines-de-vaches-dans-le-Haut</t>
  </si>
  <si>
    <t>Jo SCHNEIDER  68800 Leimbach  ALSACE  -  Tél  03 89 37 87 25</t>
  </si>
  <si>
    <t>Fin du XVème siècle</t>
  </si>
  <si>
    <t xml:space="preserve">L’alsacien relève des parlers alémaniques et franciques qui se sont imposés dans notre région depuis le IVème et le Vème siècle. A cette époque, les Alamans et les Francs, peuples germaniques venus du Nord se sont installés en Alsace ce qui a entraîné la disparition de la langue gallo-romaine. </t>
  </si>
  <si>
    <t xml:space="preserve">Dès lors, le Hochdeutsch s’imposera en Alsace comme langue écrite, et l’Alsacien, terme qui englobe les parlers alémaniques et franciques sera réservé à l’usage oral. </t>
  </si>
  <si>
    <t>Cette formulation peut laisser croire que l’alsacien est un mélange d’alémanique et de francique, ce qu’il n’est pas, sauf dans une bande plus ou moins étroite qui forme la frontière linguistique.</t>
  </si>
  <si>
    <t xml:space="preserve">Lors de la guerre de 30 ans, </t>
  </si>
  <si>
    <t xml:space="preserve"> (Colmar l’était depuis 1635)</t>
  </si>
  <si>
    <t>« Aussi, au cours des siècles, l’Alsace a toujours pratiqué l’alsacien, le Hochdeutsch et le français dans des proportions variables selon les classes sociales et la situation politique du moment ».</t>
  </si>
  <si>
    <t xml:space="preserve">De 1800 à 1870, </t>
  </si>
  <si>
    <t>Cela ne dure pas, puisque lors de la seconde guerre mondiale de 1940 à 1945,</t>
  </si>
  <si>
    <t>« Cela ne dura pas, puisque lors de la seconde guerre mondiale, de 1940 à 1945, l’Allemagne nazie établit en Alsace un régime de germanisation forcenée. Par exemple, les personnes portant un nom français durent le germaniser.</t>
  </si>
  <si>
    <t xml:space="preserve">Les jeunes filles furent astreintes au Service du Travail du Reich de la jeunesse féminine (Reichsarbeitsdienst der weiblichen Jugend, RAD wJ) puis au Service Auxiliaire de Guerre (Kriegshilfsdienst, KHD) dans des usines d’armement, et les hommes en âge de combattre furent incorporés de force dans l’armée allemande. </t>
  </si>
  <si>
    <t xml:space="preserve">Les autorités françaises lancent le slogan « C’est chic de parler français ! ». </t>
  </si>
  <si>
    <t xml:space="preserve">Pour la première fois dans l’histoire de l’Alsace, l’allemand standard est exclu de l’école primaire et sa place fortement limitée dans la presse. On l’enseigne dans les lycées au titre de langue étrangère. L’alsacien est proscrit à l’école et les enfants sont punis s’ils le parlent dans l’enceinte de l’école. Ces tensions provoquent un phénomène d’autocensure et les familles elles-mêmes tendent à ne plus transmettre l’alsacien à leurs enfants.               </t>
  </si>
  <si>
    <t xml:space="preserve">Cela se traduit par le soutien à l’enseignement bilingue, par l’organisation de manifestations culturelles en dialecte ou lors de festivals multilinguistes tel que Summerlied  ou encore par le biais du théâtre alsacien et des cours d’alsacien organisés aussi bien à l’université que dans le monde rural, la création d’associations et le soutien des médias. </t>
  </si>
  <si>
    <t xml:space="preserve">N’oublions pas notre langue maternelle chargée d’histoire et surtout si belle à entendre. </t>
  </si>
  <si>
    <t xml:space="preserve">           </t>
  </si>
  <si>
    <t xml:space="preserve"> Exposé de Christine Fischbach ( conteuse professionnelle ) du Pays de Hanau lors d’une manifestation 
 corrigé et complété par mon ami Alfred Wohlgrod   03 02 2018</t>
  </si>
  <si>
    <t>A la fin des années 60</t>
  </si>
  <si>
    <t xml:space="preserve">Entre 1648 à 1681 </t>
  </si>
  <si>
    <t xml:space="preserve">« l’Alsace est progressivement annexée à la France… » </t>
  </si>
  <si>
    <t>lignes : 78</t>
  </si>
  <si>
    <t>Pour comprendre notre histoire</t>
  </si>
  <si>
    <t>Bien à vous. PK</t>
  </si>
  <si>
    <t>Publications</t>
  </si>
  <si>
    <t>·    Les langues de France, actes du colloque de Strasbourg, dir. Pierre Klein, lulu.com, 2013</t>
  </si>
  <si>
    <t>·    Demandes citoyennes alsaciennes, pour une nouvelle politique linguistique et culturelle, dir. Pierre Klein, lulu.com, 2013</t>
  </si>
  <si>
    <t>·    L'appel de Haguenau, actes du colloque, dir. Pierre Klein, lulu.com, 2013</t>
  </si>
  <si>
    <r>
      <t>·</t>
    </r>
    <r>
      <rPr>
        <b/>
        <sz val="14"/>
        <rFont val="Times New Roman"/>
        <family val="1"/>
      </rPr>
      <t xml:space="preserve">    </t>
    </r>
    <r>
      <rPr>
        <b/>
        <sz val="14"/>
        <rFont val="Georgia"/>
        <family val="1"/>
      </rPr>
      <t>L’Alsace, dir. Pierre Klein, Les Éditions d’Organisation, Paris, 1981 (épuisé)</t>
    </r>
  </si>
  <si>
    <r>
      <t>·</t>
    </r>
    <r>
      <rPr>
        <b/>
        <sz val="14"/>
        <rFont val="Times New Roman"/>
        <family val="1"/>
      </rPr>
      <t xml:space="preserve">    </t>
    </r>
    <r>
      <rPr>
        <b/>
        <sz val="14"/>
        <rFont val="Georgia"/>
        <family val="1"/>
      </rPr>
      <t>Camille Dahlet, une vie au service de l’Alsace, BF/SALDE, Strasbourg, 1983 (épuisé)</t>
    </r>
  </si>
  <si>
    <r>
      <t>·</t>
    </r>
    <r>
      <rPr>
        <b/>
        <sz val="14"/>
        <rFont val="Times New Roman"/>
        <family val="1"/>
      </rPr>
      <t xml:space="preserve">    </t>
    </r>
    <r>
      <rPr>
        <b/>
        <sz val="14"/>
        <rFont val="Georgia"/>
        <family val="1"/>
      </rPr>
      <t>Le bilinguisme scolaire en Europe de l’Ouest, Les Cahiers du bilinguisme, n° spécial, Strasbourg, 1986 (épuisé)</t>
    </r>
  </si>
  <si>
    <r>
      <t>·</t>
    </r>
    <r>
      <rPr>
        <b/>
        <sz val="14"/>
        <rFont val="Times New Roman"/>
        <family val="1"/>
      </rPr>
      <t xml:space="preserve">    </t>
    </r>
    <r>
      <rPr>
        <b/>
        <sz val="14"/>
        <rFont val="Georgia"/>
        <family val="1"/>
      </rPr>
      <t>La question linguistique alsacienne de 1945 à nos jours, SALDE, Strasbourg, 1998 (épuisé)</t>
    </r>
  </si>
  <si>
    <r>
      <t>·</t>
    </r>
    <r>
      <rPr>
        <b/>
        <sz val="14"/>
        <rFont val="Times New Roman"/>
        <family val="1"/>
      </rPr>
      <t xml:space="preserve">    </t>
    </r>
    <r>
      <rPr>
        <b/>
        <sz val="14"/>
        <rFont val="Georgia"/>
        <family val="1"/>
      </rPr>
      <t>Raisons d’Alsace ou « Tête haute » pour nos langues, nos cultures, nos identités, Jérôme Do Bentzinger Éditeur, Colmar, 2001 (épuisé)</t>
    </r>
  </si>
  <si>
    <r>
      <t>·</t>
    </r>
    <r>
      <rPr>
        <b/>
        <sz val="14"/>
        <rFont val="Times New Roman"/>
        <family val="1"/>
      </rPr>
      <t xml:space="preserve">    </t>
    </r>
    <r>
      <rPr>
        <b/>
        <sz val="14"/>
        <rFont val="Georgia"/>
        <family val="1"/>
      </rPr>
      <t>L’Alsace inachevée, Jérôme Do Bentzinger Éditeur, Colmar, 2004</t>
    </r>
  </si>
  <si>
    <r>
      <t>·</t>
    </r>
    <r>
      <rPr>
        <b/>
        <sz val="14"/>
        <rFont val="Times New Roman"/>
        <family val="1"/>
      </rPr>
      <t xml:space="preserve">    </t>
    </r>
    <r>
      <rPr>
        <b/>
        <sz val="14"/>
        <rFont val="Georgia"/>
        <family val="1"/>
      </rPr>
      <t>Langues d'Alsace et pourquoi les Alsaciens renoncent-ils à leur bilinguisme/</t>
    </r>
    <r>
      <rPr>
        <b/>
        <i/>
        <sz val="14"/>
        <rFont val="Georgia"/>
        <family val="1"/>
      </rPr>
      <t xml:space="preserve">Sprachen des Elsass und warum verzichten die Elsässer auf ihre Zweisprachigkeit </t>
    </r>
    <r>
      <rPr>
        <b/>
        <sz val="14"/>
        <rFont val="Georgia"/>
        <family val="1"/>
      </rPr>
      <t>(ouvrage bilingue), Editions Nord Alsace, Haguenau, 2007</t>
    </r>
  </si>
  <si>
    <r>
      <t>·</t>
    </r>
    <r>
      <rPr>
        <b/>
        <sz val="14"/>
        <rFont val="Times New Roman"/>
        <family val="1"/>
      </rPr>
      <t xml:space="preserve">    </t>
    </r>
    <r>
      <rPr>
        <b/>
        <sz val="14"/>
        <rFont val="Georgia"/>
        <family val="1"/>
      </rPr>
      <t>Comment peut-on être Alsacien, essai sur l’identité française, Salde, Strasbourg, 2012</t>
    </r>
  </si>
  <si>
    <r>
      <t>·</t>
    </r>
    <r>
      <rPr>
        <b/>
        <sz val="14"/>
        <rFont val="Times New Roman"/>
        <family val="1"/>
      </rPr>
      <t xml:space="preserve">    </t>
    </r>
    <r>
      <rPr>
        <b/>
        <i/>
        <sz val="14"/>
        <rFont val="Georgia"/>
        <family val="1"/>
      </rPr>
      <t>Das Elsass verstehen: zwischen Normaliserung und Utopie,</t>
    </r>
    <r>
      <rPr>
        <b/>
        <sz val="14"/>
        <rFont val="Georgia"/>
        <family val="1"/>
      </rPr>
      <t xml:space="preserve"> Editions </t>
    </r>
    <r>
      <rPr>
        <b/>
        <i/>
        <sz val="14"/>
        <rFont val="Georgia"/>
        <family val="1"/>
      </rPr>
      <t>Allewil</t>
    </r>
    <r>
      <rPr>
        <b/>
        <sz val="14"/>
        <rFont val="Georgia"/>
        <family val="1"/>
      </rPr>
      <t xml:space="preserve"> Verlag, Fegersheim, 2014, deuxième édition, 2015</t>
    </r>
  </si>
  <si>
    <r>
      <t>·</t>
    </r>
    <r>
      <rPr>
        <b/>
        <sz val="14"/>
        <rFont val="Times New Roman"/>
        <family val="1"/>
      </rPr>
      <t xml:space="preserve">    </t>
    </r>
    <r>
      <rPr>
        <b/>
        <sz val="14"/>
        <rFont val="Georgia"/>
        <family val="1"/>
      </rPr>
      <t>Une nouvelle politique linguistique et culturelle pour l'Alsace, dir. Pierre Klein, une publication de la Fédération Alsace Bilingue-</t>
    </r>
    <r>
      <rPr>
        <b/>
        <i/>
        <sz val="14"/>
        <rFont val="Georgia"/>
        <family val="1"/>
      </rPr>
      <t>Verband zweisprachiges Elsass,</t>
    </r>
    <r>
      <rPr>
        <b/>
        <sz val="14"/>
        <rFont val="Georgia"/>
        <family val="1"/>
      </rPr>
      <t xml:space="preserve"> Editions </t>
    </r>
    <r>
      <rPr>
        <b/>
        <i/>
        <sz val="14"/>
        <rFont val="Georgia"/>
        <family val="1"/>
      </rPr>
      <t>Allewil</t>
    </r>
    <r>
      <rPr>
        <b/>
        <sz val="14"/>
        <rFont val="Georgia"/>
        <family val="1"/>
      </rPr>
      <t>, Verlag, Fegersheim, 2014</t>
    </r>
  </si>
  <si>
    <r>
      <t>·</t>
    </r>
    <r>
      <rPr>
        <b/>
        <sz val="14"/>
        <rFont val="Times New Roman"/>
        <family val="1"/>
      </rPr>
      <t xml:space="preserve">    </t>
    </r>
    <r>
      <rPr>
        <b/>
        <sz val="14"/>
        <rFont val="Georgia"/>
        <family val="1"/>
      </rPr>
      <t xml:space="preserve">Camille Dahlet, une vie au service de l’Alsace, réédition augmentée, Editions </t>
    </r>
    <r>
      <rPr>
        <b/>
        <i/>
        <sz val="14"/>
        <rFont val="Georgia"/>
        <family val="1"/>
      </rPr>
      <t xml:space="preserve">Allewil </t>
    </r>
    <r>
      <rPr>
        <b/>
        <sz val="14"/>
        <rFont val="Georgia"/>
        <family val="1"/>
      </rPr>
      <t>Verlag, Fegersheim, 2014</t>
    </r>
  </si>
  <si>
    <r>
      <t>·</t>
    </r>
    <r>
      <rPr>
        <b/>
        <sz val="14"/>
        <rFont val="Times New Roman"/>
        <family val="1"/>
      </rPr>
      <t xml:space="preserve">    </t>
    </r>
    <r>
      <rPr>
        <b/>
        <sz val="14"/>
        <rFont val="Georgia"/>
        <family val="1"/>
      </rPr>
      <t>La Lorraine, une autre histoire, L’Ami Histoire, Strasbourg, novembre 2014,</t>
    </r>
  </si>
  <si>
    <r>
      <t>·</t>
    </r>
    <r>
      <rPr>
        <b/>
        <sz val="14"/>
        <rFont val="Times New Roman"/>
        <family val="1"/>
      </rPr>
      <t xml:space="preserve">    </t>
    </r>
    <r>
      <rPr>
        <b/>
        <sz val="14"/>
        <rFont val="Georgia"/>
        <family val="1"/>
      </rPr>
      <t xml:space="preserve">Indignations alsaciennes: identité, démocratie, économie, dir. Pierre Klein, une publication de l'Initiative citoyenne alsacienne (ICA), Editions </t>
    </r>
    <r>
      <rPr>
        <b/>
        <i/>
        <sz val="14"/>
        <rFont val="Georgia"/>
        <family val="1"/>
      </rPr>
      <t>Allewil</t>
    </r>
    <r>
      <rPr>
        <b/>
        <sz val="14"/>
        <rFont val="Georgia"/>
        <family val="1"/>
      </rPr>
      <t xml:space="preserve"> Verlag, Fegersheim, 2015</t>
    </r>
  </si>
  <si>
    <r>
      <t>·</t>
    </r>
    <r>
      <rPr>
        <b/>
        <sz val="14"/>
        <rFont val="Times New Roman"/>
        <family val="1"/>
      </rPr>
      <t xml:space="preserve">    </t>
    </r>
    <r>
      <rPr>
        <b/>
        <sz val="14"/>
        <rFont val="Georgia"/>
        <family val="1"/>
      </rPr>
      <t xml:space="preserve">Projet politique global pour l’Alsace, dir. Pierre Klein, Editions </t>
    </r>
    <r>
      <rPr>
        <b/>
        <i/>
        <sz val="14"/>
        <rFont val="Georgia"/>
        <family val="1"/>
      </rPr>
      <t>Allewil</t>
    </r>
    <r>
      <rPr>
        <b/>
        <sz val="14"/>
        <rFont val="Georgia"/>
        <family val="1"/>
      </rPr>
      <t xml:space="preserve"> Verlag, Fegersheim, 2015</t>
    </r>
  </si>
  <si>
    <r>
      <t>·</t>
    </r>
    <r>
      <rPr>
        <b/>
        <sz val="14"/>
        <rFont val="Times New Roman"/>
        <family val="1"/>
      </rPr>
      <t xml:space="preserve">    </t>
    </r>
    <r>
      <rPr>
        <b/>
        <sz val="14"/>
        <rFont val="Georgia"/>
        <family val="1"/>
      </rPr>
      <t>Les Rencontres de Strasbourg, Actes du colloque des 18 et 19 mars 2015, dir. Pierre Klein, Éditions Allewil Verlag, Fegersheim, 2016, ouvrage bilingue</t>
    </r>
  </si>
  <si>
    <r>
      <t>·</t>
    </r>
    <r>
      <rPr>
        <b/>
        <sz val="14"/>
        <rFont val="Times New Roman"/>
        <family val="1"/>
      </rPr>
      <t xml:space="preserve">    </t>
    </r>
    <r>
      <rPr>
        <b/>
        <sz val="14"/>
        <rFont val="Georgia"/>
        <family val="1"/>
      </rPr>
      <t>Tout sur le bilinguisme, tous pour le bilinguisme, Fédération Alsace bilingue-Verband zweisprachiges Elsass, dir. Pierre Klein, Editions Allewil Verlag, Fegersheim, 2016</t>
    </r>
  </si>
  <si>
    <r>
      <t>·</t>
    </r>
    <r>
      <rPr>
        <b/>
        <sz val="14"/>
        <rFont val="Times New Roman"/>
        <family val="1"/>
      </rPr>
      <t xml:space="preserve">    </t>
    </r>
    <r>
      <rPr>
        <b/>
        <sz val="14"/>
        <rFont val="Georgia"/>
        <family val="1"/>
      </rPr>
      <t>L’Alsace est morte, vive l’Alsace. Du jacobinisme à l’union dans la diversité, Editions Allewil, Fegersheim, 2017</t>
    </r>
  </si>
  <si>
    <r>
      <t>·</t>
    </r>
    <r>
      <rPr>
        <b/>
        <sz val="14"/>
        <rFont val="Times New Roman"/>
        <family val="1"/>
      </rPr>
      <t xml:space="preserve">    </t>
    </r>
    <r>
      <rPr>
        <b/>
        <sz val="14"/>
        <rFont val="Georgia"/>
        <family val="1"/>
      </rPr>
      <t xml:space="preserve">Les Rencontres de Strasbourg, Actes du colloque des 16 et 17 mars 2016, dir. Pierre Klein, Editions </t>
    </r>
    <r>
      <rPr>
        <b/>
        <i/>
        <sz val="14"/>
        <rFont val="Georgia"/>
        <family val="1"/>
      </rPr>
      <t>Allewil</t>
    </r>
    <r>
      <rPr>
        <b/>
        <sz val="14"/>
        <rFont val="Georgia"/>
        <family val="1"/>
      </rPr>
      <t xml:space="preserve"> Verlag, Fegersheim, 2017</t>
    </r>
  </si>
  <si>
    <t>Le dialecte est reconnu comme partie intégrante de notre identité</t>
  </si>
  <si>
    <t>et la maîtrise de l’allemand standard devient une évidence pour cette région frontalière.</t>
  </si>
  <si>
    <t>Pour conclure, quelques chiffres :</t>
  </si>
  <si>
    <r>
      <t xml:space="preserve">En 1900 : </t>
    </r>
    <r>
      <rPr>
        <b/>
        <sz val="16"/>
        <color rgb="FFFF0000"/>
        <rFont val="Arial"/>
        <family val="2"/>
      </rPr>
      <t>95 %</t>
    </r>
    <r>
      <rPr>
        <b/>
        <sz val="16"/>
        <rFont val="Arial"/>
        <family val="2"/>
      </rPr>
      <t xml:space="preserve"> de la population pratiquait le dialecte</t>
    </r>
  </si>
  <si>
    <r>
      <t xml:space="preserve">En 1946 : ils sont encore </t>
    </r>
    <r>
      <rPr>
        <b/>
        <sz val="16"/>
        <color rgb="FFFF0000"/>
        <rFont val="Arial"/>
        <family val="2"/>
      </rPr>
      <t>90,8 %</t>
    </r>
  </si>
  <si>
    <r>
      <t xml:space="preserve">En 1997 : ils représentent </t>
    </r>
    <r>
      <rPr>
        <b/>
        <sz val="16"/>
        <color rgb="FFFF0000"/>
        <rFont val="Arial"/>
        <family val="2"/>
      </rPr>
      <t>63 %</t>
    </r>
  </si>
  <si>
    <r>
      <t>Parler « du » dialecte alsacien est une commodité</t>
    </r>
    <r>
      <rPr>
        <b/>
        <sz val="16"/>
        <color rgb="FF000000"/>
        <rFont val="Arial"/>
        <family val="2"/>
      </rPr>
      <t xml:space="preserve"> </t>
    </r>
    <r>
      <rPr>
        <b/>
        <i/>
        <sz val="16"/>
        <color rgb="FFFF2600"/>
        <rFont val="Arial"/>
        <family val="2"/>
      </rPr>
      <t xml:space="preserve">qui risque d’induire en erreur celui qui ne connaît pas l’Alsace et qui s’imaginera que le même parler est ou était en usage partout dans la région. Il serait plus exact de parler </t>
    </r>
    <r>
      <rPr>
        <b/>
        <i/>
        <sz val="16"/>
        <color rgb="FF0070C0"/>
        <rFont val="Arial"/>
        <family val="2"/>
      </rPr>
      <t>« des » dialectes alsaciens</t>
    </r>
    <r>
      <rPr>
        <b/>
        <i/>
        <sz val="16"/>
        <color rgb="FFFF2600"/>
        <rFont val="Arial"/>
        <family val="2"/>
      </rPr>
      <t>.</t>
    </r>
    <r>
      <rPr>
        <b/>
        <sz val="16"/>
        <color rgb="FF000000"/>
        <rFont val="Arial"/>
        <family val="2"/>
      </rPr>
      <t xml:space="preserve"> </t>
    </r>
    <r>
      <rPr>
        <b/>
        <i/>
        <sz val="16"/>
        <color rgb="FF0070C0"/>
        <rFont val="Arial"/>
        <family val="2"/>
      </rPr>
      <t>« Elsässerditsch </t>
    </r>
    <r>
      <rPr>
        <b/>
        <i/>
        <sz val="16"/>
        <color rgb="FFFF2600"/>
        <rFont val="Arial"/>
        <family val="2"/>
      </rPr>
      <t>» s’appliquerait alors au ou aux dialecte(s) particulier(s) dont il serait question dans le contexte.</t>
    </r>
  </si>
  <si>
    <r>
      <t>Le dialecte alsacien aussi appelé</t>
    </r>
    <r>
      <rPr>
        <b/>
        <sz val="16"/>
        <color rgb="FF1026F6"/>
        <rFont val="Arial"/>
        <family val="2"/>
      </rPr>
      <t xml:space="preserve"> Elsässerditsch</t>
    </r>
    <r>
      <rPr>
        <b/>
        <sz val="16"/>
        <color rgb="FF000000"/>
        <rFont val="Arial"/>
        <family val="2"/>
      </rPr>
      <t xml:space="preserve"> est une langue parlée qui fait partie de notre patrimoine. Dans sa poésie, André Weckmann, poète alsacien bien connu, nous parle d’une langue oubliée, perdue, remplacée par le français langue officielle du pays. Cependant, notre dialecte ne doit pas être oublié, il représente notre identité, une langue n’est pas uniquement un moyen de communication, elle a une fonction expressive, une fonction qui revient au parler natal, autochtone. </t>
    </r>
    <r>
      <rPr>
        <b/>
        <sz val="16"/>
        <color rgb="FF1026F6"/>
        <rFont val="Arial"/>
        <family val="2"/>
      </rPr>
      <t>Le dialecte alsacien est ponctué d’expressions fleuries ou corsées qui sont souvent intraduisibles</t>
    </r>
    <r>
      <rPr>
        <b/>
        <sz val="16"/>
        <color rgb="FF000000"/>
        <rFont val="Arial"/>
        <family val="2"/>
      </rPr>
      <t xml:space="preserve">. C’est un langage très imagé qui peut sembler cru mais qui est aussi plein de poésie et de sentiments.  </t>
    </r>
  </si>
  <si>
    <r>
      <t xml:space="preserve">Précisons que les dialectes alsaciens sont antérieurs à l’allemand standard « </t>
    </r>
    <r>
      <rPr>
        <b/>
        <sz val="16"/>
        <color rgb="FFFF0000"/>
        <rFont val="Arial"/>
        <family val="2"/>
      </rPr>
      <t xml:space="preserve">le Hochdeutsch </t>
    </r>
    <r>
      <rPr>
        <b/>
        <sz val="16"/>
        <color rgb="FF000000"/>
        <rFont val="Arial"/>
        <family val="2"/>
      </rPr>
      <t>» qui ne s’est développé qu’à partir de la fin du XVème siècle.</t>
    </r>
  </si>
  <si>
    <r>
      <t>« les dialectes alsaciens », voilà qui est juste ! Fin du XVème siècle = invention de l’imprimerie, qui entraîne une standardisation de la langue, du moins de la langue écrite.</t>
    </r>
    <r>
      <rPr>
        <b/>
        <sz val="16"/>
        <color rgb="FF000000"/>
        <rFont val="Arial"/>
        <family val="2"/>
      </rPr>
      <t xml:space="preserve">                      </t>
    </r>
  </si>
  <si>
    <r>
      <t>Les parlers alémanique</t>
    </r>
    <r>
      <rPr>
        <b/>
        <sz val="16"/>
        <color rgb="FF000000"/>
        <rFont val="Arial"/>
        <family val="2"/>
      </rPr>
      <t xml:space="preserve"> étaient les langues d’usage parlées depuis les Vosges jusqu’au confins de la Bavière, dans l’Allemagne du sud-ouest, dans la Suisse alémanique et en Autriche dans le Vorarlberg. </t>
    </r>
  </si>
  <si>
    <r>
      <t xml:space="preserve">Quant aux parlers </t>
    </r>
    <r>
      <rPr>
        <b/>
        <sz val="16"/>
        <color rgb="FFFF0000"/>
        <rFont val="Arial"/>
        <family val="2"/>
      </rPr>
      <t>franciques</t>
    </r>
    <r>
      <rPr>
        <b/>
        <sz val="16"/>
        <color rgb="FF000000"/>
        <rFont val="Arial"/>
        <family val="2"/>
      </rPr>
      <t>, il se pratiquait dans le Nord de l’Alsace, une partie de la Lorraine et dans le Palatinat.</t>
    </r>
  </si>
  <si>
    <r>
      <t>Le latin</t>
    </r>
    <r>
      <rPr>
        <b/>
        <sz val="16"/>
        <color rgb="FF000000"/>
        <rFont val="Arial"/>
        <family val="2"/>
      </rPr>
      <t xml:space="preserve"> était réservé aux hommes de lettres et au clergé. Ce sont les seules langues en usage durant le Moyen-âge. Bien plus tard, au XVIème siècle apparaît le Hochdeutsch crée sous l’impulsion des chancelleries, des imprimeurs et de Luther, traducteur de la Bible.           </t>
    </r>
  </si>
  <si>
    <r>
      <t>l’Alsace subit de nombreuses pertes et fait appel aux pays voisins pour repeupler les villages et les campagnes. C’est ainsi que de nombreux immigrés sont venus s’installer chez nous, la plupart étaient originaires de la Suisse alémanique</t>
    </r>
    <r>
      <rPr>
        <b/>
        <i/>
        <sz val="16"/>
        <color rgb="FFFF2600"/>
        <rFont val="Arial"/>
        <family val="2"/>
      </rPr>
      <t xml:space="preserve"> </t>
    </r>
    <r>
      <rPr>
        <b/>
        <i/>
        <sz val="16"/>
        <rFont val="Arial"/>
        <family val="2"/>
      </rPr>
      <t>!</t>
    </r>
    <r>
      <rPr>
        <b/>
        <sz val="16"/>
        <rFont val="Arial"/>
        <family val="2"/>
      </rPr>
      <t xml:space="preserve"> </t>
    </r>
    <r>
      <rPr>
        <b/>
        <sz val="16"/>
        <color rgb="FF000000"/>
        <rFont val="Arial"/>
        <family val="2"/>
      </rPr>
      <t>et tout naturellement un rapprochement culturel et linguistique a vu le jour.</t>
    </r>
  </si>
  <si>
    <r>
      <t xml:space="preserve">le français devient la langue dominante dans la Haute Bourgeoisie et sa pratique s’améliore également dans les milieux populaires ; l’allemand demeure la langue des Eglises, de la littérature populaire </t>
    </r>
    <r>
      <rPr>
        <b/>
        <i/>
        <sz val="16"/>
        <color rgb="FFFF2600"/>
        <rFont val="Arial"/>
        <family val="2"/>
      </rPr>
      <t>(*)</t>
    </r>
    <r>
      <rPr>
        <b/>
        <sz val="16"/>
        <color rgb="FF000000"/>
        <rFont val="Arial"/>
        <family val="2"/>
      </rPr>
      <t xml:space="preserve">, de la presse. Quant à l’alsacien, c’est la langue du peuple, du foyer et du sentiment. Mais la guerre franco-allemande de 1870 perdue par la France change à nouveau les données. Redevenue allemande, la population de notre belle province est appelée à pratiquer l’allemand standard dans la vie publique, les Alsaciens sont un peu perdus, car ils avaient à peine assimilé le français et commençaient à l’intégrer dans leur vie quotidienne. A l’issue de la première guerre mondiale, l’Alsace redevient française, et </t>
    </r>
    <r>
      <rPr>
        <b/>
        <i/>
        <sz val="16"/>
        <color rgb="FFFF2600"/>
        <rFont val="Arial"/>
        <family val="2"/>
      </rPr>
      <t>la France (!)</t>
    </r>
    <r>
      <rPr>
        <b/>
        <sz val="16"/>
        <color rgb="FF000000"/>
        <rFont val="Arial"/>
        <family val="2"/>
      </rPr>
      <t xml:space="preserve"> procède à la francisation de la vie publique.</t>
    </r>
  </si>
  <si>
    <r>
      <t>(*) La littérature populaire s’exprime aussi en alsacien écrit. Voir p.ex. le Mìnschterer Dìchterwaj (sentier des poètes de Munster).</t>
    </r>
    <r>
      <rPr>
        <b/>
        <sz val="16"/>
        <color rgb="FF000000"/>
        <rFont val="Arial"/>
        <family val="2"/>
      </rPr>
      <t xml:space="preserve">          </t>
    </r>
  </si>
  <si>
    <r>
      <t xml:space="preserve">et </t>
    </r>
    <r>
      <rPr>
        <b/>
        <i/>
        <sz val="16"/>
        <color rgb="FFFF2600"/>
        <rFont val="Arial"/>
        <family val="2"/>
      </rPr>
      <t>cette évolution politique</t>
    </r>
    <r>
      <rPr>
        <b/>
        <sz val="16"/>
        <color rgb="FF000000"/>
        <rFont val="Arial"/>
        <family val="2"/>
      </rPr>
      <t xml:space="preserve"> favorise la pratique de la langue française dans les milieux cultivés. Mais l’immense majorité de la population est fidèle à l’Alsacien</t>
    </r>
    <r>
      <rPr>
        <b/>
        <i/>
        <sz val="16"/>
        <color rgb="FFFF2600"/>
        <rFont val="Arial"/>
        <family val="2"/>
      </rPr>
      <t xml:space="preserve"> ,</t>
    </r>
    <r>
      <rPr>
        <b/>
        <sz val="16"/>
        <color rgb="FF000000"/>
        <rFont val="Arial"/>
        <family val="2"/>
      </rPr>
      <t xml:space="preserve"> la langue maternelle et le Hochdeutsch est toujours en pratique à l’école </t>
    </r>
    <r>
      <rPr>
        <b/>
        <i/>
        <sz val="16"/>
        <color rgb="FFFF2600"/>
        <rFont val="Arial"/>
        <family val="2"/>
      </rPr>
      <t>(réservée aux enfants d’une élite)</t>
    </r>
    <r>
      <rPr>
        <b/>
        <sz val="16"/>
        <color rgb="FF000000"/>
        <rFont val="Arial"/>
        <family val="2"/>
      </rPr>
      <t xml:space="preserve">, à l’église, lors des correspondances et dans l’imprimerie.            </t>
    </r>
  </si>
  <si>
    <t>De 1940 à 1944</t>
  </si>
  <si>
    <t>1945 : Après la victoire des Alliés, dont la France</t>
  </si>
  <si>
    <t xml:space="preserve">la spécificité linguistique de notre région est remise en question. On assiste à la naissance d’un complexe alsacien d’infériorité. </t>
  </si>
  <si>
    <r>
      <t>Cette période fut vécue par la population comme une véritable tragédie ».</t>
    </r>
    <r>
      <rPr>
        <b/>
        <sz val="16"/>
        <rFont val="Arial"/>
        <family val="2"/>
      </rPr>
      <t xml:space="preserve">              </t>
    </r>
  </si>
  <si>
    <r>
      <t>Colmar ne fut libérée que le 2 février 1945</t>
    </r>
    <r>
      <rPr>
        <b/>
        <sz val="16"/>
        <color rgb="FF000000"/>
        <rFont val="Arial"/>
        <family val="2"/>
      </rPr>
      <t>, l’Alsace est rattachée à l’Allemagne nazie. Cette période est vécue par la population comme une véritable tragédie. Les personnes portant un nom français doivent le germaniser et les femmes et les hommes en âge de travailler sont incorporés de force dans l’armée allemande.</t>
    </r>
  </si>
  <si>
    <r>
      <t xml:space="preserve">Documentation complémentaire partagée gracieusement par :  </t>
    </r>
    <r>
      <rPr>
        <b/>
        <sz val="18"/>
        <color rgb="FF1026F6"/>
        <rFont val="Arial"/>
        <family val="2"/>
      </rPr>
      <t xml:space="preserve"> klein-pierre0536@orange.fr</t>
    </r>
  </si>
  <si>
    <t xml:space="preserve">Le dialecte est reconnu comme partie intégrante de notre identité, </t>
  </si>
  <si>
    <t xml:space="preserve">les jeunes s’exprimeront beaucoup plus difficilement en alsacien et certaines expressions sont perdues à jamais. Mais cette situation donne lieu à la création d’associations qui tentent de sauver ce précieux patrimoine, tel que le Cercle René Schickele créé en 1968 qui revendique un enseignement bilingue. 
On assiste à une lente prise de conscience de la richesse et des atouts que représente la connaissance de l’Alsacien.                  </t>
  </si>
  <si>
    <r>
      <t>Il faut que les femmes et les hommes de notre région se mobilisent pour préserver 
leur langue et leur culture</t>
    </r>
    <r>
      <rPr>
        <b/>
        <sz val="18"/>
        <color rgb="FF1026F6"/>
        <rFont val="Arial"/>
        <family val="2"/>
      </rPr>
      <t>. </t>
    </r>
  </si>
  <si>
    <t>C’est ainsi que dans les années 1970, les conseils généraux du Haut-Rhin et du Bas-Rhin décident d'introduire à nouveau l'enseignement de l'allemand à l'école primaire.</t>
  </si>
  <si>
    <t xml:space="preserve">A partir de 1992, le Conseil régional d’Alsace et les deux conseils généraux se prononcent en faveur d’un enseignement bilingue précoce paritaire français-allemand, ce programme sera progressivement mis en place par l’éducation nationale.                     </t>
  </si>
  <si>
    <t xml:space="preserve">Actuellement, l’Office pour la langue et Culture d’Alsace se charge de  la promotion du bilinguisme et soutient les actions menées en faveur  des dialectes alsaciens.                    </t>
  </si>
  <si>
    <r>
      <t>Et ce chiffre baisse encore pour atteindre en 2001 moins de 61 %</t>
    </r>
    <r>
      <rPr>
        <b/>
        <sz val="16"/>
        <color rgb="FFFF0000"/>
        <rFont val="Arial"/>
        <family val="2"/>
      </rPr>
      <t xml:space="preserve"> </t>
    </r>
    <r>
      <rPr>
        <b/>
        <sz val="16"/>
        <rFont val="Arial"/>
        <family val="2"/>
      </rPr>
      <t>de la population</t>
    </r>
  </si>
  <si>
    <t>Les langues en Alsace</t>
  </si>
  <si>
    <t>Le français, l'allemand et l'elsässerditsch en Alsace Les Alsaciens = des Français? Une première réponse est oui, ce sont des Français! Ils ont des passeports français, ils parlent français, ils sont gouvernés depuis Paris et ils ne sont pas allemands. Mais cette vue serait trop superficielle pour caractériser les Alsaciens. L'Alsace est une région frontalière qui se trouve dans une "position charnière" entre la France et l'Allemagne. Grâce à cette situation géographique et l'histoire mouvementée de la région, les Alsaciens sont différents des autres Français: "Il est tout aussi faux de ne voir dans les Alsaciens que des Français deux fois arrachés à la 'mère patrie' par l'Allemagne, comme on le fait en France, qu'il est absurde de voir en eux des Allemands vaguement francisés, comme on le fait en Allemagne. (...)</t>
  </si>
  <si>
    <t>L'Alsace n'est pas ceci, et elle n'est pas cela. Elle est ceci et cela à la fois et, en plus, quelque chose qui n'est ni ceci, ni cela". L'auteur alsacien Fréderic Hoffet parle du fait que les Alsaciens ont une propre identité qui s'exprime par exemple dans une propre dialecte, "l'elsässerditsch".</t>
  </si>
  <si>
    <r>
      <t>Messieurs, ci-dessous vous trouverez quelques ouvrages qui traitent de la question linguistique. 
Vous trouverez aussi des Choses sur :</t>
    </r>
    <r>
      <rPr>
        <b/>
        <u/>
        <sz val="18"/>
        <color rgb="FFFF0000"/>
        <rFont val="Arial"/>
        <family val="2"/>
      </rPr>
      <t xml:space="preserve"> www.elsassjournal.com</t>
    </r>
  </si>
  <si>
    <t>Qu'est-ce qui vous ferait plaisir ?</t>
  </si>
  <si>
    <t>- Bùschùr Màdàm, Mosjö. Wàs hätte Sie gern ?</t>
  </si>
  <si>
    <t>- Pouvez-vous me conseiller ?</t>
  </si>
  <si>
    <t>- Kenne Sie mich berote ?</t>
  </si>
  <si>
    <t>- Nous avons un grand choix.</t>
  </si>
  <si>
    <t>- Mer hàn a grossi Üswàhl.</t>
  </si>
  <si>
    <t>- J'ai fait ma liste de courses et ai tout marqué.</t>
  </si>
  <si>
    <t>- Nos produits sont de première qualité.</t>
  </si>
  <si>
    <t>- Ùnseri Wàre sin erschtklàssig.</t>
  </si>
  <si>
    <t>- Je sais, je suis un(e) bon(ne) client(e).</t>
  </si>
  <si>
    <t>- Ich weiss, ich bin e güeter(i) Kùnde(in).</t>
  </si>
  <si>
    <t>- Laissez-vous conseiller à chaque stand.</t>
  </si>
  <si>
    <t>- Lonn Ejch àn jedem Stànd berote.</t>
  </si>
  <si>
    <t>- Vous le savez bien. Je suis très attentif(ve) aux prix.</t>
  </si>
  <si>
    <t>- Wisse-n-'r, ich pàss àrig uf d'Prisse uf.</t>
  </si>
  <si>
    <t>- Aujourd'hui nous avons pas mal de promotions</t>
  </si>
  <si>
    <t>- Hit hàn mer so màniches in Reklam.</t>
  </si>
  <si>
    <t>- Alors les prix sont raisonnables...</t>
  </si>
  <si>
    <t>- Also sinn d'Prisse ànständig...</t>
  </si>
  <si>
    <t>- Tous les produits sont de notre région.</t>
  </si>
  <si>
    <t>- Est-ce que tout est frais et bon marché ?</t>
  </si>
  <si>
    <t>- Isch àlles frisch ùn billig ?</t>
  </si>
  <si>
    <t>Exemples de traduction</t>
  </si>
  <si>
    <t>http://www.olcalsace.org/fr/lexiques</t>
  </si>
  <si>
    <t xml:space="preserve"> - Ich hàb miner Inkaufszettel gemàcht ùn àlles ufg'schriwwe</t>
  </si>
  <si>
    <t xml:space="preserve"> - Es sinn àlles Wàre vun do erum, üs unsere Gejed</t>
  </si>
  <si>
    <t>Ayez systématiquement le bon réflexe, signalez les sur</t>
  </si>
  <si>
    <t xml:space="preserve"> https://www.internet-signalement.gouv.fr external link</t>
  </si>
  <si>
    <t>123  Questions et leurs Réponses</t>
  </si>
  <si>
    <t>Instructif , nécessite d'être branché sur Internet</t>
  </si>
  <si>
    <t>Quel est meilleur moment pour semer au Printemps</t>
  </si>
  <si>
    <t>Christophe Gattineau , un de mes sites préférés</t>
  </si>
  <si>
    <t>L'Ecologie intégrale du Pape François</t>
  </si>
  <si>
    <t>Une lecture qui changera votre regard sur le monde</t>
  </si>
  <si>
    <t>L'autoconsommation électrique Résidentielle</t>
  </si>
  <si>
    <t>Une solution d'avenir</t>
  </si>
  <si>
    <t>Un restaurant pas comme les autres</t>
  </si>
  <si>
    <t>Une visite qui vous fera plaisir</t>
  </si>
  <si>
    <t>Réflexions diverses</t>
  </si>
  <si>
    <t>s'il vous reste du temps  !</t>
  </si>
  <si>
    <t>Maladie de LYME</t>
  </si>
  <si>
    <t>une vraie vacherie</t>
  </si>
  <si>
    <r>
      <t>Convertir les Watts d'une Ampoule en</t>
    </r>
    <r>
      <rPr>
        <b/>
        <sz val="14"/>
        <color rgb="FF1026F6"/>
        <rFont val="Arial"/>
        <family val="2"/>
      </rPr>
      <t xml:space="preserve"> LUMENS</t>
    </r>
  </si>
  <si>
    <t>selon le type d'Ampoule</t>
  </si>
  <si>
    <t>La mort et le Deuil</t>
  </si>
  <si>
    <t>nous concernera un jour</t>
  </si>
  <si>
    <t>Renégociation de prêts bancaires</t>
  </si>
  <si>
    <t>comparer les écarts</t>
  </si>
  <si>
    <t xml:space="preserve">Sudoku </t>
  </si>
  <si>
    <t>imprimer votre grille</t>
  </si>
  <si>
    <t>Conseils lors d'une Construction neuve</t>
  </si>
  <si>
    <t>Comment attraper des souris sans les tuer</t>
  </si>
  <si>
    <r>
      <rPr>
        <b/>
        <sz val="14"/>
        <color rgb="FFFF0000"/>
        <rFont val="Arial"/>
        <family val="2"/>
      </rPr>
      <t>Collapsologie</t>
    </r>
    <r>
      <rPr>
        <b/>
        <sz val="14"/>
        <rFont val="Arial"/>
        <family val="2"/>
      </rPr>
      <t xml:space="preserve"> : en avez-vous entendu parler ?</t>
    </r>
  </si>
  <si>
    <t>je vous laisse découvrir</t>
  </si>
  <si>
    <r>
      <t>« Tourner la page du nucléaire à</t>
    </r>
    <r>
      <rPr>
        <b/>
        <sz val="14"/>
        <color rgb="FF1026F6"/>
        <rFont val="Arial"/>
        <family val="2"/>
      </rPr>
      <t xml:space="preserve"> Fessenheim </t>
    </r>
    <r>
      <rPr>
        <b/>
        <sz val="12"/>
        <rFont val="Arial"/>
        <family val="2"/>
      </rPr>
      <t>pour engager la transition. »</t>
    </r>
  </si>
  <si>
    <t>Enfin</t>
  </si>
  <si>
    <t>Apprendre EXCEL en autodidacte</t>
  </si>
  <si>
    <t>très utile</t>
  </si>
  <si>
    <t>Voici   Comment Vos Émotions se transforment en Douleurs Physiques.</t>
  </si>
  <si>
    <t>le saviez vous ?</t>
  </si>
  <si>
    <r>
      <rPr>
        <b/>
        <sz val="14"/>
        <color rgb="FF5207E7"/>
        <rFont val="Arial"/>
        <family val="2"/>
      </rPr>
      <t>Caméra thermique  :</t>
    </r>
    <r>
      <rPr>
        <b/>
        <sz val="11"/>
        <color rgb="FFFF0000"/>
        <rFont val="Arial"/>
        <family val="2"/>
      </rPr>
      <t xml:space="preserve"> un outil incontournable avant tout achat immobilier</t>
    </r>
  </si>
  <si>
    <t>utile</t>
  </si>
  <si>
    <t>ANALYSE de sang , savoir la lire</t>
  </si>
  <si>
    <t>à mettre en pratique</t>
  </si>
  <si>
    <t>Tome 2</t>
  </si>
  <si>
    <t xml:space="preserve">Si le tome 2 vous intéresse , me le demander par mail </t>
  </si>
  <si>
    <t>Votre avis sur ce travail me fera plaisir</t>
  </si>
  <si>
    <t>Extraits de 15 messages reçus suite à l'envoi du Dossier JARDINAGE</t>
  </si>
  <si>
    <r>
      <t xml:space="preserve">Cette version  v 1 087  que vous avez sous les yeux , n'a plus rien à voir avec celle d' il y a 12 mois
vous y trouverez :
     1 087  Rubriques - Conseils et Astuces
     1 845  Termes du Lexique
        164  Sites
            6  Livres
</t>
    </r>
    <r>
      <rPr>
        <b/>
        <sz val="14"/>
        <color rgb="FF0070C0"/>
        <rFont val="Arial"/>
        <family val="2"/>
      </rPr>
      <t>Jo schneider -  15 / 02 / 2018  - schneiderjo68@gmail.com</t>
    </r>
    <r>
      <rPr>
        <b/>
        <sz val="14"/>
        <color rgb="FF002060"/>
        <rFont val="Arial"/>
        <family val="2"/>
      </rPr>
      <t xml:space="preserve">
</t>
    </r>
  </si>
  <si>
    <r>
      <t>J'ai pris beaucoup de plaisir à réaliser ce travail , démarré début 2017 ,  fruit de nombreuses heures de recherche, 
Aujourd'hui  15/02/2018  il comporte ,</t>
    </r>
    <r>
      <rPr>
        <b/>
        <i/>
        <u/>
        <sz val="11"/>
        <color rgb="FFFF0000"/>
        <rFont val="Arial"/>
        <family val="2"/>
      </rPr>
      <t xml:space="preserve"> 1087 rubriques d'infos et astuces, 1845 termes du lexique, et un répertoire de 164 sites, </t>
    </r>
    <r>
      <rPr>
        <b/>
        <i/>
        <sz val="11"/>
        <rFont val="Arial"/>
        <family val="2"/>
      </rPr>
      <t xml:space="preserve">etc...( </t>
    </r>
    <r>
      <rPr>
        <sz val="11"/>
        <rFont val="Arial"/>
        <family val="2"/>
      </rPr>
      <t>Transcription, compilation  et mise en page, les sources sont diverses : notes de lecture et internet )</t>
    </r>
  </si>
  <si>
    <t>Gilles</t>
  </si>
  <si>
    <t>Josiane</t>
  </si>
  <si>
    <t>Bonjour Monsieur Schneider,  Merci beaucoup pour ce dossier "Jardinage" dont j'imagine les heures, les mois et les années de travail pour le réaliser ! C'est un vrai petit bijou... qui me sera, j'en suis sûre, très très utile car il vraiment complet et très intéressant. Non seulement les trucs et les astuces mais aussi les "petits coups de gueule" qui nous en apprennent également sur les méthodes utilisées par ailleurs et par certains au détriment des consommateurs !  Je n'ai pas encore eu le temps de tout lire mais déjà Bravo et surtout MERCI de transmettre tout cela.  A bientôt lors d'un prochain rendez-vous jardinage !</t>
  </si>
  <si>
    <t>Bonjour Monsieur,  Un grand merci pour cette bible que vous venez de me transmettre. C'est presque le "Larousse agricole". Quel travail ... !</t>
  </si>
  <si>
    <t>Désolé, si vous utilisez  LIBRE OFFICE , les liens hypertextes ne fonctionneront pas , toutefois vous pouvez cliquer sur les onglets dans le bas du dossier</t>
  </si>
  <si>
    <t>Tableau amortissement , visualisation graphique des intérêts</t>
  </si>
  <si>
    <t>UNGERSHEIM une Commune exemplaire - la Transition en marche</t>
  </si>
  <si>
    <t>Un Institut de la Transition depuis le 16 12 2017</t>
  </si>
  <si>
    <r>
      <t xml:space="preserve">Unités de mesure et </t>
    </r>
    <r>
      <rPr>
        <b/>
        <sz val="14"/>
        <color rgb="FFFF0000"/>
        <rFont val="Arial"/>
        <family val="2"/>
      </rPr>
      <t xml:space="preserve"> Site pour tout CALCULER</t>
    </r>
  </si>
  <si>
    <t>Géométrie, Temps, Mécanique,  Electricité, Thermique, Optique , etc …</t>
  </si>
  <si>
    <t>Vous élevez ou souhaitez avoir des POULES</t>
  </si>
  <si>
    <t>Dossier Excel bien utile / alphabétique</t>
  </si>
  <si>
    <t>Tome 1</t>
  </si>
  <si>
    <t>BILAN</t>
  </si>
  <si>
    <t xml:space="preserve">Comptes de Fonctionnement </t>
  </si>
  <si>
    <t>noter vos rubriques</t>
  </si>
  <si>
    <t>Budget 2012 à 2014</t>
  </si>
  <si>
    <t>PLAN  COMPTABLE</t>
  </si>
  <si>
    <t>Copie d'image avec rajout de texte , transformé en Image</t>
  </si>
  <si>
    <t>Cancaténer un texte</t>
  </si>
  <si>
    <t>permet de regrouper une saisie internet par exemple , de Vertical en texte Horizontal</t>
  </si>
  <si>
    <t>création perso</t>
  </si>
  <si>
    <t>prêt à être imprimé</t>
  </si>
  <si>
    <t>Scrabble / fiche mémo /   X  -  Y  -  Z       valeurs des lettres</t>
  </si>
  <si>
    <t>La spiruline , produite en Alsace</t>
  </si>
  <si>
    <t>super complément alimentaire</t>
  </si>
  <si>
    <r>
      <t xml:space="preserve">
J'ai volontairement enlevé les protections des documents 
vous permettant facilement de les copier et exporter
</t>
    </r>
    <r>
      <rPr>
        <b/>
        <i/>
        <sz val="18"/>
        <color rgb="FF1026F6"/>
        <rFont val="Arial"/>
        <family val="2"/>
      </rPr>
      <t>( sauf calculs financiers )</t>
    </r>
  </si>
  <si>
    <t>Vous le savez sans doute, si un chien ronge un os dans son coin, il n’est pas avisé de tenter de le lui reprendre : vous risqueriez au mieux d’avoir droit à des grognements menaçants, et au pire, de vous faire mordre ! Le seul moyen de parvenir à vos fins, c’est de lui donner un autre os à ronger que celui que vous voulez récupérer.</t>
  </si>
  <si>
    <t>Imaginez maintenant que ce chien, c’est votre mental, et que l’os qu’il ronge avec acharnement, c’est le jugement. Inlassablement, du matin au soir, ce mental passe son temps à juger les autres et soi-même, et du même coup nous pourrit intérieurement la vie.</t>
  </si>
  <si>
    <t>Olivier</t>
  </si>
  <si>
    <t>Bonne fin de semaine.   20/02/2018</t>
  </si>
  <si>
    <r>
      <t xml:space="preserve">Se dire, « Je vais arrêter de juger », c’est comme vouloir retirer l’os de la gueule du chien. La seule façon d’y arriver, c’est donc de lui proposer autre chose à ronger aussi méticuleusement. 
</t>
    </r>
    <r>
      <rPr>
        <b/>
        <sz val="12"/>
        <color rgb="FFFF0000"/>
        <rFont val="Arial"/>
        <family val="2"/>
      </rPr>
      <t>Remplacez l’os jugement par l’os gratitude, par l’os bénédiction, ou encore par l’os répétition d’un mantra ou d’une prière : tout occupé à remercier pour tout et rien, à bénir chaque être et chaque chose, ou à répéter inlassable une affirmation positive, une prière ou un mantra, votre mental lâchera bientôt l’os du jugement. 
Certes, il le reprendra par moments, mais un jour il finira par totalement s’en désintéresser, tant les autres os lui paraîtront plus appétissants et meilleurs pour sa santé !</t>
    </r>
  </si>
  <si>
    <t>Une brigade numérique pour contacter la gendarmerie en ligne</t>
  </si>
  <si>
    <t>Publié le 01 mars 2018 - Direction de l'information légale et administrative (Premier ministre)</t>
  </si>
  <si>
    <t>Envoyer par courriel</t>
  </si>
  <si>
    <t>Partager sur Facebook - Nouvelle fenêtre</t>
  </si>
  <si>
    <t>Tweeter - Nouvelle fenêtre</t>
  </si>
  <si>
    <t>Partager sur LinkedIn - Nouvelle fenêtre</t>
  </si>
  <si>
    <t>Problèmes de voisinage, victime de cybercriminalité, questions sur le code de la route, conseil contre les cambriolages... Depuis mardi 27 février 2018, vous pouvez dialoguer par chat avec la brigade numérique de la gendarmerie sur tous les sujets de sécurité au quotidien.</t>
  </si>
  <si>
    <t>Accessible depuis un ordinateur, une tablette ou encore un téléphone, la brigade numérique de la gendarmerie vous répond 24 heures sur 24. Pour cela, il vous suffit de vous rendre sur :</t>
  </si>
  <si>
    <t>le site internet de la gendarmerie  ;</t>
  </si>
  <si>
    <t>le compte Facebook de la gendarmerie  ;</t>
  </si>
  <si>
    <t>le compte Twitter de la gendarmerie .</t>
  </si>
  <si>
    <t>Si vous êtes étranger, la brigade numérique peut vous répondre aussi en différentes langues (allemand, anglais, espagnol et italien). Dans tous les cas, une fois en ligne, vous pouvez commencer à discuter par chat en direct avec un gendarme de la brigade numérique.</t>
  </si>
  <si>
    <t>Sur le site web de la gendarmerie, vous pouvez retrouver également 600 questions-réponses portant sur de nombreux sujets (vous êtes victime, vous avez des informations à communiquer, vous voulez en savoir plus sur certaines démarches administratives, les services de proximité, la réglementation en vigueur, le recrutement dans la gendarmerie...).</t>
  </si>
  <si>
    <t>En cas d'urgence, il faut néanmoins toujours appeler le 17 ou le 112 (ou envoyer un SMS au 114 pour les personnes sourdes ou malentendantes).</t>
  </si>
  <si>
    <t>  À noter :</t>
  </si>
  <si>
    <t>  Attention :</t>
  </si>
  <si>
    <t>https://www.gendarmerie.interieur.gouv.fr/</t>
  </si>
  <si>
    <t>la nouvelle #Brigade Numérique est désormais accessible 24h/24 et 7j/7.</t>
  </si>
  <si>
    <t xml:space="preserve">Si le tome 3 vous intéresse , me le demander par mail </t>
  </si>
  <si>
    <t>Tome 3</t>
  </si>
  <si>
    <r>
      <rPr>
        <b/>
        <sz val="14"/>
        <rFont val="Arial"/>
        <family val="2"/>
      </rPr>
      <t>Abeilles domestiques et abeilles sauvages </t>
    </r>
    <r>
      <rPr>
        <b/>
        <sz val="12"/>
        <rFont val="Arial"/>
        <family val="2"/>
      </rPr>
      <t>: la compétition des ressources</t>
    </r>
  </si>
  <si>
    <t>Pourquoi ne croyons-nous pas vraiment au changement climatique ?</t>
  </si>
  <si>
    <t>Choc  :  comment on fait les Pringles ?</t>
  </si>
  <si>
    <t>Démarrer avec le Qi gong</t>
  </si>
  <si>
    <t>Votre col du fémur est-il en train de se casser ?</t>
  </si>
  <si>
    <t>Les pesticides déforment le goût du vin</t>
  </si>
  <si>
    <t>Message attribué au Pape François</t>
  </si>
  <si>
    <r>
      <t>Liste</t>
    </r>
    <r>
      <rPr>
        <b/>
        <sz val="11"/>
        <rFont val="Arial"/>
        <family val="2"/>
      </rPr>
      <t xml:space="preserve"> (exhaustivité non garantie) </t>
    </r>
    <r>
      <rPr>
        <b/>
        <sz val="14"/>
        <rFont val="Arial"/>
        <family val="2"/>
      </rPr>
      <t>des quelques taxes et impôts en France...</t>
    </r>
  </si>
  <si>
    <t>Dicamba : l’herbicide de l’apocalypse</t>
  </si>
  <si>
    <t>Stocamine : des promesses d’Etat enfouies sous les déchets toxiques</t>
  </si>
  <si>
    <t>Les pétitions Pollinis permettent de récolter des adresses internet qui sont revendues 0.20 € l'adresse et récolte des fonds ( 205 000 € en 2014 et 775 000 € en 2015 au nom de la biodiversité ) sans que l'on sache à quoi ont servis ces dons, impossible de le savoir )</t>
  </si>
  <si>
    <t>ou thèmes plus interessants dans des pps. ( power point )</t>
  </si>
  <si>
    <t>Pour ma part je supprime toujours le Gif quand je vous transfère un mail, c'est très simple, après avoir cliqué sur transférer, je clique sur le "supprimé" placé juste à droite du Gif dans la ligne "pièces jointes". De même, je "vire" au maximum les gifs qui se trouvent en bas des mails avant de les transférer (clic droit et appuyez sur la touche Suppr de votre clavier).</t>
  </si>
  <si>
    <t>HIER, en lisant un mail qui m'était adressé par l'un (ou l'une) d'entre vous, j'ai ouvert, par CURIOSITE, un Gif mis en pièce jointe, et BINGO ! Ordi ralenti, connexions difficiles ou impossibles, etc. ...</t>
  </si>
  <si>
    <t>Si cela ne semble pas très inquiétant, il y a beaucoup plus grave: un gif PEUT contenir un lien.</t>
  </si>
  <si>
    <t>Vous connaissez les fameux "gifs", qui accompagnent (trop) souvent nos e-mails, il s'agit de petites bandes animées, ou non, représentant toutes sortes d'animaux, de personnes ou d'objets, les plus connus étant le singe pendu par un bras monkey), les papillons (butterflies) et en décembre, le fameux Père Noël…</t>
  </si>
  <si>
    <r>
      <rPr>
        <b/>
        <sz val="16"/>
        <color rgb="FF0070C0"/>
        <rFont val="Arial"/>
        <family val="2"/>
      </rPr>
      <t xml:space="preserve">77   Rubriques </t>
    </r>
    <r>
      <rPr>
        <b/>
        <sz val="14"/>
        <color rgb="FFFF0000"/>
        <rFont val="Arial"/>
        <family val="2"/>
      </rPr>
      <t xml:space="preserve"> /  cliquez sur  </t>
    </r>
    <r>
      <rPr>
        <b/>
        <sz val="16"/>
        <color rgb="FF0070C0"/>
        <rFont val="Arial"/>
        <family val="2"/>
      </rPr>
      <t xml:space="preserve">" Som " </t>
    </r>
    <r>
      <rPr>
        <b/>
        <sz val="14"/>
        <color rgb="FFFF0000"/>
        <rFont val="Arial"/>
        <family val="2"/>
      </rPr>
      <t>pour revenir au</t>
    </r>
    <r>
      <rPr>
        <b/>
        <sz val="14"/>
        <color theme="7"/>
        <rFont val="Arial"/>
        <family val="2"/>
      </rPr>
      <t xml:space="preserve"> Sommaire</t>
    </r>
  </si>
  <si>
    <t>SPAM  en  moins</t>
  </si>
  <si>
    <t>https://www.spamenmoins.com/inscription.php</t>
  </si>
  <si>
    <t>Libérez à 100 %</t>
  </si>
  <si>
    <t>votre boîte mail du spam</t>
  </si>
  <si>
    <t>Ne perdez plus votre temps avec les mails indésirables (spam).</t>
  </si>
  <si>
    <t>SpamEnMoins est la solution anti-spam innovante qui répond enfin aux besoins des particuliers, professionnels, administrations, ...</t>
  </si>
  <si>
    <t>Respirez, SpamEnMoins s'occupe de tout.</t>
  </si>
  <si>
    <t>30 jours d'essai gratuit</t>
  </si>
  <si>
    <t>Testez tranquillement l'efficacité et la simplicité de SpamEnMoins... c'est GRATUIT et SANS aucun ENGAGEMENT.</t>
  </si>
  <si>
    <t>Pré-autorisation d'adresses possible</t>
  </si>
  <si>
    <t>Une fois inscrit vous pouvez tout de suite autoriser vos correspondants habituels.</t>
  </si>
  <si>
    <t>Gestion multi-comptes SpamEnMoins</t>
  </si>
  <si>
    <t>Si vous avez plusieurs adresses mails, vous pourrez les gérer très facilement.</t>
  </si>
  <si>
    <t>Espace privé intuitif</t>
  </si>
  <si>
    <t>Après votre inscription connectez-vous à votre compte SpamEnMoins pour voir les mails bloqués, gérer vos autorisations, ...</t>
  </si>
  <si>
    <t>Une question, un soucis ?</t>
  </si>
  <si>
    <t>Contactez-nous ! Une réponse vous sera rapidement apportée par internet.</t>
  </si>
  <si>
    <r>
      <t>Info utile, on peut se demander pourquoi les marchands de téléphones ne la transmettent pas aux utilisateurs !</t>
    </r>
    <r>
      <rPr>
        <b/>
        <sz val="14"/>
        <rFont val="Arial"/>
        <family val="2"/>
      </rPr>
      <t> </t>
    </r>
  </si>
  <si>
    <t xml:space="preserve">  Avant de se le faire voler, tapez ceci sur votre téléphone :</t>
  </si>
  <si>
    <t xml:space="preserve">    · Étoile  *</t>
  </si>
  <si>
    <t xml:space="preserve">    · Dièse #</t>
  </si>
  <si>
    <t xml:space="preserve">    · Zéro   0</t>
  </si>
  <si>
    <t xml:space="preserve">    · Six      6</t>
  </si>
  <si>
    <t xml:space="preserve">      Ce code est unique !!!</t>
  </si>
  <si>
    <t xml:space="preserve">    · Inscrivez-le et conservez-le précieusement.</t>
  </si>
  <si>
    <t xml:space="preserve">    · Si jamais on vole votre téléphone, appelez votre opérateur et donnez-lui ce code.</t>
  </si>
  <si>
    <t xml:space="preserve">      Vous ne récupérerez probablement pas votre téléphone, mais vous êtes néanmoins assuré que le voleur ne pourra en aucun cas s'en servir... et vous n'aurez pas de facture mirobolante à payer ! </t>
  </si>
  <si>
    <t xml:space="preserve">      - Si cette info s'étend à tout le monde, les voleurs de téléphones portables n'auront plus qu'à se recycler, car le vol deviendra inutile... </t>
  </si>
  <si>
    <t xml:space="preserve">      </t>
  </si>
  <si>
    <t xml:space="preserve">    · Votre téléphone pourra alors être complètement bloqué, même si le voleur change 
      la carte SIM. </t>
  </si>
  <si>
    <t xml:space="preserve">    · Vous obtenez le numéro de série de votre téléphone portable, il s'affiche immédiatement 
      sur votre écran. </t>
  </si>
  <si>
    <t>Vol de votre Portable</t>
  </si>
  <si>
    <t>Dossier réalisé par Jo Schneider le  13/03/2018  à  00:33  -  schneiderjo68@gmail.com</t>
  </si>
  <si>
    <t>Merci de le diffuer à vos Amis es</t>
  </si>
  <si>
    <t>extrait du dossier : Notes UTILES Tome 1  / il y a 3 tomes , envoi sur demande</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</si>
</sst>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8" formatCode="#,##0.00\ &quot;€&quot;;[Red]\-#,##0.00\ &quot;€&quot;"/>
    <numFmt numFmtId="43" formatCode="_-* #,##0.00\ _€_-;\-* #,##0.00\ _€_-;_-* &quot;-&quot;??\ _€_-;_-@_-"/>
    <numFmt numFmtId="164" formatCode="000"/>
    <numFmt numFmtId="165" formatCode="dd/mm/yy;@"/>
    <numFmt numFmtId="166" formatCode="_-* #,##0\ _F_-;\-* #,##0\ _F_-;_-* &quot;-&quot;\ _F_-;_-@_-"/>
    <numFmt numFmtId="167" formatCode="_-* #,##0\ _€_-;\-* #,##0\ _€_-;_-* &quot;-&quot;??\ _€_-;_-@_-"/>
    <numFmt numFmtId="168" formatCode="\ @*."/>
    <numFmt numFmtId="169" formatCode="\ @"/>
    <numFmt numFmtId="170" formatCode="&quot;  &quot;@*."/>
    <numFmt numFmtId="171" formatCode=";;"/>
    <numFmt numFmtId="172" formatCode="#,##0.00;\-#,##0.00;&quot;&quot;"/>
    <numFmt numFmtId="173" formatCode="#,##0.00;\-#,##0.00;\-"/>
    <numFmt numFmtId="174" formatCode="#,##0&quot;  &quot;"/>
    <numFmt numFmtId="175" formatCode="&quot;$&quot;#,##0_);[Red]\(&quot;$&quot;#,##0\)"/>
    <numFmt numFmtId="176" formatCode="d\-mmm\-yy"/>
    <numFmt numFmtId="177" formatCode="dd\ /\ mm\ /\ yy"/>
    <numFmt numFmtId="178" formatCode="dddd\ d\ mmmm\ yyyy"/>
    <numFmt numFmtId="179" formatCode="&quot;édité le :  &quot;dd/mm/yy&quot;  par Jo S&quot;"/>
    <numFmt numFmtId="180" formatCode="\ \ @"/>
    <numFmt numFmtId="181" formatCode="#,##0;\-#,##0;"/>
    <numFmt numFmtId="182" formatCode="#,##0;[Red]\-#,##0;;"/>
    <numFmt numFmtId="183" formatCode="_-* #,##0.00\ [$€-1]_-;\-* #,##0.00\ [$€-1]_-;_-* &quot;-&quot;??\ [$€-1]_-"/>
    <numFmt numFmtId="184" formatCode="#?/\ ?"/>
    <numFmt numFmtId="185" formatCode="&quot; Jo SCHNEIDER &quot;"/>
    <numFmt numFmtId="186" formatCode="#,##0,&quot;   KF&quot;"/>
    <numFmt numFmtId="187" formatCode="&quot;Mulhouse, le  &quot;\ dd\ mmmm\ yyyy"/>
    <numFmt numFmtId="188" formatCode="#,##0.00\ _F;[Red]\-#,##0.00\ _F;;"/>
    <numFmt numFmtId="189" formatCode="#,##0.00&quot; ht&quot;"/>
    <numFmt numFmtId="190" formatCode="#,##0.00&quot; ttc&quot;"/>
    <numFmt numFmtId="191" formatCode="#,##0;;"/>
    <numFmt numFmtId="192" formatCode="&quot;Tél. &quot;00\.00\.00\.00"/>
    <numFmt numFmtId="193" formatCode="#,##0&quot;  marge mensuelle&quot;"/>
    <numFmt numFmtId="194" formatCode="#,##0\ &quot;DM&quot;;[Red]\-#,##0\ &quot;DM&quot;"/>
    <numFmt numFmtId="195" formatCode="#,##0.00\ &quot;DM&quot;;[Red]\-#,##0.00\ &quot;DM&quot;"/>
    <numFmt numFmtId="196" formatCode="[$-F800]dddd\,\ mmmm\ dd\,\ yyyy"/>
    <numFmt numFmtId="197" formatCode="0#&quot; &quot;##&quot; &quot;##&quot; &quot;##&quot; &quot;##"/>
    <numFmt numFmtId="198" formatCode="dddd\ dd\ mm\ yyyy"/>
    <numFmt numFmtId="199" formatCode="dddd"/>
    <numFmt numFmtId="200" formatCode="#,##0.00;[Red]\-#,##0.00"/>
    <numFmt numFmtId="201" formatCode="#,##0;[Red]\-#,##0"/>
    <numFmt numFmtId="202" formatCode="0.0%"/>
    <numFmt numFmtId="203" formatCode="d/m/yy;@"/>
    <numFmt numFmtId="204" formatCode="#,##0&quot; lignes&quot;"/>
    <numFmt numFmtId="205" formatCode="\ \ "/>
    <numFmt numFmtId="206" formatCode="&quot;Mulhouse, le  &quot;dd\ mmm\ yy"/>
    <numFmt numFmtId="207" formatCode="_-* #,##0.00\ [$€-40C]_-;\-* #,##0.00\ [$€-40C]_-;_-* &quot;-&quot;??\ [$€-40C]_-;_-@_-"/>
    <numFmt numFmtId="208" formatCode="@*-"/>
    <numFmt numFmtId="209" formatCode="##\.##\.##\.##"/>
    <numFmt numFmtId="210" formatCode="#,##0.00000"/>
  </numFmts>
  <fonts count="429">
    <font>
      <sz val="11"/>
      <name val="Arial"/>
    </font>
    <font>
      <sz val="11"/>
      <color theme="1"/>
      <name val="Arial"/>
      <family val="2"/>
    </font>
    <font>
      <sz val="11"/>
      <color theme="1"/>
      <name val="Arial"/>
      <family val="2"/>
    </font>
    <font>
      <sz val="11"/>
      <color theme="1"/>
      <name val="Arial"/>
      <family val="2"/>
    </font>
    <font>
      <sz val="11"/>
      <color theme="1"/>
      <name val="Arial"/>
      <family val="2"/>
    </font>
    <font>
      <sz val="12"/>
      <name val="Arial"/>
      <family val="2"/>
    </font>
    <font>
      <b/>
      <sz val="12"/>
      <name val="Arial"/>
      <family val="2"/>
    </font>
    <font>
      <b/>
      <sz val="14"/>
      <name val="Arial"/>
      <family val="2"/>
    </font>
    <font>
      <b/>
      <sz val="12"/>
      <color indexed="12"/>
      <name val="Arial"/>
      <family val="2"/>
    </font>
    <font>
      <sz val="8"/>
      <name val="Arial"/>
      <family val="2"/>
    </font>
    <font>
      <u/>
      <sz val="11"/>
      <color indexed="12"/>
      <name val="Arial"/>
      <family val="2"/>
    </font>
    <font>
      <b/>
      <u/>
      <sz val="12"/>
      <color indexed="12"/>
      <name val="Arial"/>
      <family val="2"/>
    </font>
    <font>
      <b/>
      <u/>
      <sz val="14"/>
      <color indexed="12"/>
      <name val="Arial"/>
      <family val="2"/>
    </font>
    <font>
      <b/>
      <u/>
      <sz val="14"/>
      <color indexed="10"/>
      <name val="Arial"/>
      <family val="2"/>
    </font>
    <font>
      <b/>
      <sz val="14"/>
      <color indexed="10"/>
      <name val="Arial"/>
      <family val="2"/>
    </font>
    <font>
      <b/>
      <sz val="16"/>
      <color indexed="12"/>
      <name val="Arial"/>
      <family val="2"/>
    </font>
    <font>
      <b/>
      <sz val="11"/>
      <color indexed="10"/>
      <name val="Tahoma"/>
      <family val="2"/>
    </font>
    <font>
      <b/>
      <sz val="11"/>
      <color indexed="12"/>
      <name val="Tahoma"/>
      <family val="2"/>
    </font>
    <font>
      <b/>
      <sz val="12"/>
      <color indexed="12"/>
      <name val="Tahoma"/>
      <family val="2"/>
    </font>
    <font>
      <sz val="11"/>
      <name val="Arial"/>
      <family val="2"/>
    </font>
    <font>
      <b/>
      <sz val="14"/>
      <color indexed="12"/>
      <name val="Tahoma"/>
      <family val="2"/>
    </font>
    <font>
      <b/>
      <sz val="16"/>
      <color indexed="12"/>
      <name val="Tahoma"/>
      <family val="2"/>
    </font>
    <font>
      <b/>
      <sz val="18"/>
      <color indexed="12"/>
      <name val="Tahoma"/>
      <family val="2"/>
    </font>
    <font>
      <sz val="11"/>
      <name val="Arial"/>
      <family val="2"/>
    </font>
    <font>
      <b/>
      <sz val="11"/>
      <name val="Arial"/>
      <family val="2"/>
    </font>
    <font>
      <b/>
      <sz val="11"/>
      <color indexed="12"/>
      <name val="Arial"/>
      <family val="2"/>
    </font>
    <font>
      <sz val="12"/>
      <name val="Arial"/>
      <family val="2"/>
    </font>
    <font>
      <b/>
      <sz val="14"/>
      <color indexed="12"/>
      <name val="Arial"/>
      <family val="2"/>
    </font>
    <font>
      <b/>
      <sz val="11"/>
      <color indexed="10"/>
      <name val="Arial"/>
      <family val="2"/>
    </font>
    <font>
      <sz val="8"/>
      <name val="Arial"/>
      <family val="2"/>
    </font>
    <font>
      <b/>
      <sz val="18"/>
      <color indexed="9"/>
      <name val="Arial"/>
      <family val="2"/>
    </font>
    <font>
      <b/>
      <sz val="10"/>
      <color indexed="10"/>
      <name val="Arial"/>
      <family val="2"/>
    </font>
    <font>
      <b/>
      <sz val="8"/>
      <name val="Arial"/>
      <family val="2"/>
    </font>
    <font>
      <sz val="11"/>
      <color indexed="12"/>
      <name val="Arial"/>
      <family val="2"/>
    </font>
    <font>
      <sz val="14"/>
      <name val="Arial"/>
      <family val="2"/>
    </font>
    <font>
      <b/>
      <sz val="12"/>
      <color indexed="21"/>
      <name val="Arial"/>
      <family val="2"/>
    </font>
    <font>
      <sz val="12"/>
      <color indexed="63"/>
      <name val="Arial"/>
      <family val="2"/>
    </font>
    <font>
      <b/>
      <sz val="14"/>
      <color indexed="63"/>
      <name val="Arial"/>
      <family val="2"/>
    </font>
    <font>
      <b/>
      <sz val="12"/>
      <color indexed="10"/>
      <name val="Arial"/>
      <family val="2"/>
    </font>
    <font>
      <b/>
      <sz val="11"/>
      <color indexed="63"/>
      <name val="Verdana"/>
      <family val="2"/>
    </font>
    <font>
      <sz val="8"/>
      <color indexed="63"/>
      <name val="Verdana"/>
      <family val="2"/>
    </font>
    <font>
      <sz val="12"/>
      <color indexed="12"/>
      <name val="Arial"/>
      <family val="2"/>
    </font>
    <font>
      <b/>
      <sz val="10"/>
      <name val="Arial"/>
      <family val="2"/>
    </font>
    <font>
      <b/>
      <sz val="11"/>
      <color indexed="81"/>
      <name val="Tahoma"/>
      <family val="2"/>
    </font>
    <font>
      <sz val="9"/>
      <name val="Arial"/>
      <family val="2"/>
    </font>
    <font>
      <sz val="10"/>
      <name val="Arial"/>
      <family val="2"/>
    </font>
    <font>
      <sz val="11"/>
      <color indexed="8"/>
      <name val="Calibri"/>
      <family val="2"/>
    </font>
    <font>
      <sz val="11"/>
      <color indexed="9"/>
      <name val="Calibri"/>
      <family val="2"/>
    </font>
    <font>
      <sz val="11"/>
      <color indexed="20"/>
      <name val="Calibri"/>
      <family val="2"/>
    </font>
    <font>
      <sz val="9"/>
      <name val="Times New Roman"/>
      <family val="1"/>
    </font>
    <font>
      <sz val="8"/>
      <name val="Times New Roman"/>
      <family val="1"/>
    </font>
    <font>
      <b/>
      <sz val="11"/>
      <name val="Times New Roman"/>
      <family val="1"/>
    </font>
    <font>
      <b/>
      <sz val="11"/>
      <color indexed="52"/>
      <name val="Calibri"/>
      <family val="2"/>
    </font>
    <font>
      <sz val="10"/>
      <color indexed="9"/>
      <name val="Arial"/>
      <family val="2"/>
    </font>
    <font>
      <b/>
      <sz val="11"/>
      <color indexed="9"/>
      <name val="Calibri"/>
      <family val="2"/>
    </font>
    <font>
      <sz val="10"/>
      <name val="MS Sans Serif"/>
      <family val="2"/>
    </font>
    <font>
      <b/>
      <sz val="8"/>
      <color indexed="10"/>
      <name val="Times New Roman"/>
      <family val="1"/>
    </font>
    <font>
      <b/>
      <sz val="9"/>
      <color indexed="10"/>
      <name val="Times New Roman"/>
      <family val="1"/>
    </font>
    <font>
      <b/>
      <sz val="8"/>
      <color indexed="10"/>
      <name val="Arial"/>
      <family val="2"/>
    </font>
    <font>
      <sz val="10"/>
      <name val="Geneva"/>
    </font>
    <font>
      <b/>
      <sz val="9"/>
      <name val="Times New Roman"/>
      <family val="1"/>
    </font>
    <font>
      <b/>
      <sz val="10"/>
      <name val="Bookman"/>
    </font>
    <font>
      <i/>
      <sz val="11"/>
      <color indexed="23"/>
      <name val="Calibri"/>
      <family val="2"/>
    </font>
    <font>
      <sz val="11"/>
      <color indexed="17"/>
      <name val="Calibri"/>
      <family val="2"/>
    </font>
    <font>
      <sz val="14"/>
      <name val="Times New Roman"/>
      <family val="1"/>
    </font>
    <font>
      <sz val="10"/>
      <color indexed="8"/>
      <name val="Helv"/>
    </font>
    <font>
      <b/>
      <sz val="15"/>
      <color indexed="62"/>
      <name val="Calibri"/>
      <family val="2"/>
    </font>
    <font>
      <b/>
      <sz val="13"/>
      <color indexed="62"/>
      <name val="Calibri"/>
      <family val="2"/>
    </font>
    <font>
      <b/>
      <sz val="11"/>
      <color indexed="62"/>
      <name val="Calibri"/>
      <family val="2"/>
    </font>
    <font>
      <sz val="11"/>
      <color indexed="62"/>
      <name val="Calibri"/>
      <family val="2"/>
    </font>
    <font>
      <b/>
      <sz val="8"/>
      <color indexed="12"/>
      <name val="Times New Roman"/>
      <family val="1"/>
    </font>
    <font>
      <sz val="11"/>
      <color indexed="52"/>
      <name val="Calibri"/>
      <family val="2"/>
    </font>
    <font>
      <sz val="10"/>
      <name val="Times New Roman"/>
      <family val="1"/>
    </font>
    <font>
      <b/>
      <sz val="10"/>
      <name val="Courier"/>
      <family val="3"/>
    </font>
    <font>
      <sz val="11"/>
      <color indexed="60"/>
      <name val="Calibri"/>
      <family val="2"/>
    </font>
    <font>
      <b/>
      <sz val="11"/>
      <color indexed="63"/>
      <name val="Calibri"/>
      <family val="2"/>
    </font>
    <font>
      <b/>
      <sz val="18"/>
      <color indexed="62"/>
      <name val="Cambria"/>
      <family val="2"/>
    </font>
    <font>
      <b/>
      <sz val="13"/>
      <color indexed="12"/>
      <name val="Times New Roman"/>
      <family val="1"/>
    </font>
    <font>
      <sz val="11"/>
      <color indexed="10"/>
      <name val="Calibri"/>
      <family val="2"/>
    </font>
    <font>
      <b/>
      <sz val="16"/>
      <color indexed="10"/>
      <name val="Arial"/>
      <family val="2"/>
    </font>
    <font>
      <u/>
      <sz val="11"/>
      <color indexed="12"/>
      <name val="Arial"/>
      <family val="2"/>
    </font>
    <font>
      <i/>
      <sz val="8"/>
      <name val="Arial"/>
      <family val="2"/>
    </font>
    <font>
      <u/>
      <sz val="10"/>
      <color indexed="12"/>
      <name val="Arial"/>
      <family val="2"/>
    </font>
    <font>
      <sz val="11"/>
      <name val="Verdana"/>
      <family val="2"/>
    </font>
    <font>
      <b/>
      <sz val="12"/>
      <name val="Verdana"/>
      <family val="2"/>
    </font>
    <font>
      <b/>
      <sz val="10"/>
      <color indexed="12"/>
      <name val="Verdana"/>
      <family val="2"/>
    </font>
    <font>
      <b/>
      <sz val="14"/>
      <color indexed="9"/>
      <name val="Verdana"/>
      <family val="2"/>
    </font>
    <font>
      <b/>
      <sz val="14"/>
      <color indexed="12"/>
      <name val="Verdana"/>
      <family val="2"/>
    </font>
    <font>
      <sz val="9"/>
      <name val="Verdana"/>
      <family val="2"/>
    </font>
    <font>
      <b/>
      <sz val="9"/>
      <color indexed="12"/>
      <name val="Verdana"/>
      <family val="2"/>
    </font>
    <font>
      <b/>
      <sz val="12"/>
      <color indexed="12"/>
      <name val="Verdana"/>
      <family val="2"/>
    </font>
    <font>
      <b/>
      <sz val="12"/>
      <color indexed="10"/>
      <name val="Verdana"/>
      <family val="2"/>
    </font>
    <font>
      <sz val="10"/>
      <name val="Verdana"/>
      <family val="2"/>
    </font>
    <font>
      <b/>
      <sz val="8"/>
      <color indexed="12"/>
      <name val="Verdana"/>
      <family val="2"/>
    </font>
    <font>
      <b/>
      <sz val="14"/>
      <color indexed="10"/>
      <name val="Verdana"/>
      <family val="2"/>
    </font>
    <font>
      <sz val="7"/>
      <name val="Verdana"/>
      <family val="2"/>
    </font>
    <font>
      <b/>
      <sz val="9"/>
      <name val="Verdana"/>
      <family val="2"/>
    </font>
    <font>
      <b/>
      <u/>
      <sz val="11"/>
      <color indexed="10"/>
      <name val="Arial"/>
      <family val="2"/>
    </font>
    <font>
      <b/>
      <sz val="14"/>
      <name val="Times New Roman"/>
      <family val="1"/>
    </font>
    <font>
      <b/>
      <sz val="16"/>
      <name val="Times New Roman"/>
      <family val="1"/>
    </font>
    <font>
      <sz val="16"/>
      <name val="Times New Roman"/>
      <family val="1"/>
    </font>
    <font>
      <b/>
      <sz val="18"/>
      <color indexed="8"/>
      <name val="Arial"/>
      <family val="2"/>
    </font>
    <font>
      <b/>
      <sz val="18"/>
      <color indexed="10"/>
      <name val="Arial"/>
      <family val="2"/>
    </font>
    <font>
      <b/>
      <u/>
      <sz val="10"/>
      <color indexed="10"/>
      <name val="Arial"/>
      <family val="2"/>
    </font>
    <font>
      <b/>
      <sz val="14"/>
      <color rgb="FFFF0000"/>
      <name val="Arial"/>
      <family val="2"/>
    </font>
    <font>
      <b/>
      <sz val="16"/>
      <name val="Arial"/>
      <family val="2"/>
    </font>
    <font>
      <b/>
      <sz val="18"/>
      <color rgb="FFFF0000"/>
      <name val="Arial"/>
      <family val="2"/>
    </font>
    <font>
      <b/>
      <sz val="20"/>
      <color rgb="FF002060"/>
      <name val="Arial"/>
      <family val="2"/>
    </font>
    <font>
      <b/>
      <sz val="16"/>
      <color rgb="FF0070C0"/>
      <name val="Arial"/>
      <family val="2"/>
    </font>
    <font>
      <b/>
      <sz val="14"/>
      <color rgb="FF0070C0"/>
      <name val="Arial"/>
      <family val="2"/>
    </font>
    <font>
      <b/>
      <u/>
      <sz val="14"/>
      <color rgb="FFFF0000"/>
      <name val="Arial"/>
      <family val="2"/>
    </font>
    <font>
      <b/>
      <sz val="10"/>
      <color indexed="12"/>
      <name val="Arial"/>
      <family val="2"/>
    </font>
    <font>
      <b/>
      <sz val="12"/>
      <color indexed="10"/>
      <name val="Tahoma"/>
      <family val="2"/>
    </font>
    <font>
      <sz val="9"/>
      <color indexed="81"/>
      <name val="Tahoma"/>
      <family val="2"/>
    </font>
    <font>
      <b/>
      <sz val="11"/>
      <color rgb="FF0070C0"/>
      <name val="Arial"/>
      <family val="2"/>
    </font>
    <font>
      <b/>
      <sz val="13"/>
      <name val="Arial"/>
      <family val="2"/>
    </font>
    <font>
      <b/>
      <sz val="14"/>
      <color indexed="8"/>
      <name val="Arial"/>
      <family val="2"/>
    </font>
    <font>
      <b/>
      <sz val="16"/>
      <color indexed="10"/>
      <name val="Times New Roman"/>
      <family val="1"/>
    </font>
    <font>
      <b/>
      <sz val="18"/>
      <color indexed="10"/>
      <name val="Times New Roman"/>
      <family val="1"/>
    </font>
    <font>
      <b/>
      <sz val="16"/>
      <color indexed="8"/>
      <name val="Arial"/>
      <family val="2"/>
    </font>
    <font>
      <sz val="11"/>
      <color rgb="FF002060"/>
      <name val="Arial"/>
      <family val="2"/>
    </font>
    <font>
      <b/>
      <sz val="11"/>
      <color rgb="FF002060"/>
      <name val="Arial"/>
      <family val="2"/>
    </font>
    <font>
      <b/>
      <sz val="12"/>
      <color rgb="FF002060"/>
      <name val="Arial"/>
      <family val="2"/>
    </font>
    <font>
      <b/>
      <sz val="18"/>
      <name val="Arial"/>
      <family val="2"/>
    </font>
    <font>
      <sz val="10"/>
      <color indexed="8"/>
      <name val="Arial"/>
      <family val="2"/>
    </font>
    <font>
      <b/>
      <sz val="10"/>
      <color indexed="8"/>
      <name val="Arial"/>
      <family val="2"/>
    </font>
    <font>
      <b/>
      <sz val="10"/>
      <color indexed="18"/>
      <name val="Arial"/>
      <family val="2"/>
    </font>
    <font>
      <sz val="8"/>
      <color indexed="8"/>
      <name val="Arial"/>
      <family val="2"/>
    </font>
    <font>
      <b/>
      <sz val="9"/>
      <color indexed="20"/>
      <name val="Arial"/>
      <family val="2"/>
    </font>
    <font>
      <b/>
      <sz val="12"/>
      <color indexed="18"/>
      <name val="Arial"/>
      <family val="2"/>
    </font>
    <font>
      <b/>
      <sz val="11"/>
      <color indexed="8"/>
      <name val="Arial"/>
      <family val="2"/>
    </font>
    <font>
      <sz val="11"/>
      <color indexed="10"/>
      <name val="Arial"/>
      <family val="2"/>
    </font>
    <font>
      <b/>
      <sz val="12"/>
      <color indexed="8"/>
      <name val="Arial"/>
      <family val="2"/>
    </font>
    <font>
      <b/>
      <sz val="9"/>
      <color indexed="12"/>
      <name val="Arial"/>
      <family val="2"/>
    </font>
    <font>
      <b/>
      <i/>
      <sz val="12"/>
      <color indexed="12"/>
      <name val="Arial"/>
      <family val="2"/>
    </font>
    <font>
      <b/>
      <sz val="12"/>
      <color indexed="81"/>
      <name val="Tahoma"/>
      <family val="2"/>
    </font>
    <font>
      <b/>
      <i/>
      <sz val="16"/>
      <color indexed="12"/>
      <name val="Arial"/>
      <family val="2"/>
    </font>
    <font>
      <b/>
      <i/>
      <sz val="16"/>
      <name val="Arial"/>
      <family val="2"/>
    </font>
    <font>
      <b/>
      <sz val="18"/>
      <name val="Unicorn"/>
    </font>
    <font>
      <b/>
      <sz val="18"/>
      <name val="Wingdings 2"/>
      <family val="1"/>
      <charset val="2"/>
    </font>
    <font>
      <b/>
      <sz val="18"/>
      <name val="Wingdings"/>
      <charset val="2"/>
    </font>
    <font>
      <b/>
      <sz val="18"/>
      <name val="Wingdings 3"/>
      <family val="1"/>
      <charset val="2"/>
    </font>
    <font>
      <b/>
      <sz val="18"/>
      <name val="Webdings"/>
      <family val="1"/>
      <charset val="2"/>
    </font>
    <font>
      <sz val="20"/>
      <name val="Arial"/>
      <family val="2"/>
    </font>
    <font>
      <b/>
      <sz val="13.5"/>
      <name val="Arial"/>
      <family val="2"/>
    </font>
    <font>
      <sz val="20"/>
      <name val="Symbol"/>
      <family val="1"/>
      <charset val="2"/>
    </font>
    <font>
      <sz val="20"/>
      <name val="SncfPre"/>
    </font>
    <font>
      <b/>
      <sz val="20"/>
      <name val="Arial"/>
      <family val="2"/>
    </font>
    <font>
      <sz val="22"/>
      <name val="SncfPre"/>
    </font>
    <font>
      <b/>
      <i/>
      <sz val="14"/>
      <name val="Arial"/>
      <family val="2"/>
    </font>
    <font>
      <b/>
      <sz val="16"/>
      <color rgb="FFFF0000"/>
      <name val="Arial"/>
      <family val="2"/>
    </font>
    <font>
      <sz val="14"/>
      <color rgb="FFFF0000"/>
      <name val="Arial"/>
      <family val="2"/>
    </font>
    <font>
      <sz val="16"/>
      <name val="Arial"/>
      <family val="2"/>
    </font>
    <font>
      <sz val="16"/>
      <color rgb="FFFF0000"/>
      <name val="Arial"/>
      <family val="2"/>
    </font>
    <font>
      <b/>
      <sz val="11"/>
      <color rgb="FFFF0000"/>
      <name val="Arial"/>
      <family val="2"/>
    </font>
    <font>
      <b/>
      <u/>
      <sz val="16"/>
      <color indexed="10"/>
      <name val="Arial"/>
      <family val="2"/>
    </font>
    <font>
      <b/>
      <sz val="14"/>
      <color indexed="10"/>
      <name val="Comic Sans MS"/>
      <family val="4"/>
    </font>
    <font>
      <sz val="14"/>
      <color indexed="40"/>
      <name val="Comic Sans MS"/>
      <family val="4"/>
    </font>
    <font>
      <sz val="14"/>
      <color indexed="10"/>
      <name val="Arial"/>
      <family val="2"/>
    </font>
    <font>
      <b/>
      <i/>
      <sz val="14"/>
      <color indexed="12"/>
      <name val="Arial"/>
      <family val="2"/>
    </font>
    <font>
      <sz val="14"/>
      <color indexed="12"/>
      <name val="Arial"/>
      <family val="2"/>
    </font>
    <font>
      <u/>
      <sz val="14"/>
      <name val="Arial"/>
      <family val="2"/>
    </font>
    <font>
      <b/>
      <i/>
      <u/>
      <sz val="18"/>
      <color rgb="FFFF0000"/>
      <name val="Arial"/>
      <family val="2"/>
    </font>
    <font>
      <b/>
      <sz val="18"/>
      <color indexed="10"/>
      <name val="Comic Sans MS"/>
      <family val="4"/>
    </font>
    <font>
      <b/>
      <sz val="16"/>
      <color indexed="63"/>
      <name val="Arial"/>
      <family val="2"/>
    </font>
    <font>
      <b/>
      <sz val="14"/>
      <color theme="7"/>
      <name val="Arial"/>
      <family val="2"/>
    </font>
    <font>
      <b/>
      <sz val="18"/>
      <color rgb="FF002060"/>
      <name val="Arial"/>
      <family val="2"/>
    </font>
    <font>
      <sz val="18"/>
      <name val="Arial"/>
      <family val="2"/>
    </font>
    <font>
      <b/>
      <i/>
      <sz val="16"/>
      <color indexed="10"/>
      <name val="Arial"/>
      <family val="2"/>
    </font>
    <font>
      <b/>
      <u/>
      <sz val="11"/>
      <color indexed="12"/>
      <name val="Arial"/>
      <family val="2"/>
    </font>
    <font>
      <b/>
      <sz val="12"/>
      <color rgb="FF0070C0"/>
      <name val="Arial"/>
      <family val="2"/>
    </font>
    <font>
      <b/>
      <sz val="12"/>
      <color rgb="FFFF0000"/>
      <name val="Arial"/>
      <family val="2"/>
    </font>
    <font>
      <b/>
      <sz val="14"/>
      <color rgb="FF002060"/>
      <name val="Arial"/>
      <family val="2"/>
    </font>
    <font>
      <sz val="11"/>
      <color rgb="FFFF0000"/>
      <name val="Arial"/>
      <family val="2"/>
    </font>
    <font>
      <b/>
      <sz val="18"/>
      <color indexed="12"/>
      <name val="Arial"/>
      <family val="2"/>
    </font>
    <font>
      <b/>
      <i/>
      <sz val="11"/>
      <color indexed="10"/>
      <name val="Arial"/>
      <family val="2"/>
    </font>
    <font>
      <b/>
      <sz val="16"/>
      <color rgb="FF0070C0"/>
      <name val="Times New Roman"/>
      <family val="1"/>
    </font>
    <font>
      <i/>
      <sz val="14"/>
      <name val="Times New Roman"/>
      <family val="1"/>
    </font>
    <font>
      <b/>
      <sz val="16"/>
      <color rgb="FFFF0000"/>
      <name val="Times New Roman"/>
      <family val="1"/>
    </font>
    <font>
      <b/>
      <sz val="18"/>
      <color rgb="FF0070C0"/>
      <name val="Arial"/>
      <family val="2"/>
    </font>
    <font>
      <b/>
      <sz val="18"/>
      <color rgb="FF0070C0"/>
      <name val="Times New Roman"/>
      <family val="1"/>
    </font>
    <font>
      <u/>
      <sz val="16"/>
      <color indexed="12"/>
      <name val="Arial"/>
      <family val="2"/>
    </font>
    <font>
      <i/>
      <sz val="16"/>
      <name val="Times New Roman"/>
      <family val="1"/>
    </font>
    <font>
      <b/>
      <vertAlign val="superscript"/>
      <sz val="16"/>
      <name val="Times New Roman"/>
      <family val="1"/>
    </font>
    <font>
      <b/>
      <i/>
      <sz val="16"/>
      <name val="Times New Roman"/>
      <family val="1"/>
    </font>
    <font>
      <b/>
      <sz val="16"/>
      <color rgb="FFFF0000"/>
      <name val="Calibri"/>
      <family val="2"/>
    </font>
    <font>
      <b/>
      <sz val="16"/>
      <color rgb="FF0070C0"/>
      <name val="Calibri"/>
      <family val="2"/>
    </font>
    <font>
      <b/>
      <sz val="12"/>
      <color rgb="FF0070C0"/>
      <name val="Times New Roman"/>
      <family val="1"/>
    </font>
    <font>
      <u/>
      <sz val="12"/>
      <color indexed="12"/>
      <name val="Arial"/>
      <family val="2"/>
    </font>
    <font>
      <b/>
      <u/>
      <sz val="16"/>
      <color rgb="FFFF0000"/>
      <name val="Arial"/>
      <family val="2"/>
    </font>
    <font>
      <sz val="16"/>
      <color rgb="FFFF0000"/>
      <name val="Times New Roman"/>
      <family val="1"/>
    </font>
    <font>
      <i/>
      <sz val="16"/>
      <color rgb="FFFF0000"/>
      <name val="Times New Roman"/>
      <family val="1"/>
    </font>
    <font>
      <b/>
      <i/>
      <sz val="12"/>
      <color indexed="21"/>
      <name val="Arial"/>
      <family val="2"/>
    </font>
    <font>
      <b/>
      <i/>
      <sz val="18"/>
      <color indexed="12"/>
      <name val="Arial"/>
      <family val="2"/>
    </font>
    <font>
      <b/>
      <i/>
      <sz val="14"/>
      <color indexed="17"/>
      <name val="Arial"/>
      <family val="2"/>
    </font>
    <font>
      <b/>
      <i/>
      <sz val="11"/>
      <color indexed="12"/>
      <name val="Arial"/>
      <family val="2"/>
    </font>
    <font>
      <b/>
      <sz val="10"/>
      <color indexed="57"/>
      <name val="Arial"/>
      <family val="2"/>
    </font>
    <font>
      <b/>
      <sz val="8"/>
      <color indexed="12"/>
      <name val="Arial"/>
      <family val="2"/>
    </font>
    <font>
      <b/>
      <sz val="22"/>
      <color indexed="12"/>
      <name val="Arial"/>
      <family val="2"/>
    </font>
    <font>
      <b/>
      <i/>
      <sz val="12"/>
      <color indexed="10"/>
      <name val="Arial"/>
      <family val="2"/>
    </font>
    <font>
      <b/>
      <i/>
      <sz val="12"/>
      <color rgb="FF5304BC"/>
      <name val="Arial"/>
      <family val="2"/>
    </font>
    <font>
      <b/>
      <i/>
      <sz val="14"/>
      <color rgb="FF00A84C"/>
      <name val="Arial"/>
      <family val="2"/>
    </font>
    <font>
      <b/>
      <sz val="14"/>
      <color rgb="FF5207E7"/>
      <name val="Arial"/>
      <family val="2"/>
    </font>
    <font>
      <b/>
      <u/>
      <sz val="14"/>
      <color rgb="FF5207E7"/>
      <name val="Arial"/>
      <family val="2"/>
    </font>
    <font>
      <sz val="14"/>
      <color indexed="12"/>
      <name val="Trebuchet MS"/>
      <family val="2"/>
    </font>
    <font>
      <sz val="14"/>
      <name val="Trebuchet MS"/>
      <family val="2"/>
    </font>
    <font>
      <b/>
      <sz val="10"/>
      <color rgb="FFFF0000"/>
      <name val="Arial"/>
      <family val="2"/>
    </font>
    <font>
      <sz val="12"/>
      <color indexed="42"/>
      <name val="Arial"/>
      <family val="2"/>
    </font>
    <font>
      <b/>
      <sz val="24"/>
      <name val="Monotype Corsiva"/>
      <family val="4"/>
    </font>
    <font>
      <b/>
      <i/>
      <sz val="12"/>
      <name val="Arial"/>
      <family val="2"/>
    </font>
    <font>
      <b/>
      <u/>
      <sz val="14"/>
      <color rgb="FF5304BC"/>
      <name val="Arial"/>
      <family val="2"/>
    </font>
    <font>
      <b/>
      <sz val="24"/>
      <color indexed="17"/>
      <name val="Arial"/>
      <family val="2"/>
    </font>
    <font>
      <b/>
      <i/>
      <sz val="14"/>
      <color indexed="10"/>
      <name val="Arial"/>
      <family val="2"/>
    </font>
    <font>
      <b/>
      <sz val="24"/>
      <color indexed="12"/>
      <name val="Arial"/>
      <family val="2"/>
    </font>
    <font>
      <b/>
      <sz val="24"/>
      <color indexed="57"/>
      <name val="Arial"/>
      <family val="2"/>
    </font>
    <font>
      <b/>
      <sz val="14"/>
      <color indexed="17"/>
      <name val="Arial"/>
      <family val="2"/>
    </font>
    <font>
      <b/>
      <sz val="12"/>
      <color rgb="FF5304BC"/>
      <name val="Arial"/>
      <family val="2"/>
    </font>
    <font>
      <b/>
      <sz val="22"/>
      <color indexed="57"/>
      <name val="Arial"/>
      <family val="2"/>
    </font>
    <font>
      <b/>
      <i/>
      <u/>
      <sz val="14"/>
      <color rgb="FF5207E7"/>
      <name val="Arial"/>
      <family val="2"/>
    </font>
    <font>
      <b/>
      <sz val="12"/>
      <color rgb="FF526329"/>
      <name val="Arial"/>
      <family val="2"/>
    </font>
    <font>
      <b/>
      <u/>
      <sz val="16"/>
      <color indexed="12"/>
      <name val="Arial"/>
      <family val="2"/>
    </font>
    <font>
      <b/>
      <sz val="18"/>
      <name val="Times New Roman"/>
      <family val="1"/>
    </font>
    <font>
      <sz val="12"/>
      <name val="Comic Sans MS"/>
      <family val="4"/>
    </font>
    <font>
      <b/>
      <sz val="22"/>
      <color indexed="17"/>
      <name val="Arial"/>
      <family val="2"/>
    </font>
    <font>
      <b/>
      <i/>
      <u/>
      <sz val="12"/>
      <color rgb="FFFF0000"/>
      <name val="Arial"/>
      <family val="2"/>
    </font>
    <font>
      <b/>
      <i/>
      <u/>
      <sz val="14"/>
      <color indexed="10"/>
      <name val="Arial"/>
      <family val="2"/>
    </font>
    <font>
      <b/>
      <i/>
      <u/>
      <sz val="16"/>
      <name val="Arial"/>
      <family val="2"/>
    </font>
    <font>
      <b/>
      <sz val="14"/>
      <color indexed="53"/>
      <name val="Arial"/>
      <family val="2"/>
    </font>
    <font>
      <i/>
      <sz val="11"/>
      <name val="Arial"/>
      <family val="2"/>
    </font>
    <font>
      <u/>
      <sz val="14"/>
      <color indexed="12"/>
      <name val="Arial"/>
      <family val="2"/>
    </font>
    <font>
      <b/>
      <sz val="16"/>
      <color indexed="18"/>
      <name val="Arial"/>
      <family val="2"/>
    </font>
    <font>
      <b/>
      <sz val="12"/>
      <color indexed="10"/>
      <name val="Times New Roman"/>
      <family val="1"/>
    </font>
    <font>
      <sz val="12"/>
      <color indexed="10"/>
      <name val="Times New Roman"/>
      <family val="1"/>
    </font>
    <font>
      <b/>
      <sz val="14"/>
      <color indexed="10"/>
      <name val="Times New Roman"/>
      <family val="1"/>
    </font>
    <font>
      <sz val="14"/>
      <color indexed="10"/>
      <name val="Times New Roman"/>
      <family val="1"/>
    </font>
    <font>
      <sz val="14"/>
      <color theme="1"/>
      <name val="Arial"/>
      <family val="2"/>
    </font>
    <font>
      <i/>
      <sz val="9"/>
      <name val="Times New Roman"/>
      <family val="1"/>
    </font>
    <font>
      <b/>
      <i/>
      <sz val="14"/>
      <color indexed="12"/>
      <name val="Times New Roman"/>
      <family val="1"/>
    </font>
    <font>
      <b/>
      <i/>
      <sz val="14"/>
      <color theme="1"/>
      <name val="Arial"/>
      <family val="2"/>
    </font>
    <font>
      <b/>
      <sz val="12"/>
      <color theme="1"/>
      <name val="Arial"/>
      <family val="2"/>
    </font>
    <font>
      <b/>
      <i/>
      <sz val="12"/>
      <color theme="1"/>
      <name val="Arial"/>
      <family val="2"/>
    </font>
    <font>
      <u/>
      <sz val="11"/>
      <color theme="10"/>
      <name val="Arial"/>
      <family val="2"/>
    </font>
    <font>
      <b/>
      <sz val="14"/>
      <color theme="1"/>
      <name val="Arial"/>
      <family val="2"/>
    </font>
    <font>
      <b/>
      <sz val="16"/>
      <name val="Bodoni MT"/>
      <family val="1"/>
    </font>
    <font>
      <b/>
      <sz val="12"/>
      <color indexed="63"/>
      <name val="Arial"/>
      <family val="2"/>
    </font>
    <font>
      <b/>
      <i/>
      <sz val="12"/>
      <color indexed="63"/>
      <name val="Arial"/>
      <family val="2"/>
    </font>
    <font>
      <b/>
      <i/>
      <sz val="11"/>
      <color indexed="63"/>
      <name val="Bodoni MT"/>
      <family val="1"/>
    </font>
    <font>
      <b/>
      <i/>
      <sz val="12"/>
      <color indexed="18"/>
      <name val="Bodoni MT"/>
      <family val="1"/>
    </font>
    <font>
      <b/>
      <i/>
      <sz val="14"/>
      <color rgb="FFFF0000"/>
      <name val="Calibri"/>
      <family val="2"/>
    </font>
    <font>
      <b/>
      <sz val="12"/>
      <color theme="1"/>
      <name val="Helvetica"/>
      <family val="2"/>
    </font>
    <font>
      <b/>
      <sz val="12"/>
      <color theme="1"/>
      <name val="Times New Roman"/>
      <family val="1"/>
    </font>
    <font>
      <b/>
      <sz val="14"/>
      <color theme="1"/>
      <name val="Helvetica"/>
      <family val="2"/>
    </font>
    <font>
      <b/>
      <i/>
      <sz val="14"/>
      <color theme="1"/>
      <name val="Helvetica"/>
      <family val="2"/>
    </font>
    <font>
      <sz val="18"/>
      <color theme="1"/>
      <name val="Arial"/>
      <family val="2"/>
    </font>
    <font>
      <sz val="14"/>
      <color rgb="FF000000"/>
      <name val="Arial"/>
      <family val="2"/>
    </font>
    <font>
      <b/>
      <sz val="12"/>
      <color rgb="FF000000"/>
      <name val="Arial"/>
      <family val="2"/>
    </font>
    <font>
      <b/>
      <sz val="14"/>
      <color rgb="FF000000"/>
      <name val="Arial"/>
      <family val="2"/>
    </font>
    <font>
      <b/>
      <i/>
      <u/>
      <sz val="14"/>
      <color rgb="FF000000"/>
      <name val="Arial"/>
      <family val="2"/>
    </font>
    <font>
      <b/>
      <sz val="16"/>
      <color rgb="FF000000"/>
      <name val="Arial"/>
      <family val="2"/>
    </font>
    <font>
      <b/>
      <sz val="16"/>
      <color theme="1"/>
      <name val="Arial"/>
      <family val="2"/>
    </font>
    <font>
      <sz val="16"/>
      <color theme="1"/>
      <name val="Arial"/>
      <family val="2"/>
    </font>
    <font>
      <b/>
      <u/>
      <sz val="14"/>
      <color theme="1"/>
      <name val="Arial"/>
      <family val="2"/>
    </font>
    <font>
      <i/>
      <sz val="14"/>
      <color theme="1"/>
      <name val="Arial"/>
      <family val="2"/>
    </font>
    <font>
      <b/>
      <sz val="18"/>
      <color indexed="16"/>
      <name val="Arial"/>
      <family val="2"/>
    </font>
    <font>
      <b/>
      <sz val="12"/>
      <color indexed="16"/>
      <name val="Arial"/>
      <family val="2"/>
    </font>
    <font>
      <b/>
      <sz val="16"/>
      <color indexed="48"/>
      <name val="Arial"/>
      <family val="2"/>
    </font>
    <font>
      <b/>
      <sz val="16"/>
      <color indexed="21"/>
      <name val="Arial"/>
      <family val="2"/>
    </font>
    <font>
      <b/>
      <sz val="16"/>
      <color indexed="14"/>
      <name val="Arial"/>
      <family val="2"/>
    </font>
    <font>
      <sz val="16"/>
      <color indexed="12"/>
      <name val="Arial"/>
      <family val="2"/>
    </font>
    <font>
      <sz val="16"/>
      <color indexed="10"/>
      <name val="Arial"/>
      <family val="2"/>
    </font>
    <font>
      <b/>
      <sz val="14"/>
      <color indexed="62"/>
      <name val="Arial"/>
      <family val="2"/>
    </font>
    <font>
      <sz val="36"/>
      <name val="Arial"/>
      <family val="2"/>
    </font>
    <font>
      <b/>
      <u/>
      <sz val="18"/>
      <name val="Arial"/>
      <family val="2"/>
    </font>
    <font>
      <b/>
      <u/>
      <sz val="14"/>
      <name val="Arial"/>
      <family val="2"/>
    </font>
    <font>
      <u/>
      <sz val="18"/>
      <name val="Arial"/>
      <family val="2"/>
    </font>
    <font>
      <b/>
      <u/>
      <sz val="14"/>
      <color indexed="60"/>
      <name val="Arial"/>
      <family val="2"/>
    </font>
    <font>
      <b/>
      <i/>
      <u/>
      <sz val="18"/>
      <color indexed="10"/>
      <name val="Arial"/>
      <family val="2"/>
    </font>
    <font>
      <b/>
      <sz val="14"/>
      <color indexed="18"/>
      <name val="Arial"/>
      <family val="2"/>
    </font>
    <font>
      <b/>
      <sz val="16"/>
      <color indexed="60"/>
      <name val="Arial"/>
      <family val="2"/>
    </font>
    <font>
      <b/>
      <u/>
      <sz val="14"/>
      <color indexed="56"/>
      <name val="Arial"/>
      <family val="2"/>
    </font>
    <font>
      <b/>
      <sz val="14"/>
      <color indexed="59"/>
      <name val="Arial"/>
      <family val="2"/>
    </font>
    <font>
      <b/>
      <i/>
      <sz val="14"/>
      <color indexed="59"/>
      <name val="Arial"/>
      <family val="2"/>
    </font>
    <font>
      <b/>
      <sz val="16"/>
      <color indexed="59"/>
      <name val="Arial"/>
      <family val="2"/>
    </font>
    <font>
      <b/>
      <i/>
      <sz val="16"/>
      <color indexed="59"/>
      <name val="Arial"/>
      <family val="2"/>
    </font>
    <font>
      <b/>
      <i/>
      <sz val="16"/>
      <color indexed="20"/>
      <name val="Arial"/>
      <family val="2"/>
    </font>
    <font>
      <b/>
      <i/>
      <sz val="14"/>
      <color indexed="18"/>
      <name val="Arial"/>
      <family val="2"/>
    </font>
    <font>
      <b/>
      <u/>
      <sz val="16"/>
      <color indexed="17"/>
      <name val="Arial"/>
      <family val="2"/>
    </font>
    <font>
      <b/>
      <sz val="16"/>
      <color indexed="17"/>
      <name val="Arial"/>
      <family val="2"/>
    </font>
    <font>
      <b/>
      <sz val="16"/>
      <color indexed="16"/>
      <name val="Arial"/>
      <family val="2"/>
    </font>
    <font>
      <b/>
      <sz val="16"/>
      <color indexed="20"/>
      <name val="Arial"/>
      <family val="2"/>
    </font>
    <font>
      <b/>
      <sz val="16"/>
      <color indexed="56"/>
      <name val="Arial"/>
      <family val="2"/>
    </font>
    <font>
      <b/>
      <sz val="14"/>
      <color indexed="56"/>
      <name val="Arial"/>
      <family val="2"/>
    </font>
    <font>
      <b/>
      <sz val="18"/>
      <color indexed="18"/>
      <name val="Arial"/>
      <family val="2"/>
    </font>
    <font>
      <b/>
      <sz val="20"/>
      <color indexed="16"/>
      <name val="Arial"/>
      <family val="2"/>
    </font>
    <font>
      <b/>
      <i/>
      <sz val="16"/>
      <color indexed="8"/>
      <name val="Arial"/>
      <family val="2"/>
    </font>
    <font>
      <b/>
      <sz val="20"/>
      <color indexed="10"/>
      <name val="Arial"/>
      <family val="2"/>
    </font>
    <font>
      <b/>
      <i/>
      <sz val="14"/>
      <color indexed="63"/>
      <name val="Arial"/>
      <family val="2"/>
    </font>
    <font>
      <b/>
      <sz val="16"/>
      <color indexed="49"/>
      <name val="Arial"/>
      <family val="2"/>
    </font>
    <font>
      <b/>
      <i/>
      <sz val="18"/>
      <color indexed="8"/>
      <name val="Arial"/>
      <family val="2"/>
    </font>
    <font>
      <b/>
      <sz val="14"/>
      <color indexed="14"/>
      <name val="Arial"/>
      <family val="2"/>
    </font>
    <font>
      <sz val="16"/>
      <color indexed="18"/>
      <name val="Arial"/>
      <family val="2"/>
    </font>
    <font>
      <sz val="16"/>
      <color indexed="8"/>
      <name val="Arial"/>
      <family val="2"/>
    </font>
    <font>
      <b/>
      <sz val="16"/>
      <color indexed="9"/>
      <name val="Arial"/>
      <family val="2"/>
    </font>
    <font>
      <b/>
      <sz val="16"/>
      <color indexed="13"/>
      <name val="Arial"/>
      <family val="2"/>
    </font>
    <font>
      <i/>
      <sz val="18"/>
      <color indexed="8"/>
      <name val="Helvetica"/>
      <family val="2"/>
    </font>
    <font>
      <sz val="12"/>
      <color indexed="8"/>
      <name val="Helvetica"/>
      <family val="2"/>
    </font>
    <font>
      <i/>
      <sz val="20"/>
      <color indexed="10"/>
      <name val="Helvetica"/>
      <family val="2"/>
    </font>
    <font>
      <b/>
      <i/>
      <sz val="20"/>
      <color indexed="10"/>
      <name val="Helvetica"/>
      <family val="2"/>
    </font>
    <font>
      <sz val="12"/>
      <color indexed="8"/>
      <name val="Arial"/>
      <family val="2"/>
    </font>
    <font>
      <b/>
      <u/>
      <sz val="18"/>
      <color indexed="12"/>
      <name val="Arial"/>
      <family val="2"/>
    </font>
    <font>
      <sz val="14"/>
      <color indexed="8"/>
      <name val="Comic Sans MS"/>
      <family val="4"/>
    </font>
    <font>
      <i/>
      <sz val="14"/>
      <color indexed="8"/>
      <name val="Comic Sans MS"/>
      <family val="4"/>
    </font>
    <font>
      <b/>
      <u/>
      <sz val="16"/>
      <color indexed="8"/>
      <name val="Arial"/>
      <family val="2"/>
    </font>
    <font>
      <i/>
      <sz val="16"/>
      <color indexed="8"/>
      <name val="Arial"/>
      <family val="2"/>
    </font>
    <font>
      <b/>
      <sz val="14"/>
      <color indexed="43"/>
      <name val="Arial"/>
      <family val="2"/>
    </font>
    <font>
      <b/>
      <i/>
      <sz val="14"/>
      <color indexed="20"/>
      <name val="Arial"/>
      <family val="2"/>
    </font>
    <font>
      <sz val="16"/>
      <color indexed="8"/>
      <name val="Calibri"/>
      <family val="2"/>
    </font>
    <font>
      <b/>
      <sz val="16"/>
      <color indexed="8"/>
      <name val="Calibri"/>
      <family val="2"/>
    </font>
    <font>
      <b/>
      <sz val="16"/>
      <color indexed="10"/>
      <name val="Calibri"/>
      <family val="2"/>
    </font>
    <font>
      <b/>
      <i/>
      <sz val="14"/>
      <color indexed="8"/>
      <name val="Arial"/>
      <family val="2"/>
    </font>
    <font>
      <b/>
      <sz val="12"/>
      <color indexed="62"/>
      <name val="Arial"/>
      <family val="2"/>
    </font>
    <font>
      <b/>
      <sz val="16"/>
      <color indexed="10"/>
      <name val="Tahoma"/>
      <family val="2"/>
    </font>
    <font>
      <b/>
      <sz val="14"/>
      <color indexed="16"/>
      <name val="Arial"/>
      <family val="2"/>
    </font>
    <font>
      <b/>
      <sz val="14"/>
      <color indexed="20"/>
      <name val="Arial"/>
      <family val="2"/>
    </font>
    <font>
      <b/>
      <sz val="10"/>
      <color rgb="FF0070C0"/>
      <name val="Arial"/>
      <family val="2"/>
    </font>
    <font>
      <b/>
      <i/>
      <sz val="11"/>
      <name val="Arial"/>
      <family val="2"/>
    </font>
    <font>
      <sz val="6"/>
      <color rgb="FF297837"/>
      <name val="Arial"/>
      <family val="2"/>
    </font>
    <font>
      <b/>
      <sz val="13.5"/>
      <color rgb="FF349043"/>
      <name val="Arial"/>
      <family val="2"/>
    </font>
    <font>
      <b/>
      <sz val="14"/>
      <color rgb="FF999999"/>
      <name val="Arial"/>
      <family val="2"/>
    </font>
    <font>
      <b/>
      <sz val="20"/>
      <color rgb="FFFF0000"/>
      <name val="Arial"/>
      <family val="2"/>
    </font>
    <font>
      <b/>
      <i/>
      <sz val="14"/>
      <color rgb="FF0070C0"/>
      <name val="Arial"/>
      <family val="2"/>
    </font>
    <font>
      <b/>
      <i/>
      <u/>
      <sz val="12"/>
      <name val="Arial"/>
      <family val="2"/>
    </font>
    <font>
      <b/>
      <i/>
      <u/>
      <sz val="14"/>
      <color rgb="FF002060"/>
      <name val="Arial"/>
      <family val="2"/>
    </font>
    <font>
      <b/>
      <i/>
      <u/>
      <sz val="14"/>
      <color theme="3" tint="0.39997558519241921"/>
      <name val="Arial"/>
      <family val="2"/>
    </font>
    <font>
      <b/>
      <sz val="14"/>
      <color theme="3" tint="0.39997558519241921"/>
      <name val="Arial"/>
      <family val="2"/>
    </font>
    <font>
      <b/>
      <sz val="16"/>
      <color rgb="FF0000FF"/>
      <name val="Times New Roman"/>
      <family val="1"/>
    </font>
    <font>
      <b/>
      <sz val="16"/>
      <color rgb="FF00B050"/>
      <name val="Times New Roman"/>
      <family val="1"/>
    </font>
    <font>
      <b/>
      <sz val="16"/>
      <color rgb="FF1F497D"/>
      <name val="Times New Roman"/>
      <family val="1"/>
    </font>
    <font>
      <b/>
      <sz val="16"/>
      <color rgb="FF8DB3E2"/>
      <name val="Times New Roman"/>
      <family val="1"/>
    </font>
    <font>
      <b/>
      <sz val="16"/>
      <color rgb="FFFF0066"/>
      <name val="Times New Roman"/>
      <family val="1"/>
    </font>
    <font>
      <b/>
      <sz val="16"/>
      <color rgb="FF365F91"/>
      <name val="Times New Roman"/>
      <family val="1"/>
    </font>
    <font>
      <b/>
      <sz val="16"/>
      <color rgb="FF548DD4"/>
      <name val="Times New Roman"/>
      <family val="1"/>
    </font>
    <font>
      <b/>
      <sz val="16"/>
      <color theme="3"/>
      <name val="Arial"/>
      <family val="2"/>
    </font>
    <font>
      <b/>
      <i/>
      <u/>
      <sz val="14"/>
      <color theme="1"/>
      <name val="Arial"/>
      <family val="2"/>
    </font>
    <font>
      <sz val="10"/>
      <color rgb="FFFF0000"/>
      <name val="Arial"/>
      <family val="2"/>
    </font>
    <font>
      <b/>
      <sz val="10"/>
      <color rgb="FF002060"/>
      <name val="Arial"/>
      <family val="2"/>
    </font>
    <font>
      <b/>
      <i/>
      <sz val="12"/>
      <color rgb="FF002060"/>
      <name val="Arial"/>
      <family val="2"/>
    </font>
    <font>
      <b/>
      <i/>
      <sz val="14"/>
      <color rgb="FFFF0000"/>
      <name val="Arial"/>
      <family val="2"/>
    </font>
    <font>
      <b/>
      <sz val="12"/>
      <color theme="3"/>
      <name val="Arial"/>
      <family val="2"/>
    </font>
    <font>
      <i/>
      <sz val="9"/>
      <name val="Arial"/>
      <family val="2"/>
    </font>
    <font>
      <b/>
      <sz val="14"/>
      <color theme="8"/>
      <name val="Arial"/>
      <family val="2"/>
    </font>
    <font>
      <b/>
      <sz val="22"/>
      <color rgb="FFFF0000"/>
      <name val="Arial"/>
      <family val="2"/>
    </font>
    <font>
      <b/>
      <i/>
      <u/>
      <sz val="14"/>
      <color rgb="FFFF0000"/>
      <name val="Arial"/>
      <family val="2"/>
    </font>
    <font>
      <b/>
      <i/>
      <u/>
      <sz val="16"/>
      <color rgb="FFFF0000"/>
      <name val="Arial"/>
      <family val="2"/>
    </font>
    <font>
      <sz val="11"/>
      <color rgb="FF0070C0"/>
      <name val="Arial Narrow"/>
      <family val="2"/>
    </font>
    <font>
      <b/>
      <sz val="11"/>
      <name val="Arial Narrow"/>
      <family val="2"/>
    </font>
    <font>
      <sz val="12"/>
      <name val="Times New Roman"/>
      <family val="1"/>
    </font>
    <font>
      <sz val="12"/>
      <color indexed="8"/>
      <name val="Calibri"/>
      <family val="2"/>
    </font>
    <font>
      <b/>
      <sz val="8"/>
      <color indexed="39"/>
      <name val="Times New Roman"/>
      <family val="1"/>
    </font>
    <font>
      <b/>
      <sz val="15"/>
      <color indexed="56"/>
      <name val="Calibri"/>
      <family val="2"/>
    </font>
    <font>
      <b/>
      <sz val="13"/>
      <color indexed="56"/>
      <name val="Calibri"/>
      <family val="2"/>
    </font>
    <font>
      <b/>
      <sz val="11"/>
      <color indexed="56"/>
      <name val="Calibri"/>
      <family val="2"/>
    </font>
    <font>
      <b/>
      <sz val="11"/>
      <color indexed="8"/>
      <name val="Calibri"/>
      <family val="2"/>
    </font>
    <font>
      <b/>
      <sz val="14"/>
      <color theme="6" tint="-0.499984740745262"/>
      <name val="Arial"/>
      <family val="2"/>
    </font>
    <font>
      <b/>
      <u/>
      <sz val="18"/>
      <color rgb="FFFF0000"/>
      <name val="Arial"/>
      <family val="2"/>
    </font>
    <font>
      <b/>
      <u/>
      <sz val="16"/>
      <name val="Arial"/>
      <family val="2"/>
    </font>
    <font>
      <b/>
      <sz val="16"/>
      <color rgb="FF00B050"/>
      <name val="Arial"/>
      <family val="2"/>
    </font>
    <font>
      <b/>
      <sz val="14"/>
      <color theme="3"/>
      <name val="Arial"/>
      <family val="2"/>
    </font>
    <font>
      <b/>
      <sz val="20"/>
      <color rgb="FF0070C0"/>
      <name val="Arial"/>
      <family val="2"/>
    </font>
    <font>
      <b/>
      <sz val="16"/>
      <color theme="8"/>
      <name val="Arial"/>
      <family val="2"/>
    </font>
    <font>
      <b/>
      <i/>
      <u/>
      <sz val="12"/>
      <color rgb="FF0070C0"/>
      <name val="Arial"/>
      <family val="2"/>
    </font>
    <font>
      <b/>
      <i/>
      <sz val="18"/>
      <color rgb="FF0070C0"/>
      <name val="Arial"/>
      <family val="2"/>
    </font>
    <font>
      <b/>
      <sz val="16"/>
      <color rgb="FF002060"/>
      <name val="Arial"/>
      <family val="2"/>
    </font>
    <font>
      <b/>
      <sz val="14"/>
      <color rgb="FF000000"/>
      <name val="Verdana"/>
      <family val="2"/>
    </font>
    <font>
      <sz val="14"/>
      <color rgb="FF000000"/>
      <name val="Calibri"/>
      <family val="2"/>
    </font>
    <font>
      <sz val="14"/>
      <color rgb="FF000000"/>
      <name val="Verdana"/>
      <family val="2"/>
    </font>
    <font>
      <b/>
      <i/>
      <sz val="14"/>
      <color rgb="FF000000"/>
      <name val="Verdana"/>
      <family val="2"/>
    </font>
    <font>
      <i/>
      <sz val="14"/>
      <color rgb="FF000000"/>
      <name val="Verdana"/>
      <family val="2"/>
    </font>
    <font>
      <b/>
      <i/>
      <sz val="16"/>
      <color rgb="FF0070C0"/>
      <name val="Arial"/>
      <family val="2"/>
    </font>
    <font>
      <b/>
      <i/>
      <u/>
      <sz val="20"/>
      <color rgb="FF0070C0"/>
      <name val="Arial"/>
      <family val="2"/>
    </font>
    <font>
      <i/>
      <u/>
      <sz val="16"/>
      <color rgb="FF0070C0"/>
      <name val="Arial"/>
      <family val="2"/>
    </font>
    <font>
      <sz val="16"/>
      <color rgb="FF002060"/>
      <name val="Arial"/>
      <family val="2"/>
    </font>
    <font>
      <b/>
      <u/>
      <sz val="16"/>
      <color rgb="FF002060"/>
      <name val="Arial"/>
      <family val="2"/>
    </font>
    <font>
      <b/>
      <i/>
      <sz val="16"/>
      <color rgb="FFFF0000"/>
      <name val="Arial"/>
      <family val="2"/>
    </font>
    <font>
      <sz val="16"/>
      <color rgb="FF1026F6"/>
      <name val="Arial"/>
      <family val="2"/>
    </font>
    <font>
      <i/>
      <sz val="12"/>
      <color rgb="FF002060"/>
      <name val="Arial"/>
      <family val="2"/>
    </font>
    <font>
      <b/>
      <sz val="16"/>
      <color rgb="FF1026F6"/>
      <name val="Arial"/>
      <family val="2"/>
    </font>
    <font>
      <b/>
      <sz val="14"/>
      <color rgb="FF1026F6"/>
      <name val="Arial"/>
      <family val="2"/>
    </font>
    <font>
      <b/>
      <sz val="18"/>
      <color rgb="FF1026F6"/>
      <name val="Arial"/>
      <family val="2"/>
    </font>
    <font>
      <b/>
      <u/>
      <sz val="16"/>
      <color rgb="FF1026F6"/>
      <name val="Arial"/>
      <family val="2"/>
    </font>
    <font>
      <b/>
      <i/>
      <u/>
      <sz val="16"/>
      <color rgb="FF0070C0"/>
      <name val="Arial"/>
      <family val="2"/>
    </font>
    <font>
      <b/>
      <sz val="22"/>
      <color indexed="10"/>
      <name val="Arial"/>
      <family val="2"/>
    </font>
    <font>
      <b/>
      <i/>
      <sz val="14"/>
      <name val="Georgia"/>
      <family val="1"/>
    </font>
    <font>
      <b/>
      <sz val="14"/>
      <name val="Georgia"/>
      <family val="1"/>
    </font>
    <font>
      <b/>
      <sz val="20"/>
      <color rgb="FF1026F6"/>
      <name val="Arial"/>
      <family val="2"/>
    </font>
    <font>
      <sz val="11"/>
      <name val="CIDFont+F4"/>
    </font>
    <font>
      <sz val="11"/>
      <name val="CIDFont+F2"/>
    </font>
    <font>
      <b/>
      <i/>
      <sz val="18"/>
      <color rgb="FF000000"/>
      <name val="Calibri"/>
      <family val="2"/>
    </font>
    <font>
      <sz val="11"/>
      <color rgb="FF000000"/>
      <name val="Arial"/>
      <family val="2"/>
    </font>
    <font>
      <i/>
      <sz val="18"/>
      <color rgb="FF000000"/>
      <name val="Arial"/>
      <family val="2"/>
    </font>
    <font>
      <i/>
      <sz val="11"/>
      <color rgb="FFFF0000"/>
      <name val="Arial"/>
      <family val="2"/>
    </font>
    <font>
      <i/>
      <sz val="18"/>
      <color rgb="FFFF0000"/>
      <name val="Arial"/>
      <family val="2"/>
    </font>
    <font>
      <b/>
      <i/>
      <sz val="18"/>
      <color rgb="FFFF0000"/>
      <name val="Arial"/>
      <family val="2"/>
    </font>
    <font>
      <b/>
      <u/>
      <sz val="12"/>
      <color rgb="FFFF0000"/>
      <name val="Arial"/>
      <family val="2"/>
    </font>
    <font>
      <b/>
      <i/>
      <sz val="14"/>
      <color rgb="FFFF2600"/>
      <name val="Arial"/>
      <family val="2"/>
    </font>
    <font>
      <b/>
      <sz val="14"/>
      <color rgb="FF44546A"/>
      <name val="Arial"/>
      <family val="2"/>
    </font>
    <font>
      <b/>
      <sz val="14"/>
      <name val="Symbol"/>
      <family val="1"/>
      <charset val="2"/>
    </font>
    <font>
      <b/>
      <i/>
      <sz val="16"/>
      <color rgb="FFFF2600"/>
      <name val="Arial"/>
      <family val="2"/>
    </font>
    <font>
      <b/>
      <u/>
      <sz val="18"/>
      <color rgb="FF1026F6"/>
      <name val="Arial"/>
      <family val="2"/>
    </font>
    <font>
      <b/>
      <sz val="11"/>
      <color rgb="FF1026F6"/>
      <name val="Arial"/>
      <family val="2"/>
    </font>
    <font>
      <b/>
      <sz val="11"/>
      <color theme="6" tint="-0.499984740745262"/>
      <name val="Arial"/>
      <family val="2"/>
    </font>
    <font>
      <b/>
      <u/>
      <sz val="11"/>
      <color rgb="FFFF0000"/>
      <name val="Arial"/>
      <family val="2"/>
    </font>
    <font>
      <u/>
      <sz val="11"/>
      <color rgb="FF00B050"/>
      <name val="Arial"/>
      <family val="2"/>
    </font>
    <font>
      <b/>
      <i/>
      <u/>
      <sz val="11"/>
      <color rgb="FFFF0000"/>
      <name val="Arial"/>
      <family val="2"/>
    </font>
    <font>
      <sz val="10"/>
      <name val="helv"/>
    </font>
    <font>
      <b/>
      <sz val="18"/>
      <name val="Helv"/>
    </font>
    <font>
      <b/>
      <sz val="24"/>
      <color indexed="10"/>
      <name val="Helv"/>
    </font>
    <font>
      <b/>
      <sz val="10"/>
      <name val="helv"/>
    </font>
    <font>
      <b/>
      <sz val="20"/>
      <color indexed="10"/>
      <name val="Helv"/>
    </font>
    <font>
      <b/>
      <i/>
      <sz val="20"/>
      <color indexed="12"/>
      <name val="Helv"/>
    </font>
    <font>
      <b/>
      <sz val="20"/>
      <color indexed="12"/>
      <name val="Helv"/>
    </font>
    <font>
      <b/>
      <i/>
      <sz val="18"/>
      <color rgb="FF1026F6"/>
      <name val="Arial"/>
      <family val="2"/>
    </font>
    <font>
      <b/>
      <sz val="12"/>
      <color rgb="FF222222"/>
      <name val="Arial"/>
      <family val="2"/>
    </font>
    <font>
      <sz val="12"/>
      <color rgb="FFFF0000"/>
      <name val="Arial"/>
      <family val="2"/>
    </font>
    <font>
      <sz val="18"/>
      <color rgb="FFFF0000"/>
      <name val="Arial"/>
      <family val="2"/>
    </font>
    <font>
      <b/>
      <u/>
      <sz val="20"/>
      <color rgb="FFFF0000"/>
      <name val="Arial"/>
      <family val="2"/>
    </font>
    <font>
      <b/>
      <sz val="14"/>
      <color rgb="FF41484D"/>
      <name val="Verdana"/>
      <family val="2"/>
    </font>
    <font>
      <b/>
      <sz val="12"/>
      <color rgb="FF41484D"/>
      <name val="Arial"/>
      <family val="2"/>
    </font>
    <font>
      <b/>
      <sz val="12"/>
      <color rgb="FF1026F6"/>
      <name val="Arial"/>
      <family val="2"/>
    </font>
  </fonts>
  <fills count="59">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55"/>
      </patternFill>
    </fill>
    <fill>
      <patternFill patternType="solid">
        <fgColor indexed="9"/>
        <bgColor indexed="9"/>
      </patternFill>
    </fill>
    <fill>
      <patternFill patternType="solid">
        <fgColor indexed="22"/>
        <bgColor indexed="9"/>
      </patternFill>
    </fill>
    <fill>
      <patternFill patternType="solid">
        <fgColor indexed="24"/>
        <bgColor indexed="64"/>
      </patternFill>
    </fill>
    <fill>
      <patternFill patternType="solid">
        <fgColor indexed="13"/>
        <bgColor indexed="64"/>
      </patternFill>
    </fill>
    <fill>
      <patternFill patternType="solid">
        <fgColor indexed="22"/>
        <bgColor indexed="64"/>
      </patternFill>
    </fill>
    <fill>
      <patternFill patternType="solid">
        <fgColor indexed="22"/>
        <bgColor indexed="24"/>
      </patternFill>
    </fill>
    <fill>
      <patternFill patternType="mediumGray">
        <fgColor indexed="9"/>
        <bgColor indexed="22"/>
      </patternFill>
    </fill>
    <fill>
      <patternFill patternType="lightGray">
        <fgColor indexed="9"/>
        <bgColor indexed="13"/>
      </patternFill>
    </fill>
    <fill>
      <patternFill patternType="mediumGray">
        <fgColor indexed="12"/>
        <bgColor indexed="13"/>
      </patternFill>
    </fill>
    <fill>
      <patternFill patternType="lightGray">
        <fgColor indexed="9"/>
        <bgColor indexed="11"/>
      </patternFill>
    </fill>
    <fill>
      <patternFill patternType="solid">
        <fgColor indexed="9"/>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indexed="1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99"/>
        <bgColor indexed="64"/>
      </patternFill>
    </fill>
    <fill>
      <patternFill patternType="solid">
        <fgColor rgb="FFFFFFCC"/>
        <bgColor indexed="64"/>
      </patternFill>
    </fill>
    <fill>
      <patternFill patternType="solid">
        <fgColor indexed="45"/>
        <bgColor indexed="64"/>
      </patternFill>
    </fill>
    <fill>
      <patternFill patternType="solid">
        <fgColor indexed="5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66"/>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FEFCAC"/>
        <bgColor indexed="64"/>
      </patternFill>
    </fill>
    <fill>
      <patternFill patternType="solid">
        <fgColor rgb="FFC0F1AF"/>
        <bgColor indexed="64"/>
      </patternFill>
    </fill>
    <fill>
      <patternFill patternType="solid">
        <fgColor rgb="FFFBD1AF"/>
        <bgColor indexed="64"/>
      </patternFill>
    </fill>
    <fill>
      <patternFill patternType="solid">
        <fgColor theme="4" tint="0.79998168889431442"/>
        <bgColor indexed="64"/>
      </patternFill>
    </fill>
    <fill>
      <patternFill patternType="solid">
        <fgColor indexed="26"/>
        <bgColor indexed="9"/>
      </patternFill>
    </fill>
  </fills>
  <borders count="210">
    <border>
      <left/>
      <right/>
      <top/>
      <bottom/>
      <diagonal/>
    </border>
    <border>
      <left style="thin">
        <color indexed="64"/>
      </left>
      <right style="thin">
        <color indexed="64"/>
      </right>
      <top style="thin">
        <color indexed="64"/>
      </top>
      <bottom style="thin">
        <color indexed="64"/>
      </bottom>
      <diagonal/>
    </border>
    <border>
      <left style="thick">
        <color indexed="22"/>
      </left>
      <right style="thick">
        <color indexed="22"/>
      </right>
      <top style="thick">
        <color indexed="22"/>
      </top>
      <bottom style="thick">
        <color indexed="22"/>
      </bottom>
      <diagonal/>
    </border>
    <border>
      <left style="hair">
        <color indexed="10"/>
      </left>
      <right style="hair">
        <color indexed="10"/>
      </right>
      <top/>
      <bottom/>
      <diagonal/>
    </border>
    <border>
      <left style="hair">
        <color indexed="10"/>
      </left>
      <right style="hair">
        <color indexed="10"/>
      </right>
      <top style="hair">
        <color indexed="10"/>
      </top>
      <bottom style="hair">
        <color indexed="10"/>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medium">
        <color indexed="10"/>
      </left>
      <right style="medium">
        <color indexed="10"/>
      </right>
      <top style="medium">
        <color indexed="10"/>
      </top>
      <bottom style="medium">
        <color indexed="10"/>
      </bottom>
      <diagonal/>
    </border>
    <border>
      <left style="double">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ashed">
        <color indexed="10"/>
      </left>
      <right style="dashed">
        <color indexed="10"/>
      </right>
      <top style="dashed">
        <color indexed="10"/>
      </top>
      <bottom style="dashed">
        <color indexed="10"/>
      </bottom>
      <diagonal/>
    </border>
    <border>
      <left/>
      <right style="thin">
        <color indexed="9"/>
      </right>
      <top style="thin">
        <color indexed="23"/>
      </top>
      <bottom style="thin">
        <color indexed="9"/>
      </bottom>
      <diagonal/>
    </border>
    <border>
      <left/>
      <right/>
      <top/>
      <bottom style="thick">
        <color indexed="49"/>
      </bottom>
      <diagonal/>
    </border>
    <border>
      <left/>
      <right/>
      <top/>
      <bottom style="medium">
        <color indexed="49"/>
      </bottom>
      <diagonal/>
    </border>
    <border>
      <left style="thick">
        <color indexed="64"/>
      </left>
      <right style="thick">
        <color indexed="64"/>
      </right>
      <top style="thick">
        <color indexed="64"/>
      </top>
      <bottom style="thick">
        <color indexed="64"/>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dotted">
        <color indexed="64"/>
      </right>
      <top style="dotted">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thick">
        <color indexed="64"/>
      </bottom>
      <diagonal/>
    </border>
    <border>
      <left/>
      <right/>
      <top style="medium">
        <color indexed="64"/>
      </top>
      <bottom style="medium">
        <color indexed="64"/>
      </bottom>
      <diagonal/>
    </border>
    <border>
      <left/>
      <right/>
      <top style="hair">
        <color indexed="64"/>
      </top>
      <bottom style="hair">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thin">
        <color indexed="21"/>
      </right>
      <top/>
      <bottom/>
      <diagonal/>
    </border>
    <border>
      <left style="thin">
        <color indexed="21"/>
      </left>
      <right style="thin">
        <color indexed="21"/>
      </right>
      <top/>
      <bottom style="thick">
        <color indexed="21"/>
      </bottom>
      <diagonal/>
    </border>
    <border>
      <left/>
      <right/>
      <top/>
      <bottom style="medium">
        <color indexed="12"/>
      </bottom>
      <diagonal/>
    </border>
    <border>
      <left style="thin">
        <color indexed="64"/>
      </left>
      <right/>
      <top/>
      <bottom/>
      <diagonal/>
    </border>
    <border>
      <left/>
      <right/>
      <top/>
      <bottom style="hair">
        <color indexed="64"/>
      </bottom>
      <diagonal/>
    </border>
    <border>
      <left style="medium">
        <color rgb="FFC00000"/>
      </left>
      <right style="medium">
        <color rgb="FFC00000"/>
      </right>
      <top style="medium">
        <color rgb="FFC00000"/>
      </top>
      <bottom style="medium">
        <color rgb="FFC00000"/>
      </bottom>
      <diagonal/>
    </border>
    <border>
      <left/>
      <right style="medium">
        <color indexed="12"/>
      </right>
      <top/>
      <bottom style="medium">
        <color indexed="12"/>
      </bottom>
      <diagonal/>
    </border>
    <border>
      <left style="medium">
        <color indexed="12"/>
      </left>
      <right/>
      <top/>
      <bottom style="medium">
        <color indexed="12"/>
      </bottom>
      <diagonal/>
    </border>
    <border>
      <left/>
      <right style="medium">
        <color indexed="12"/>
      </right>
      <top/>
      <bottom/>
      <diagonal/>
    </border>
    <border>
      <left style="medium">
        <color indexed="12"/>
      </left>
      <right/>
      <top/>
      <bottom/>
      <diagonal/>
    </border>
    <border>
      <left/>
      <right/>
      <top style="double">
        <color indexed="9"/>
      </top>
      <bottom style="double">
        <color indexed="9"/>
      </bottom>
      <diagonal/>
    </border>
    <border>
      <left style="thick">
        <color indexed="9"/>
      </left>
      <right style="thick">
        <color indexed="9"/>
      </right>
      <top style="thin">
        <color indexed="64"/>
      </top>
      <bottom style="thick">
        <color indexed="9"/>
      </bottom>
      <diagonal/>
    </border>
    <border>
      <left style="thick">
        <color indexed="9"/>
      </left>
      <right style="thick">
        <color indexed="9"/>
      </right>
      <top style="thin">
        <color indexed="64"/>
      </top>
      <bottom style="thin">
        <color indexed="64"/>
      </bottom>
      <diagonal/>
    </border>
    <border>
      <left style="thick">
        <color indexed="9"/>
      </left>
      <right style="thick">
        <color indexed="9"/>
      </right>
      <top style="thick">
        <color indexed="9"/>
      </top>
      <bottom style="thin">
        <color indexed="64"/>
      </bottom>
      <diagonal/>
    </border>
    <border>
      <left/>
      <right style="medium">
        <color indexed="12"/>
      </right>
      <top style="medium">
        <color indexed="12"/>
      </top>
      <bottom/>
      <diagonal/>
    </border>
    <border>
      <left/>
      <right/>
      <top style="medium">
        <color indexed="12"/>
      </top>
      <bottom/>
      <diagonal/>
    </border>
    <border>
      <left style="medium">
        <color indexed="12"/>
      </left>
      <right/>
      <top style="medium">
        <color indexed="12"/>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style="medium">
        <color indexed="64"/>
      </left>
      <right/>
      <top/>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hair">
        <color indexed="64"/>
      </bottom>
      <diagonal/>
    </border>
    <border>
      <left/>
      <right style="double">
        <color indexed="64"/>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style="double">
        <color indexed="64"/>
      </left>
      <right/>
      <top style="double">
        <color indexed="64"/>
      </top>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top style="thick">
        <color rgb="FFFF0000"/>
      </top>
      <bottom/>
      <diagonal/>
    </border>
    <border>
      <left style="thin">
        <color indexed="8"/>
      </left>
      <right style="thin">
        <color indexed="8"/>
      </right>
      <top style="dashDotDot">
        <color indexed="8"/>
      </top>
      <bottom style="dashDotDot">
        <color indexed="8"/>
      </bottom>
      <diagonal/>
    </border>
    <border>
      <left style="thick">
        <color rgb="FF5304BC"/>
      </left>
      <right/>
      <top style="thick">
        <color rgb="FF5304BC"/>
      </top>
      <bottom/>
      <diagonal/>
    </border>
    <border>
      <left/>
      <right style="thick">
        <color rgb="FF5304BC"/>
      </right>
      <top style="thick">
        <color rgb="FF5304BC"/>
      </top>
      <bottom/>
      <diagonal/>
    </border>
    <border>
      <left style="thick">
        <color rgb="FF5304BC"/>
      </left>
      <right/>
      <top/>
      <bottom/>
      <diagonal/>
    </border>
    <border>
      <left/>
      <right style="thick">
        <color rgb="FF5304BC"/>
      </right>
      <top/>
      <bottom/>
      <diagonal/>
    </border>
    <border>
      <left style="thick">
        <color rgb="FF5304BC"/>
      </left>
      <right/>
      <top/>
      <bottom style="dotted">
        <color rgb="FF5304BC"/>
      </bottom>
      <diagonal/>
    </border>
    <border>
      <left/>
      <right style="thick">
        <color rgb="FF5304BC"/>
      </right>
      <top/>
      <bottom style="dotted">
        <color rgb="FF5304BC"/>
      </bottom>
      <diagonal/>
    </border>
    <border>
      <left/>
      <right/>
      <top/>
      <bottom style="thick">
        <color rgb="FF5304BC"/>
      </bottom>
      <diagonal/>
    </border>
    <border>
      <left/>
      <right style="thick">
        <color rgb="FF5304BC"/>
      </right>
      <top/>
      <bottom style="thick">
        <color rgb="FF5304BC"/>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bottom style="thick">
        <color auto="1"/>
      </bottom>
      <diagonal/>
    </border>
    <border>
      <left/>
      <right style="thick">
        <color auto="1"/>
      </right>
      <top/>
      <bottom style="thick">
        <color auto="1"/>
      </bottom>
      <diagonal/>
    </border>
    <border>
      <left style="thick">
        <color indexed="57"/>
      </left>
      <right style="thick">
        <color indexed="57"/>
      </right>
      <top style="thick">
        <color indexed="57"/>
      </top>
      <bottom/>
      <diagonal/>
    </border>
    <border>
      <left style="thick">
        <color indexed="57"/>
      </left>
      <right style="thick">
        <color indexed="57"/>
      </right>
      <top/>
      <bottom style="thick">
        <color indexed="57"/>
      </bottom>
      <diagonal/>
    </border>
    <border>
      <left style="thick">
        <color indexed="17"/>
      </left>
      <right/>
      <top style="thick">
        <color indexed="17"/>
      </top>
      <bottom/>
      <diagonal/>
    </border>
    <border>
      <left/>
      <right/>
      <top style="thick">
        <color indexed="17"/>
      </top>
      <bottom/>
      <diagonal/>
    </border>
    <border>
      <left/>
      <right style="thick">
        <color indexed="17"/>
      </right>
      <top style="thick">
        <color indexed="17"/>
      </top>
      <bottom/>
      <diagonal/>
    </border>
    <border>
      <left style="thick">
        <color indexed="17"/>
      </left>
      <right/>
      <top/>
      <bottom/>
      <diagonal/>
    </border>
    <border>
      <left/>
      <right style="thick">
        <color indexed="17"/>
      </right>
      <top/>
      <bottom/>
      <diagonal/>
    </border>
    <border>
      <left style="thick">
        <color indexed="17"/>
      </left>
      <right/>
      <top/>
      <bottom style="thick">
        <color indexed="17"/>
      </bottom>
      <diagonal/>
    </border>
    <border>
      <left/>
      <right/>
      <top/>
      <bottom style="thick">
        <color indexed="17"/>
      </bottom>
      <diagonal/>
    </border>
    <border>
      <left/>
      <right style="thick">
        <color indexed="17"/>
      </right>
      <top/>
      <bottom style="thick">
        <color indexed="17"/>
      </bottom>
      <diagonal/>
    </border>
    <border>
      <left/>
      <right/>
      <top style="thin">
        <color indexed="8"/>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12"/>
      </left>
      <right/>
      <top style="thick">
        <color indexed="12"/>
      </top>
      <bottom style="thick">
        <color indexed="12"/>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style="thick">
        <color rgb="FF002060"/>
      </left>
      <right/>
      <top style="thick">
        <color rgb="FF002060"/>
      </top>
      <bottom style="thin">
        <color auto="1"/>
      </bottom>
      <diagonal/>
    </border>
    <border>
      <left/>
      <right/>
      <top style="thick">
        <color rgb="FF002060"/>
      </top>
      <bottom style="thin">
        <color auto="1"/>
      </bottom>
      <diagonal/>
    </border>
    <border>
      <left style="medium">
        <color rgb="FF002060"/>
      </left>
      <right style="medium">
        <color rgb="FF002060"/>
      </right>
      <top style="thick">
        <color rgb="FF002060"/>
      </top>
      <bottom style="thin">
        <color rgb="FF002060"/>
      </bottom>
      <diagonal/>
    </border>
    <border>
      <left/>
      <right style="thick">
        <color rgb="FF002060"/>
      </right>
      <top style="thick">
        <color rgb="FF002060"/>
      </top>
      <bottom style="thin">
        <color auto="1"/>
      </bottom>
      <diagonal/>
    </border>
    <border>
      <left style="thick">
        <color rgb="FF002060"/>
      </left>
      <right/>
      <top style="thin">
        <color auto="1"/>
      </top>
      <bottom style="thin">
        <color auto="1"/>
      </bottom>
      <diagonal/>
    </border>
    <border>
      <left/>
      <right/>
      <top style="thin">
        <color auto="1"/>
      </top>
      <bottom style="thin">
        <color auto="1"/>
      </bottom>
      <diagonal/>
    </border>
    <border>
      <left style="medium">
        <color rgb="FF002060"/>
      </left>
      <right style="medium">
        <color rgb="FF002060"/>
      </right>
      <top style="thin">
        <color rgb="FF002060"/>
      </top>
      <bottom style="thin">
        <color rgb="FF002060"/>
      </bottom>
      <diagonal/>
    </border>
    <border>
      <left/>
      <right style="thick">
        <color rgb="FF002060"/>
      </right>
      <top style="thin">
        <color auto="1"/>
      </top>
      <bottom style="thin">
        <color auto="1"/>
      </bottom>
      <diagonal/>
    </border>
    <border>
      <left style="thick">
        <color rgb="FF002060"/>
      </left>
      <right/>
      <top style="thin">
        <color auto="1"/>
      </top>
      <bottom style="thick">
        <color rgb="FF002060"/>
      </bottom>
      <diagonal/>
    </border>
    <border>
      <left/>
      <right/>
      <top style="thin">
        <color auto="1"/>
      </top>
      <bottom style="thick">
        <color rgb="FF002060"/>
      </bottom>
      <diagonal/>
    </border>
    <border>
      <left style="medium">
        <color rgb="FF002060"/>
      </left>
      <right style="medium">
        <color rgb="FF002060"/>
      </right>
      <top style="thin">
        <color rgb="FF002060"/>
      </top>
      <bottom style="thick">
        <color rgb="FF002060"/>
      </bottom>
      <diagonal/>
    </border>
    <border>
      <left/>
      <right style="thick">
        <color rgb="FF002060"/>
      </right>
      <top style="thin">
        <color auto="1"/>
      </top>
      <bottom style="thick">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top style="medium">
        <color auto="1"/>
      </top>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rgb="FF00B0F0"/>
      </left>
      <right style="thick">
        <color rgb="FF00B0F0"/>
      </right>
      <top style="thick">
        <color rgb="FF00B0F0"/>
      </top>
      <bottom/>
      <diagonal/>
    </border>
    <border>
      <left style="thick">
        <color rgb="FF00B0F0"/>
      </left>
      <right style="thick">
        <color rgb="FF00B0F0"/>
      </right>
      <top/>
      <bottom style="thick">
        <color rgb="FF00B0F0"/>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medium">
        <color rgb="FF002060"/>
      </left>
      <right style="medium">
        <color rgb="FF002060"/>
      </right>
      <top style="medium">
        <color indexed="64"/>
      </top>
      <bottom style="thin">
        <color rgb="FF002060"/>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rgb="FF002060"/>
      </left>
      <right style="medium">
        <color rgb="FF002060"/>
      </right>
      <top style="thin">
        <color rgb="FF002060"/>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rgb="FF1026F6"/>
      </left>
      <right style="double">
        <color rgb="FF1026F6"/>
      </right>
      <top style="medium">
        <color rgb="FF1026F6"/>
      </top>
      <bottom style="medium">
        <color rgb="FF1026F6"/>
      </bottom>
      <diagonal/>
    </border>
    <border>
      <left style="double">
        <color rgb="FF1026F6"/>
      </left>
      <right style="double">
        <color rgb="FF1026F6"/>
      </right>
      <top style="medium">
        <color rgb="FF1026F6"/>
      </top>
      <bottom style="double">
        <color rgb="FF1026F6"/>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double">
        <color rgb="FF1026F6"/>
      </left>
      <right style="double">
        <color rgb="FF1026F6"/>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ck">
        <color rgb="FF0070C0"/>
      </top>
      <bottom style="thin">
        <color indexed="64"/>
      </bottom>
      <diagonal/>
    </border>
    <border>
      <left style="thin">
        <color indexed="64"/>
      </left>
      <right style="thick">
        <color rgb="FF0070C0"/>
      </right>
      <top style="thick">
        <color rgb="FF0070C0"/>
      </top>
      <bottom style="thin">
        <color indexed="64"/>
      </bottom>
      <diagonal/>
    </border>
    <border>
      <left style="thin">
        <color indexed="64"/>
      </left>
      <right style="thick">
        <color rgb="FF0070C0"/>
      </right>
      <top style="thin">
        <color indexed="64"/>
      </top>
      <bottom style="thin">
        <color indexed="64"/>
      </bottom>
      <diagonal/>
    </border>
    <border>
      <left style="thin">
        <color indexed="64"/>
      </left>
      <right style="thick">
        <color rgb="FF0070C0"/>
      </right>
      <top style="thin">
        <color indexed="64"/>
      </top>
      <bottom/>
      <diagonal/>
    </border>
    <border>
      <left style="thick">
        <color rgb="FF1026F6"/>
      </left>
      <right/>
      <top style="thick">
        <color rgb="FF1026F6"/>
      </top>
      <bottom/>
      <diagonal/>
    </border>
    <border>
      <left/>
      <right/>
      <top style="thick">
        <color rgb="FF1026F6"/>
      </top>
      <bottom/>
      <diagonal/>
    </border>
    <border>
      <left/>
      <right style="thick">
        <color rgb="FF1026F6"/>
      </right>
      <top style="thick">
        <color rgb="FF1026F6"/>
      </top>
      <bottom/>
      <diagonal/>
    </border>
    <border>
      <left style="thick">
        <color rgb="FF1026F6"/>
      </left>
      <right/>
      <top/>
      <bottom/>
      <diagonal/>
    </border>
    <border>
      <left/>
      <right style="thick">
        <color rgb="FF1026F6"/>
      </right>
      <top/>
      <bottom/>
      <diagonal/>
    </border>
    <border>
      <left style="thick">
        <color rgb="FF1026F6"/>
      </left>
      <right/>
      <top/>
      <bottom style="thick">
        <color rgb="FF1026F6"/>
      </bottom>
      <diagonal/>
    </border>
    <border>
      <left/>
      <right/>
      <top/>
      <bottom style="thick">
        <color rgb="FF1026F6"/>
      </bottom>
      <diagonal/>
    </border>
    <border>
      <left/>
      <right style="thick">
        <color rgb="FF1026F6"/>
      </right>
      <top/>
      <bottom style="thick">
        <color rgb="FF1026F6"/>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s>
  <cellStyleXfs count="186">
    <xf numFmtId="0" fontId="0" fillId="0" borderId="0"/>
    <xf numFmtId="168" fontId="44" fillId="0" borderId="1">
      <alignment horizontal="left" vertical="center"/>
    </xf>
    <xf numFmtId="10" fontId="45" fillId="0" borderId="0">
      <alignment vertical="center"/>
    </xf>
    <xf numFmtId="4" fontId="45" fillId="0" borderId="0">
      <alignment horizontal="center" vertical="center"/>
    </xf>
    <xf numFmtId="169" fontId="45" fillId="0" borderId="0">
      <alignment vertical="center"/>
    </xf>
    <xf numFmtId="168" fontId="44" fillId="0" borderId="0">
      <alignment horizontal="left" vertical="center"/>
    </xf>
    <xf numFmtId="169" fontId="45" fillId="0" borderId="0">
      <alignment vertical="center"/>
    </xf>
    <xf numFmtId="0" fontId="46" fillId="6" borderId="0" applyNumberFormat="0" applyBorder="0" applyAlignment="0" applyProtection="0"/>
    <xf numFmtId="0" fontId="46" fillId="5"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6" borderId="0" applyNumberFormat="0" applyBorder="0" applyAlignment="0" applyProtection="0"/>
    <xf numFmtId="0" fontId="46" fillId="8" borderId="0" applyNumberFormat="0" applyBorder="0" applyAlignment="0" applyProtection="0"/>
    <xf numFmtId="0" fontId="46" fillId="5" borderId="0" applyNumberFormat="0" applyBorder="0" applyAlignment="0" applyProtection="0"/>
    <xf numFmtId="0" fontId="47" fillId="11"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2" borderId="0" applyNumberFormat="0" applyBorder="0" applyAlignment="0" applyProtection="0"/>
    <xf numFmtId="0" fontId="47" fillId="11" borderId="0" applyNumberFormat="0" applyBorder="0" applyAlignment="0" applyProtection="0"/>
    <xf numFmtId="0" fontId="47" fillId="5" borderId="0" applyNumberFormat="0" applyBorder="0" applyAlignment="0" applyProtection="0"/>
    <xf numFmtId="0" fontId="48" fillId="2" borderId="0" applyNumberFormat="0" applyBorder="0" applyAlignment="0" applyProtection="0"/>
    <xf numFmtId="3" fontId="49" fillId="0" borderId="0">
      <alignment vertical="center"/>
      <protection locked="0"/>
    </xf>
    <xf numFmtId="170" fontId="49" fillId="13" borderId="0">
      <alignment vertical="center"/>
      <protection locked="0"/>
    </xf>
    <xf numFmtId="3" fontId="50" fillId="14" borderId="2">
      <alignment vertical="center" wrapText="1"/>
    </xf>
    <xf numFmtId="171" fontId="51" fillId="0" borderId="0">
      <alignment horizontal="right" vertical="center"/>
    </xf>
    <xf numFmtId="170" fontId="49" fillId="0" borderId="3">
      <alignment vertical="center"/>
      <protection locked="0"/>
    </xf>
    <xf numFmtId="3" fontId="49" fillId="0" borderId="4">
      <alignment vertical="center"/>
      <protection locked="0"/>
    </xf>
    <xf numFmtId="0" fontId="52" fillId="6" borderId="5" applyNumberFormat="0" applyAlignment="0" applyProtection="0"/>
    <xf numFmtId="172" fontId="53" fillId="15" borderId="6" applyFont="0" applyFill="0" applyBorder="0" applyAlignment="0" applyProtection="0">
      <alignment wrapText="1"/>
    </xf>
    <xf numFmtId="173" fontId="53" fillId="15" borderId="6" applyFont="0" applyFill="0" applyBorder="0" applyAlignment="0" applyProtection="0">
      <alignment wrapText="1"/>
    </xf>
    <xf numFmtId="0" fontId="54" fillId="12" borderId="8" applyNumberFormat="0" applyAlignment="0" applyProtection="0"/>
    <xf numFmtId="174" fontId="45" fillId="0" borderId="0">
      <alignment horizontal="right" vertical="center"/>
    </xf>
    <xf numFmtId="38" fontId="55" fillId="0" borderId="0" applyFont="0" applyFill="0" applyBorder="0" applyAlignment="0" applyProtection="0"/>
    <xf numFmtId="175" fontId="55" fillId="0" borderId="0" applyFont="0" applyFill="0" applyBorder="0" applyAlignment="0" applyProtection="0"/>
    <xf numFmtId="176" fontId="56" fillId="0" borderId="0">
      <alignment horizontal="center"/>
    </xf>
    <xf numFmtId="177" fontId="57" fillId="0" borderId="0">
      <alignment vertical="center"/>
      <protection locked="0"/>
    </xf>
    <xf numFmtId="176" fontId="58" fillId="0" borderId="0">
      <alignment horizontal="center"/>
    </xf>
    <xf numFmtId="178" fontId="49" fillId="0" borderId="0">
      <alignment vertical="center"/>
      <protection locked="0"/>
    </xf>
    <xf numFmtId="3" fontId="49" fillId="0" borderId="0">
      <alignment horizontal="right" vertical="center"/>
      <protection locked="0"/>
    </xf>
    <xf numFmtId="40" fontId="59" fillId="0" borderId="0" applyFont="0" applyFill="0" applyBorder="0" applyAlignment="0" applyProtection="0"/>
    <xf numFmtId="179" fontId="32" fillId="0" borderId="0">
      <alignment horizontal="center" vertical="center"/>
    </xf>
    <xf numFmtId="180" fontId="60" fillId="0" borderId="0">
      <alignment vertical="center"/>
    </xf>
    <xf numFmtId="0" fontId="45" fillId="16" borderId="9">
      <alignment horizontal="left" vertical="center"/>
    </xf>
    <xf numFmtId="0" fontId="25" fillId="0" borderId="10">
      <alignment horizontal="center" vertical="center"/>
    </xf>
    <xf numFmtId="180" fontId="60" fillId="0" borderId="0">
      <alignment vertical="center"/>
    </xf>
    <xf numFmtId="180" fontId="60" fillId="0" borderId="0">
      <alignment vertical="center"/>
    </xf>
    <xf numFmtId="181" fontId="49" fillId="0" borderId="0">
      <alignment vertical="center"/>
      <protection locked="0"/>
    </xf>
    <xf numFmtId="0" fontId="61" fillId="0" borderId="11" applyNumberFormat="0">
      <alignment horizontal="center"/>
    </xf>
    <xf numFmtId="182" fontId="60" fillId="13" borderId="0">
      <alignment vertical="center" wrapText="1"/>
    </xf>
    <xf numFmtId="169" fontId="50" fillId="0" borderId="0"/>
    <xf numFmtId="170" fontId="49" fillId="0" borderId="0">
      <alignment vertical="center"/>
      <protection locked="0"/>
    </xf>
    <xf numFmtId="183" fontId="45" fillId="0" borderId="0" applyFont="0" applyFill="0" applyBorder="0" applyAlignment="0" applyProtection="0"/>
    <xf numFmtId="0" fontId="62" fillId="0" borderId="0" applyNumberFormat="0" applyFill="0" applyBorder="0" applyAlignment="0" applyProtection="0"/>
    <xf numFmtId="0" fontId="31" fillId="16" borderId="12">
      <alignment horizontal="center" vertical="center"/>
    </xf>
    <xf numFmtId="0" fontId="45" fillId="17" borderId="13">
      <alignment horizontal="center" vertical="center"/>
    </xf>
    <xf numFmtId="184" fontId="50" fillId="0" borderId="0">
      <alignment horizontal="center"/>
    </xf>
    <xf numFmtId="0" fontId="63" fillId="3" borderId="0" applyNumberFormat="0" applyBorder="0" applyAlignment="0" applyProtection="0"/>
    <xf numFmtId="0" fontId="64" fillId="0" borderId="0">
      <alignment horizontal="center" vertical="center"/>
      <protection hidden="1"/>
    </xf>
    <xf numFmtId="3" fontId="65" fillId="18" borderId="14">
      <alignment vertical="center" wrapText="1"/>
    </xf>
    <xf numFmtId="3" fontId="50" fillId="19" borderId="0">
      <alignment vertical="center" wrapText="1"/>
    </xf>
    <xf numFmtId="0" fontId="66" fillId="0" borderId="15" applyNumberFormat="0" applyFill="0" applyAlignment="0" applyProtection="0"/>
    <xf numFmtId="0" fontId="67" fillId="0" borderId="15" applyNumberFormat="0" applyFill="0" applyAlignment="0" applyProtection="0"/>
    <xf numFmtId="0" fontId="68" fillId="0" borderId="16" applyNumberFormat="0" applyFill="0" applyAlignment="0" applyProtection="0"/>
    <xf numFmtId="0" fontId="68" fillId="0" borderId="0" applyNumberFormat="0" applyFill="0" applyBorder="0" applyAlignment="0" applyProtection="0"/>
    <xf numFmtId="0" fontId="69" fillId="5" borderId="5" applyNumberFormat="0" applyAlignment="0" applyProtection="0"/>
    <xf numFmtId="3" fontId="70" fillId="20" borderId="0">
      <alignment horizontal="center"/>
    </xf>
    <xf numFmtId="3" fontId="49" fillId="20" borderId="0">
      <alignment vertical="center"/>
      <protection locked="0"/>
    </xf>
    <xf numFmtId="185" fontId="51" fillId="0" borderId="0">
      <alignment horizontal="left" vertical="center"/>
    </xf>
    <xf numFmtId="3" fontId="50" fillId="13" borderId="0">
      <alignment vertical="center" wrapText="1"/>
    </xf>
    <xf numFmtId="0" fontId="6" fillId="21" borderId="0">
      <alignment horizontal="center" vertical="center" wrapText="1"/>
    </xf>
    <xf numFmtId="186" fontId="49" fillId="0" borderId="0">
      <alignment vertical="center"/>
      <protection locked="0"/>
    </xf>
    <xf numFmtId="0" fontId="10" fillId="0" borderId="0" applyNumberFormat="0" applyFill="0" applyBorder="0" applyAlignment="0" applyProtection="0">
      <alignment vertical="top"/>
      <protection locked="0"/>
    </xf>
    <xf numFmtId="0" fontId="82"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1" fillId="0" borderId="7" applyNumberFormat="0" applyFill="0" applyAlignment="0" applyProtection="0"/>
    <xf numFmtId="43" fontId="72" fillId="0" borderId="0" applyFont="0" applyFill="0" applyBorder="0" applyAlignment="0" applyProtection="0"/>
    <xf numFmtId="166" fontId="45" fillId="0" borderId="0">
      <alignment vertical="center"/>
    </xf>
    <xf numFmtId="43" fontId="23" fillId="0" borderId="0" applyFont="0" applyFill="0" applyBorder="0" applyAlignment="0" applyProtection="0"/>
    <xf numFmtId="1" fontId="73" fillId="0" borderId="11"/>
    <xf numFmtId="187" fontId="49" fillId="0" borderId="0">
      <alignment vertical="center"/>
      <protection locked="0"/>
    </xf>
    <xf numFmtId="188" fontId="50" fillId="13" borderId="0">
      <alignment vertical="center" wrapText="1"/>
    </xf>
    <xf numFmtId="0" fontId="74" fillId="10" borderId="0" applyNumberFormat="0" applyBorder="0" applyAlignment="0" applyProtection="0"/>
    <xf numFmtId="3" fontId="49" fillId="0" borderId="17">
      <alignment vertical="center"/>
      <protection locked="0"/>
    </xf>
    <xf numFmtId="0" fontId="23" fillId="0" borderId="0"/>
    <xf numFmtId="0" fontId="45" fillId="0" borderId="0"/>
    <xf numFmtId="0" fontId="23" fillId="0" borderId="0"/>
    <xf numFmtId="0" fontId="45" fillId="0" borderId="0"/>
    <xf numFmtId="0" fontId="45" fillId="0" borderId="0"/>
    <xf numFmtId="0" fontId="23" fillId="0" borderId="0"/>
    <xf numFmtId="0" fontId="45" fillId="7" borderId="18" applyNumberFormat="0" applyFont="0" applyAlignment="0" applyProtection="0"/>
    <xf numFmtId="0" fontId="75" fillId="6" borderId="19" applyNumberFormat="0" applyAlignment="0" applyProtection="0"/>
    <xf numFmtId="0" fontId="49" fillId="0" borderId="0">
      <alignment vertical="center"/>
      <protection locked="0"/>
    </xf>
    <xf numFmtId="189" fontId="45" fillId="0" borderId="0">
      <alignment horizontal="left" vertical="center"/>
    </xf>
    <xf numFmtId="190" fontId="45" fillId="0" borderId="0">
      <alignment horizontal="left" vertical="center"/>
    </xf>
    <xf numFmtId="0" fontId="49" fillId="0" borderId="0">
      <alignment vertical="center"/>
      <protection locked="0"/>
    </xf>
    <xf numFmtId="0" fontId="59" fillId="0" borderId="0"/>
    <xf numFmtId="191" fontId="50" fillId="13" borderId="0">
      <alignment horizontal="right" vertical="center" wrapText="1"/>
    </xf>
    <xf numFmtId="192" fontId="49" fillId="0" borderId="0">
      <alignment vertical="center"/>
      <protection locked="0"/>
    </xf>
    <xf numFmtId="0" fontId="76" fillId="0" borderId="0" applyNumberFormat="0" applyFill="0" applyBorder="0" applyAlignment="0" applyProtection="0"/>
    <xf numFmtId="3" fontId="77" fillId="0" borderId="0">
      <alignment horizontal="center" vertical="center"/>
      <protection locked="0"/>
    </xf>
    <xf numFmtId="193" fontId="49" fillId="0" borderId="11"/>
    <xf numFmtId="0" fontId="49" fillId="0" borderId="0">
      <alignment vertical="center"/>
      <protection hidden="1"/>
    </xf>
    <xf numFmtId="3" fontId="49" fillId="22" borderId="0">
      <alignment vertical="center"/>
      <protection locked="0"/>
    </xf>
    <xf numFmtId="0" fontId="45" fillId="23" borderId="0">
      <alignment horizontal="left" vertical="center"/>
    </xf>
    <xf numFmtId="194" fontId="59" fillId="0" borderId="0" applyFont="0" applyFill="0" applyBorder="0" applyAlignment="0" applyProtection="0"/>
    <xf numFmtId="195" fontId="59" fillId="0" borderId="0" applyFont="0" applyFill="0" applyBorder="0" applyAlignment="0" applyProtection="0"/>
    <xf numFmtId="0" fontId="78" fillId="0" borderId="0" applyNumberFormat="0" applyFill="0" applyBorder="0" applyAlignment="0" applyProtection="0"/>
    <xf numFmtId="0" fontId="19" fillId="0" borderId="0"/>
    <xf numFmtId="0" fontId="55" fillId="0" borderId="0"/>
    <xf numFmtId="0" fontId="10" fillId="0" borderId="0" applyNumberFormat="0" applyFill="0" applyBorder="0" applyAlignment="0" applyProtection="0">
      <alignment vertical="top"/>
      <protection locked="0"/>
    </xf>
    <xf numFmtId="0" fontId="59" fillId="0" borderId="0"/>
    <xf numFmtId="200" fontId="59" fillId="0" borderId="0" applyFont="0" applyFill="0" applyBorder="0" applyAlignment="0" applyProtection="0"/>
    <xf numFmtId="0" fontId="45" fillId="0" borderId="0"/>
    <xf numFmtId="9" fontId="55" fillId="0" borderId="0" applyFont="0" applyFill="0" applyBorder="0" applyAlignment="0" applyProtection="0"/>
    <xf numFmtId="9" fontId="19" fillId="0" borderId="0" applyFont="0" applyFill="0" applyBorder="0" applyAlignment="0" applyProtection="0"/>
    <xf numFmtId="0" fontId="45" fillId="0" borderId="0"/>
    <xf numFmtId="0" fontId="19" fillId="0" borderId="0"/>
    <xf numFmtId="0" fontId="5" fillId="0" borderId="0"/>
    <xf numFmtId="0" fontId="82" fillId="0" borderId="0" applyNumberFormat="0" applyFill="0" applyBorder="0" applyAlignment="0" applyProtection="0">
      <alignment vertical="top"/>
      <protection locked="0"/>
    </xf>
    <xf numFmtId="0" fontId="4" fillId="0" borderId="0"/>
    <xf numFmtId="0" fontId="72" fillId="0" borderId="0"/>
    <xf numFmtId="0" fontId="241" fillId="0" borderId="0" applyNumberFormat="0" applyFill="0" applyBorder="0" applyAlignment="0" applyProtection="0"/>
    <xf numFmtId="0" fontId="188" fillId="0" borderId="0" applyNumberFormat="0" applyFill="0" applyBorder="0" applyAlignment="0" applyProtection="0">
      <alignment vertical="top"/>
      <protection locked="0"/>
    </xf>
    <xf numFmtId="0" fontId="3"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169" fontId="45" fillId="0" borderId="0">
      <alignment vertical="center"/>
    </xf>
    <xf numFmtId="0" fontId="46" fillId="46"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47"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48" borderId="0" applyNumberFormat="0" applyBorder="0" applyAlignment="0" applyProtection="0"/>
    <xf numFmtId="0" fontId="46" fillId="47" borderId="0" applyNumberFormat="0" applyBorder="0" applyAlignment="0" applyProtection="0"/>
    <xf numFmtId="0" fontId="46" fillId="8" borderId="0" applyNumberFormat="0" applyBorder="0" applyAlignment="0" applyProtection="0"/>
    <xf numFmtId="0" fontId="46" fillId="49" borderId="0" applyNumberFormat="0" applyBorder="0" applyAlignment="0" applyProtection="0"/>
    <xf numFmtId="0" fontId="47" fillId="50" borderId="0" applyNumberFormat="0" applyBorder="0" applyAlignment="0" applyProtection="0"/>
    <xf numFmtId="0" fontId="47" fillId="9"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1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1" borderId="0" applyNumberFormat="0" applyBorder="0" applyAlignment="0" applyProtection="0"/>
    <xf numFmtId="0" fontId="78" fillId="0" borderId="0" applyNumberFormat="0" applyFill="0" applyBorder="0" applyAlignment="0" applyProtection="0"/>
    <xf numFmtId="0" fontId="52" fillId="6" borderId="151" applyNumberFormat="0" applyAlignment="0" applyProtection="0"/>
    <xf numFmtId="0" fontId="71" fillId="0" borderId="7" applyNumberFormat="0" applyFill="0" applyAlignment="0" applyProtection="0"/>
    <xf numFmtId="0" fontId="19" fillId="7" borderId="152" applyNumberFormat="0" applyFont="0" applyAlignment="0" applyProtection="0"/>
    <xf numFmtId="0" fontId="69" fillId="5" borderId="151" applyNumberFormat="0" applyAlignment="0" applyProtection="0"/>
    <xf numFmtId="169" fontId="50" fillId="0" borderId="0"/>
    <xf numFmtId="205" fontId="64" fillId="0" borderId="0">
      <alignment horizontal="center" vertical="center"/>
      <protection hidden="1"/>
    </xf>
    <xf numFmtId="0" fontId="48" fillId="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6" fontId="358" fillId="13" borderId="0">
      <alignment horizontal="center" vertical="center" wrapText="1"/>
    </xf>
    <xf numFmtId="0" fontId="74" fillId="10" borderId="0" applyNumberFormat="0" applyBorder="0" applyAlignment="0" applyProtection="0"/>
    <xf numFmtId="207" fontId="45" fillId="0" borderId="0"/>
    <xf numFmtId="208" fontId="50" fillId="13" borderId="0">
      <alignment horizontal="left" vertical="center" wrapText="1"/>
    </xf>
    <xf numFmtId="9" fontId="5" fillId="0" borderId="0" applyFont="0" applyFill="0" applyBorder="0" applyAlignment="0" applyProtection="0"/>
    <xf numFmtId="0" fontId="63" fillId="3" borderId="0" applyNumberFormat="0" applyBorder="0" applyAlignment="0" applyProtection="0"/>
    <xf numFmtId="0" fontId="75" fillId="6" borderId="153" applyNumberFormat="0" applyAlignment="0" applyProtection="0"/>
    <xf numFmtId="209" fontId="50" fillId="13" borderId="0">
      <alignment horizontal="center" vertical="center" wrapText="1"/>
    </xf>
    <xf numFmtId="0" fontId="62" fillId="0" borderId="0" applyNumberFormat="0" applyFill="0" applyBorder="0" applyAlignment="0" applyProtection="0"/>
    <xf numFmtId="0" fontId="359" fillId="0" borderId="154" applyNumberFormat="0" applyFill="0" applyAlignment="0" applyProtection="0"/>
    <xf numFmtId="0" fontId="360" fillId="0" borderId="155" applyNumberFormat="0" applyFill="0" applyAlignment="0" applyProtection="0"/>
    <xf numFmtId="0" fontId="361" fillId="0" borderId="156" applyNumberFormat="0" applyFill="0" applyAlignment="0" applyProtection="0"/>
    <xf numFmtId="0" fontId="361" fillId="0" borderId="0" applyNumberFormat="0" applyFill="0" applyBorder="0" applyAlignment="0" applyProtection="0"/>
    <xf numFmtId="0" fontId="362" fillId="0" borderId="157" applyNumberFormat="0" applyFill="0" applyAlignment="0" applyProtection="0"/>
    <xf numFmtId="205" fontId="49" fillId="0" borderId="0">
      <alignment vertical="center"/>
      <protection hidden="1"/>
    </xf>
    <xf numFmtId="0" fontId="54" fillId="12" borderId="8" applyNumberFormat="0" applyAlignment="0" applyProtection="0"/>
    <xf numFmtId="9" fontId="1" fillId="0" borderId="0" applyFont="0" applyFill="0" applyBorder="0" applyAlignment="0" applyProtection="0"/>
    <xf numFmtId="0" fontId="414" fillId="0" borderId="0"/>
  </cellStyleXfs>
  <cellXfs count="1454">
    <xf numFmtId="0" fontId="0" fillId="0" borderId="0" xfId="0"/>
    <xf numFmtId="0" fontId="5" fillId="0" borderId="0" xfId="0" applyFont="1"/>
    <xf numFmtId="0" fontId="5" fillId="0" borderId="0" xfId="0" applyFont="1" applyAlignment="1">
      <alignment vertical="center" wrapText="1"/>
    </xf>
    <xf numFmtId="0" fontId="5" fillId="0" borderId="0" xfId="0" applyFont="1" applyAlignment="1">
      <alignment horizontal="justify" vertical="center" wrapText="1"/>
    </xf>
    <xf numFmtId="0" fontId="8" fillId="0" borderId="0" xfId="0" applyFont="1" applyAlignment="1">
      <alignment horizontal="left" vertical="center" wrapText="1"/>
    </xf>
    <xf numFmtId="0" fontId="6" fillId="24" borderId="0" xfId="0" applyFont="1" applyFill="1" applyAlignment="1">
      <alignment horizontal="center" vertical="center" wrapText="1"/>
    </xf>
    <xf numFmtId="0" fontId="6" fillId="0" borderId="0" xfId="0" applyFont="1" applyAlignment="1">
      <alignment vertical="center" wrapText="1"/>
    </xf>
    <xf numFmtId="0" fontId="10" fillId="24" borderId="0" xfId="76" applyFill="1" applyAlignment="1" applyProtection="1">
      <alignment horizontal="center" vertical="center" wrapText="1"/>
    </xf>
    <xf numFmtId="0" fontId="0" fillId="0" borderId="0" xfId="0" applyAlignment="1">
      <alignment horizontal="center" vertical="center" wrapText="1"/>
    </xf>
    <xf numFmtId="20" fontId="0" fillId="0" borderId="0" xfId="0" applyNumberFormat="1" applyAlignment="1">
      <alignment horizontal="center" vertical="center" wrapText="1"/>
    </xf>
    <xf numFmtId="0" fontId="15" fillId="0" borderId="0" xfId="89" applyNumberFormat="1" applyFont="1" applyAlignment="1">
      <alignment horizontal="center" vertical="center" wrapText="1"/>
    </xf>
    <xf numFmtId="0" fontId="27" fillId="23" borderId="0" xfId="89" applyNumberFormat="1" applyFont="1" applyFill="1" applyAlignment="1">
      <alignment horizontal="center" vertical="center" wrapText="1"/>
    </xf>
    <xf numFmtId="0" fontId="23" fillId="0" borderId="0" xfId="89" applyNumberFormat="1" applyAlignment="1">
      <alignment horizontal="left" vertical="center" wrapText="1" indent="2"/>
    </xf>
    <xf numFmtId="14" fontId="28" fillId="23" borderId="0" xfId="89" applyNumberFormat="1" applyFont="1" applyFill="1" applyAlignment="1">
      <alignment horizontal="right" vertical="center" wrapText="1"/>
    </xf>
    <xf numFmtId="165" fontId="24" fillId="0" borderId="0" xfId="89" applyNumberFormat="1" applyFont="1" applyAlignment="1">
      <alignment horizontal="center" vertical="center" wrapText="1"/>
    </xf>
    <xf numFmtId="0" fontId="23" fillId="0" borderId="0" xfId="89" applyNumberFormat="1" applyAlignment="1">
      <alignment vertical="center" wrapText="1"/>
    </xf>
    <xf numFmtId="0" fontId="23" fillId="0" borderId="0" xfId="89" applyNumberFormat="1" applyAlignment="1">
      <alignment horizontal="center" vertical="center" wrapText="1"/>
    </xf>
    <xf numFmtId="0" fontId="29" fillId="17" borderId="21" xfId="89" applyNumberFormat="1" applyFont="1" applyFill="1" applyBorder="1" applyAlignment="1">
      <alignment horizontal="left" vertical="center" wrapText="1" indent="2"/>
    </xf>
    <xf numFmtId="0" fontId="23" fillId="17" borderId="23" xfId="89" applyFill="1" applyBorder="1" applyAlignment="1">
      <alignment horizontal="left" vertical="center" indent="2"/>
    </xf>
    <xf numFmtId="0" fontId="23" fillId="17" borderId="24" xfId="89" applyFill="1" applyBorder="1" applyAlignment="1">
      <alignment vertical="center" wrapText="1"/>
    </xf>
    <xf numFmtId="14" fontId="31" fillId="0" borderId="0" xfId="89" applyNumberFormat="1" applyFont="1" applyBorder="1" applyAlignment="1">
      <alignment horizontal="center" vertical="center"/>
    </xf>
    <xf numFmtId="14" fontId="32" fillId="0" borderId="0" xfId="89" applyNumberFormat="1" applyFont="1" applyBorder="1" applyAlignment="1">
      <alignment horizontal="center" vertical="center"/>
    </xf>
    <xf numFmtId="0" fontId="23" fillId="0" borderId="0" xfId="89" applyBorder="1" applyAlignment="1">
      <alignment vertical="center"/>
    </xf>
    <xf numFmtId="0" fontId="15" fillId="28" borderId="0" xfId="89" applyNumberFormat="1" applyFont="1" applyFill="1" applyAlignment="1">
      <alignment horizontal="center" vertical="center" wrapText="1"/>
    </xf>
    <xf numFmtId="0" fontId="27" fillId="0" borderId="0" xfId="89" applyNumberFormat="1" applyFont="1" applyAlignment="1">
      <alignment horizontal="left" vertical="center" wrapText="1" indent="4"/>
    </xf>
    <xf numFmtId="165" fontId="25" fillId="0" borderId="0" xfId="89" applyNumberFormat="1" applyFont="1" applyAlignment="1">
      <alignment horizontal="center" vertical="center" wrapText="1"/>
    </xf>
    <xf numFmtId="0" fontId="33" fillId="0" borderId="0" xfId="89" applyNumberFormat="1" applyFont="1" applyAlignment="1">
      <alignment vertical="center" wrapText="1"/>
    </xf>
    <xf numFmtId="0" fontId="33" fillId="0" borderId="0" xfId="89" applyNumberFormat="1" applyFont="1" applyAlignment="1">
      <alignment horizontal="center" vertical="center" wrapText="1"/>
    </xf>
    <xf numFmtId="0" fontId="15" fillId="16" borderId="20" xfId="89" applyNumberFormat="1" applyFont="1" applyFill="1" applyBorder="1" applyAlignment="1">
      <alignment horizontal="center" vertical="center" wrapText="1"/>
    </xf>
    <xf numFmtId="0" fontId="34" fillId="0" borderId="0" xfId="89" applyNumberFormat="1" applyFont="1" applyAlignment="1">
      <alignment vertical="center" wrapText="1"/>
    </xf>
    <xf numFmtId="0" fontId="34" fillId="0" borderId="0" xfId="89" applyNumberFormat="1" applyFont="1" applyAlignment="1">
      <alignment horizontal="center" vertical="center" wrapText="1"/>
    </xf>
    <xf numFmtId="0" fontId="35" fillId="0" borderId="0" xfId="89" applyFont="1" applyAlignment="1">
      <alignment horizontal="left" vertical="center" wrapText="1" indent="2"/>
    </xf>
    <xf numFmtId="0" fontId="36" fillId="0" borderId="0" xfId="89" applyFont="1" applyAlignment="1">
      <alignment horizontal="left" vertical="center" wrapText="1" indent="2"/>
    </xf>
    <xf numFmtId="0" fontId="36" fillId="0" borderId="9" xfId="89" applyFont="1" applyBorder="1" applyAlignment="1">
      <alignment horizontal="justify" vertical="center" wrapText="1"/>
    </xf>
    <xf numFmtId="0" fontId="36" fillId="0" borderId="26" xfId="89" applyFont="1" applyBorder="1" applyAlignment="1">
      <alignment horizontal="justify" vertical="center" wrapText="1"/>
    </xf>
    <xf numFmtId="0" fontId="36" fillId="0" borderId="27" xfId="89" applyFont="1" applyBorder="1" applyAlignment="1">
      <alignment horizontal="justify" vertical="center" wrapText="1"/>
    </xf>
    <xf numFmtId="0" fontId="36" fillId="0" borderId="0" xfId="89" applyFont="1" applyAlignment="1">
      <alignment horizontal="justify" vertical="center" wrapText="1"/>
    </xf>
    <xf numFmtId="0" fontId="26" fillId="0" borderId="0" xfId="89" applyFont="1" applyAlignment="1">
      <alignment horizontal="left" vertical="center" wrapText="1" indent="2"/>
    </xf>
    <xf numFmtId="0" fontId="26" fillId="0" borderId="0" xfId="89" applyFont="1" applyAlignment="1">
      <alignment horizontal="left" vertical="center" wrapText="1"/>
    </xf>
    <xf numFmtId="0" fontId="36" fillId="0" borderId="0" xfId="89" applyFont="1" applyAlignment="1">
      <alignment horizontal="left" vertical="center" wrapText="1" indent="4"/>
    </xf>
    <xf numFmtId="0" fontId="36" fillId="0" borderId="0" xfId="89" applyFont="1" applyAlignment="1">
      <alignment horizontal="left" vertical="center" wrapText="1"/>
    </xf>
    <xf numFmtId="165" fontId="39" fillId="0" borderId="0" xfId="89" applyNumberFormat="1" applyFont="1" applyAlignment="1">
      <alignment horizontal="center"/>
    </xf>
    <xf numFmtId="0" fontId="40" fillId="0" borderId="0" xfId="89" applyFont="1"/>
    <xf numFmtId="0" fontId="27" fillId="0" borderId="0" xfId="89" applyFont="1" applyAlignment="1">
      <alignment horizontal="left" vertical="center" wrapText="1" indent="2"/>
    </xf>
    <xf numFmtId="0" fontId="41" fillId="0" borderId="0" xfId="89" applyFont="1" applyAlignment="1">
      <alignment horizontal="justify" vertical="center" wrapText="1"/>
    </xf>
    <xf numFmtId="0" fontId="26" fillId="0" borderId="0" xfId="89" applyFont="1" applyAlignment="1">
      <alignment horizontal="justify" vertical="center" wrapText="1"/>
    </xf>
    <xf numFmtId="0" fontId="35" fillId="0" borderId="0" xfId="89" applyFont="1" applyAlignment="1">
      <alignment horizontal="left" vertical="center" wrapText="1"/>
    </xf>
    <xf numFmtId="0" fontId="37" fillId="0" borderId="0" xfId="89" quotePrefix="1" applyFont="1" applyAlignment="1">
      <alignment horizontal="left" vertical="center" wrapText="1"/>
    </xf>
    <xf numFmtId="0" fontId="23" fillId="0" borderId="0" xfId="89" applyNumberFormat="1" applyAlignment="1">
      <alignment horizontal="left" vertical="center" wrapText="1" indent="3"/>
    </xf>
    <xf numFmtId="0" fontId="41" fillId="0" borderId="0" xfId="89" applyFont="1" applyAlignment="1">
      <alignment horizontal="left" vertical="center" wrapText="1" indent="2"/>
    </xf>
    <xf numFmtId="0" fontId="15" fillId="16" borderId="0" xfId="89" applyNumberFormat="1" applyFont="1" applyFill="1" applyAlignment="1">
      <alignment horizontal="center" vertical="center" wrapText="1"/>
    </xf>
    <xf numFmtId="0" fontId="25" fillId="23" borderId="0" xfId="89" applyNumberFormat="1" applyFont="1" applyFill="1" applyAlignment="1">
      <alignment horizontal="center" vertical="center" wrapText="1"/>
    </xf>
    <xf numFmtId="0" fontId="8" fillId="25" borderId="0" xfId="89" applyNumberFormat="1" applyFont="1" applyFill="1" applyAlignment="1">
      <alignment horizontal="center" vertical="center" wrapText="1"/>
    </xf>
    <xf numFmtId="0" fontId="6" fillId="0" borderId="0" xfId="89" quotePrefix="1" applyNumberFormat="1" applyFont="1" applyAlignment="1">
      <alignment horizontal="center" vertical="center" wrapText="1"/>
    </xf>
    <xf numFmtId="0" fontId="12" fillId="24" borderId="0" xfId="76" applyFont="1" applyFill="1" applyAlignment="1" applyProtection="1">
      <alignment horizontal="center" vertical="center" wrapText="1"/>
    </xf>
    <xf numFmtId="0" fontId="37" fillId="0" borderId="26" xfId="89" applyFont="1" applyBorder="1" applyAlignment="1">
      <alignment horizontal="left" vertical="center" wrapText="1" indent="1"/>
    </xf>
    <xf numFmtId="0" fontId="30" fillId="29" borderId="28" xfId="89" applyNumberFormat="1" applyFont="1" applyFill="1" applyBorder="1" applyAlignment="1">
      <alignment horizontal="left" vertical="center" wrapText="1" indent="15"/>
    </xf>
    <xf numFmtId="0" fontId="34" fillId="0" borderId="0" xfId="0" applyFont="1" applyAlignment="1">
      <alignment horizontal="left" vertical="center" wrapText="1" indent="1"/>
    </xf>
    <xf numFmtId="0" fontId="42" fillId="0" borderId="0" xfId="93" applyFont="1" applyAlignment="1">
      <alignment vertical="center" wrapText="1"/>
    </xf>
    <xf numFmtId="0" fontId="42" fillId="23" borderId="0" xfId="93" applyFont="1" applyFill="1" applyAlignment="1">
      <alignment vertical="center" wrapText="1"/>
    </xf>
    <xf numFmtId="0" fontId="45" fillId="23" borderId="0" xfId="93" applyFill="1"/>
    <xf numFmtId="0" fontId="45" fillId="0" borderId="0" xfId="93"/>
    <xf numFmtId="0" fontId="15" fillId="16" borderId="0" xfId="93" applyFont="1" applyFill="1" applyBorder="1" applyAlignment="1">
      <alignment horizontal="center" vertical="center" wrapText="1"/>
    </xf>
    <xf numFmtId="0" fontId="15" fillId="23" borderId="0" xfId="93" applyFont="1" applyFill="1" applyBorder="1" applyAlignment="1">
      <alignment horizontal="center" vertical="center" wrapText="1"/>
    </xf>
    <xf numFmtId="0" fontId="42" fillId="23" borderId="0" xfId="93" applyFont="1" applyFill="1" applyBorder="1" applyAlignment="1">
      <alignment horizontal="right" vertical="center" wrapText="1" indent="2"/>
    </xf>
    <xf numFmtId="0" fontId="45" fillId="23" borderId="0" xfId="93" applyFill="1" applyBorder="1" applyAlignment="1">
      <alignment horizontal="center" wrapText="1"/>
    </xf>
    <xf numFmtId="0" fontId="45" fillId="0" borderId="0" xfId="93" applyBorder="1"/>
    <xf numFmtId="0" fontId="45" fillId="23" borderId="0" xfId="93" applyFill="1" applyBorder="1"/>
    <xf numFmtId="0" fontId="45" fillId="0" borderId="31" xfId="93" applyBorder="1"/>
    <xf numFmtId="0" fontId="42" fillId="17" borderId="0" xfId="93" applyFont="1" applyFill="1" applyBorder="1" applyAlignment="1">
      <alignment horizontal="right" vertical="center" wrapText="1" indent="2"/>
    </xf>
    <xf numFmtId="0" fontId="81" fillId="23" borderId="0" xfId="93" applyFont="1" applyFill="1" applyBorder="1" applyAlignment="1">
      <alignment vertical="center"/>
    </xf>
    <xf numFmtId="0" fontId="42" fillId="0" borderId="0" xfId="93" applyFont="1" applyBorder="1" applyAlignment="1">
      <alignment vertical="center" wrapText="1"/>
    </xf>
    <xf numFmtId="0" fontId="42" fillId="23" borderId="0" xfId="93" applyFont="1" applyFill="1" applyBorder="1" applyAlignment="1">
      <alignment vertical="center" wrapText="1"/>
    </xf>
    <xf numFmtId="0" fontId="81" fillId="0" borderId="32" xfId="93" applyFont="1" applyBorder="1"/>
    <xf numFmtId="0" fontId="42" fillId="0" borderId="33" xfId="93" applyFont="1" applyBorder="1" applyAlignment="1">
      <alignment vertical="center" wrapText="1"/>
    </xf>
    <xf numFmtId="0" fontId="42" fillId="23" borderId="33" xfId="93" applyFont="1" applyFill="1" applyBorder="1" applyAlignment="1">
      <alignment vertical="center" wrapText="1"/>
    </xf>
    <xf numFmtId="0" fontId="81" fillId="23" borderId="33" xfId="93" applyFont="1" applyFill="1" applyBorder="1" applyAlignment="1">
      <alignment vertical="center"/>
    </xf>
    <xf numFmtId="0" fontId="45" fillId="23" borderId="33" xfId="93" applyFill="1" applyBorder="1" applyAlignment="1">
      <alignment horizontal="center" wrapText="1"/>
    </xf>
    <xf numFmtId="0" fontId="45" fillId="0" borderId="33" xfId="93" applyBorder="1"/>
    <xf numFmtId="0" fontId="45" fillId="23" borderId="33" xfId="93" applyFill="1" applyBorder="1"/>
    <xf numFmtId="0" fontId="45" fillId="0" borderId="34" xfId="93" applyBorder="1"/>
    <xf numFmtId="0" fontId="81" fillId="0" borderId="0" xfId="93" applyFont="1"/>
    <xf numFmtId="0" fontId="42" fillId="0" borderId="0" xfId="93" applyFont="1" applyAlignment="1">
      <alignment horizontal="center" vertical="center" wrapText="1"/>
    </xf>
    <xf numFmtId="0" fontId="42" fillId="23" borderId="0" xfId="93" applyFont="1" applyFill="1" applyAlignment="1">
      <alignment horizontal="center" vertical="center" wrapText="1"/>
    </xf>
    <xf numFmtId="0" fontId="45" fillId="23" borderId="0" xfId="93" applyFill="1" applyAlignment="1">
      <alignment horizontal="center" wrapText="1"/>
    </xf>
    <xf numFmtId="3" fontId="42" fillId="0" borderId="0" xfId="93" applyNumberFormat="1" applyFont="1" applyAlignment="1">
      <alignment vertical="center" wrapText="1"/>
    </xf>
    <xf numFmtId="3" fontId="42" fillId="23" borderId="0" xfId="93" applyNumberFormat="1" applyFont="1" applyFill="1" applyAlignment="1">
      <alignment vertical="center" wrapText="1"/>
    </xf>
    <xf numFmtId="0" fontId="104" fillId="0" borderId="0" xfId="0" applyFont="1" applyAlignment="1">
      <alignment horizontal="center" vertical="center" wrapText="1"/>
    </xf>
    <xf numFmtId="0" fontId="23" fillId="0" borderId="0" xfId="94" applyNumberFormat="1" applyAlignment="1">
      <alignment vertical="center" wrapText="1"/>
    </xf>
    <xf numFmtId="0" fontId="26" fillId="0" borderId="0" xfId="92" applyNumberFormat="1" applyFont="1" applyAlignment="1">
      <alignment vertical="center" wrapText="1"/>
    </xf>
    <xf numFmtId="0" fontId="23" fillId="0" borderId="0" xfId="94" applyNumberFormat="1" applyBorder="1" applyAlignment="1">
      <alignment vertical="center" wrapText="1"/>
    </xf>
    <xf numFmtId="0" fontId="83" fillId="23" borderId="0" xfId="94" applyFont="1" applyFill="1" applyBorder="1" applyAlignment="1">
      <alignment horizontal="center" vertical="center" wrapText="1"/>
    </xf>
    <xf numFmtId="0" fontId="84" fillId="23" borderId="37" xfId="92" applyFont="1" applyFill="1" applyBorder="1" applyAlignment="1">
      <alignment horizontal="left" vertical="center" wrapText="1" indent="2"/>
    </xf>
    <xf numFmtId="0" fontId="85" fillId="17" borderId="0" xfId="94" applyFont="1" applyFill="1" applyBorder="1" applyAlignment="1">
      <alignment horizontal="left" vertical="center" wrapText="1" indent="4"/>
    </xf>
    <xf numFmtId="0" fontId="84" fillId="17" borderId="37" xfId="92" applyFont="1" applyFill="1" applyBorder="1" applyAlignment="1">
      <alignment horizontal="left" vertical="center" wrapText="1" indent="2"/>
    </xf>
    <xf numFmtId="0" fontId="83" fillId="17" borderId="0" xfId="94" applyFont="1" applyFill="1" applyBorder="1" applyAlignment="1">
      <alignment horizontal="center" vertical="center" wrapText="1"/>
    </xf>
    <xf numFmtId="0" fontId="34" fillId="0" borderId="0" xfId="94" applyNumberFormat="1" applyFont="1" applyAlignment="1">
      <alignment vertical="center" wrapText="1"/>
    </xf>
    <xf numFmtId="0" fontId="86" fillId="23" borderId="0" xfId="94" applyFont="1" applyFill="1" applyBorder="1" applyAlignment="1">
      <alignment horizontal="center" vertical="center" wrapText="1"/>
    </xf>
    <xf numFmtId="0" fontId="87" fillId="27" borderId="20" xfId="92" applyFont="1" applyFill="1" applyBorder="1" applyAlignment="1">
      <alignment horizontal="center" vertical="center" wrapText="1"/>
    </xf>
    <xf numFmtId="0" fontId="23" fillId="23" borderId="0" xfId="94" applyFill="1" applyBorder="1" applyAlignment="1">
      <alignment horizontal="center" vertical="center" wrapText="1"/>
    </xf>
    <xf numFmtId="0" fontId="45" fillId="23" borderId="0" xfId="92" applyFill="1" applyAlignment="1">
      <alignment horizontal="center" vertical="center" wrapText="1"/>
    </xf>
    <xf numFmtId="0" fontId="85" fillId="23" borderId="0" xfId="94" applyFont="1" applyFill="1" applyBorder="1" applyAlignment="1">
      <alignment horizontal="center" vertical="center" wrapText="1"/>
    </xf>
    <xf numFmtId="0" fontId="88" fillId="23" borderId="0" xfId="94" applyFont="1" applyFill="1" applyBorder="1" applyAlignment="1">
      <alignment horizontal="left" vertical="center" wrapText="1" indent="11"/>
    </xf>
    <xf numFmtId="0" fontId="89" fillId="23" borderId="0" xfId="94" applyFont="1" applyFill="1" applyBorder="1" applyAlignment="1">
      <alignment horizontal="left" vertical="center" wrapText="1" indent="4"/>
    </xf>
    <xf numFmtId="0" fontId="90" fillId="17" borderId="0" xfId="94" applyFont="1" applyFill="1" applyBorder="1" applyAlignment="1">
      <alignment horizontal="left" vertical="center" wrapText="1" indent="13"/>
    </xf>
    <xf numFmtId="0" fontId="91" fillId="23" borderId="37" xfId="92" applyFont="1" applyFill="1" applyBorder="1" applyAlignment="1">
      <alignment horizontal="left" vertical="center" wrapText="1" indent="2"/>
    </xf>
    <xf numFmtId="0" fontId="92" fillId="23" borderId="0" xfId="94" applyFont="1" applyFill="1" applyBorder="1" applyAlignment="1">
      <alignment horizontal="center" vertical="center" wrapText="1"/>
    </xf>
    <xf numFmtId="0" fontId="93" fillId="17" borderId="0" xfId="94" applyFont="1" applyFill="1" applyBorder="1" applyAlignment="1">
      <alignment horizontal="left" vertical="center" wrapText="1" indent="8"/>
    </xf>
    <xf numFmtId="0" fontId="94" fillId="23" borderId="37" xfId="92" applyFont="1" applyFill="1" applyBorder="1" applyAlignment="1">
      <alignment horizontal="left" vertical="center" wrapText="1" indent="2"/>
    </xf>
    <xf numFmtId="0" fontId="95" fillId="23" borderId="0" xfId="94" applyFont="1" applyFill="1" applyAlignment="1">
      <alignment horizontal="center" vertical="center" wrapText="1"/>
    </xf>
    <xf numFmtId="0" fontId="95" fillId="23" borderId="0" xfId="92" applyFont="1" applyFill="1" applyAlignment="1">
      <alignment horizontal="center" vertical="center" wrapText="1"/>
    </xf>
    <xf numFmtId="0" fontId="97" fillId="16" borderId="20" xfId="79" applyNumberFormat="1" applyFont="1" applyFill="1" applyBorder="1" applyAlignment="1" applyProtection="1">
      <alignment horizontal="center" vertical="center" wrapText="1"/>
    </xf>
    <xf numFmtId="0" fontId="23" fillId="0" borderId="0" xfId="91" applyNumberFormat="1" applyAlignment="1">
      <alignment vertical="center" wrapText="1"/>
    </xf>
    <xf numFmtId="14" fontId="31" fillId="0" borderId="0" xfId="91" applyNumberFormat="1" applyFont="1" applyAlignment="1">
      <alignment vertical="center" wrapText="1"/>
    </xf>
    <xf numFmtId="0" fontId="23" fillId="23" borderId="0" xfId="91" applyNumberFormat="1" applyFill="1" applyAlignment="1">
      <alignment vertical="center" wrapText="1"/>
    </xf>
    <xf numFmtId="0" fontId="14" fillId="27" borderId="1" xfId="89" applyFont="1" applyFill="1" applyBorder="1" applyAlignment="1">
      <alignment horizontal="left" vertical="center" wrapText="1" indent="2"/>
    </xf>
    <xf numFmtId="0" fontId="14" fillId="0" borderId="0" xfId="89" applyFont="1" applyAlignment="1">
      <alignment vertical="center"/>
    </xf>
    <xf numFmtId="0" fontId="6" fillId="24" borderId="0" xfId="113" applyFont="1" applyFill="1" applyAlignment="1">
      <alignment horizontal="center" vertical="center" wrapText="1"/>
    </xf>
    <xf numFmtId="0" fontId="5" fillId="0" borderId="0" xfId="113" applyFont="1" applyAlignment="1">
      <alignment vertical="center" wrapText="1"/>
    </xf>
    <xf numFmtId="0" fontId="5" fillId="0" borderId="0" xfId="113" applyFont="1" applyAlignment="1">
      <alignment horizontal="justify" vertical="center" wrapText="1"/>
    </xf>
    <xf numFmtId="0" fontId="5" fillId="0" borderId="0" xfId="113" applyFont="1"/>
    <xf numFmtId="0" fontId="105" fillId="16" borderId="20" xfId="113" applyFont="1" applyFill="1" applyBorder="1" applyAlignment="1">
      <alignment horizontal="center" vertical="center" wrapText="1"/>
    </xf>
    <xf numFmtId="0" fontId="8" fillId="0" borderId="0" xfId="113" applyFont="1" applyAlignment="1">
      <alignment horizontal="left" vertical="center" wrapText="1"/>
    </xf>
    <xf numFmtId="0" fontId="7" fillId="0" borderId="0" xfId="113" applyFont="1" applyAlignment="1">
      <alignment horizontal="justify" vertical="center" wrapText="1"/>
    </xf>
    <xf numFmtId="0" fontId="19" fillId="0" borderId="0" xfId="113"/>
    <xf numFmtId="0" fontId="7" fillId="0" borderId="0" xfId="0" applyFont="1" applyAlignment="1">
      <alignment vertical="center" wrapText="1"/>
    </xf>
    <xf numFmtId="0" fontId="8" fillId="0" borderId="0" xfId="113" applyFont="1" applyAlignment="1">
      <alignment horizontal="center"/>
    </xf>
    <xf numFmtId="0" fontId="19" fillId="0" borderId="0" xfId="113" applyFont="1" applyAlignment="1">
      <alignment vertical="center"/>
    </xf>
    <xf numFmtId="0" fontId="115" fillId="16" borderId="0" xfId="113" applyFont="1" applyFill="1" applyAlignment="1">
      <alignment vertical="center"/>
    </xf>
    <xf numFmtId="0" fontId="8" fillId="31" borderId="0" xfId="113" applyFont="1" applyFill="1" applyAlignment="1">
      <alignment horizontal="center"/>
    </xf>
    <xf numFmtId="0" fontId="6" fillId="0" borderId="0" xfId="113" applyFont="1"/>
    <xf numFmtId="0" fontId="120" fillId="0" borderId="0" xfId="0" applyFont="1" applyAlignment="1">
      <alignment horizontal="left" vertical="center" wrapText="1" indent="1"/>
    </xf>
    <xf numFmtId="0" fontId="121" fillId="0" borderId="0" xfId="0" applyFont="1" applyBorder="1" applyAlignment="1">
      <alignment horizontal="left" vertical="center" wrapText="1" indent="1"/>
    </xf>
    <xf numFmtId="0" fontId="6" fillId="0" borderId="0" xfId="114" applyFont="1" applyAlignment="1">
      <alignment vertical="center"/>
    </xf>
    <xf numFmtId="0" fontId="6" fillId="0" borderId="0" xfId="114" applyFont="1" applyAlignment="1">
      <alignment horizontal="left" vertical="center" indent="1"/>
    </xf>
    <xf numFmtId="0" fontId="6" fillId="0" borderId="0" xfId="114" applyFont="1" applyAlignment="1">
      <alignment horizontal="center" vertical="center"/>
    </xf>
    <xf numFmtId="0" fontId="8" fillId="0" borderId="0" xfId="114" applyFont="1" applyAlignment="1">
      <alignment horizontal="center" vertical="center"/>
    </xf>
    <xf numFmtId="0" fontId="123" fillId="0" borderId="0" xfId="114" applyNumberFormat="1" applyFont="1" applyBorder="1" applyAlignment="1">
      <alignment horizontal="left" vertical="center" wrapText="1" indent="2"/>
    </xf>
    <xf numFmtId="3" fontId="27" fillId="0" borderId="0" xfId="114" applyNumberFormat="1" applyFont="1" applyAlignment="1">
      <alignment horizontal="center" vertical="center"/>
    </xf>
    <xf numFmtId="196" fontId="27" fillId="0" borderId="0" xfId="114" applyNumberFormat="1" applyFont="1" applyFill="1" applyAlignment="1">
      <alignment horizontal="center" vertical="center"/>
    </xf>
    <xf numFmtId="197" fontId="27" fillId="0" borderId="0" xfId="114" applyNumberFormat="1" applyFont="1" applyAlignment="1">
      <alignment horizontal="center" vertical="center"/>
    </xf>
    <xf numFmtId="3" fontId="27" fillId="23" borderId="9" xfId="114" applyNumberFormat="1" applyFont="1" applyFill="1" applyBorder="1" applyAlignment="1">
      <alignment horizontal="center" vertical="center"/>
    </xf>
    <xf numFmtId="0" fontId="6" fillId="0" borderId="40" xfId="114" applyFont="1" applyBorder="1" applyAlignment="1">
      <alignment vertical="center"/>
    </xf>
    <xf numFmtId="0" fontId="5" fillId="0" borderId="40" xfId="114" applyFont="1" applyBorder="1" applyAlignment="1">
      <alignment horizontal="left" vertical="center" indent="1"/>
    </xf>
    <xf numFmtId="0" fontId="27" fillId="0" borderId="40" xfId="114" applyFont="1" applyBorder="1" applyAlignment="1" applyProtection="1">
      <alignment horizontal="center" vertical="center"/>
    </xf>
    <xf numFmtId="0" fontId="123" fillId="0" borderId="37" xfId="114" applyNumberFormat="1" applyFont="1" applyBorder="1" applyAlignment="1" applyProtection="1">
      <alignment horizontal="left" vertical="center" wrapText="1" indent="2"/>
    </xf>
    <xf numFmtId="3" fontId="27" fillId="0" borderId="37" xfId="114" applyNumberFormat="1" applyFont="1" applyBorder="1" applyAlignment="1" applyProtection="1">
      <alignment horizontal="center" vertical="center"/>
    </xf>
    <xf numFmtId="196" fontId="27" fillId="0" borderId="37" xfId="114" applyNumberFormat="1" applyFont="1" applyFill="1" applyBorder="1" applyAlignment="1" applyProtection="1">
      <alignment horizontal="center" vertical="center"/>
    </xf>
    <xf numFmtId="198" fontId="27" fillId="0" borderId="37" xfId="114" applyNumberFormat="1" applyFont="1" applyBorder="1" applyAlignment="1" applyProtection="1">
      <alignment horizontal="center" vertical="center" wrapText="1"/>
    </xf>
    <xf numFmtId="3" fontId="79" fillId="23" borderId="40" xfId="114" applyNumberFormat="1" applyFont="1" applyFill="1" applyBorder="1" applyAlignment="1" applyProtection="1">
      <alignment horizontal="center" vertical="center"/>
    </xf>
    <xf numFmtId="196" fontId="27" fillId="0" borderId="37" xfId="114" applyNumberFormat="1" applyFont="1" applyFill="1" applyBorder="1" applyAlignment="1" applyProtection="1">
      <alignment horizontal="center" vertical="center" wrapText="1"/>
    </xf>
    <xf numFmtId="199" fontId="27" fillId="0" borderId="37" xfId="114" applyNumberFormat="1" applyFont="1" applyBorder="1" applyAlignment="1" applyProtection="1">
      <alignment horizontal="left" vertical="center" wrapText="1"/>
    </xf>
    <xf numFmtId="0" fontId="27" fillId="0" borderId="40" xfId="114" applyFont="1" applyBorder="1" applyAlignment="1" applyProtection="1">
      <alignment horizontal="left" vertical="center" indent="1"/>
    </xf>
    <xf numFmtId="196" fontId="27" fillId="0" borderId="37" xfId="114" quotePrefix="1" applyNumberFormat="1" applyFont="1" applyFill="1" applyBorder="1" applyAlignment="1" applyProtection="1">
      <alignment horizontal="center" vertical="center" wrapText="1"/>
    </xf>
    <xf numFmtId="0" fontId="5" fillId="0" borderId="0" xfId="114" applyFont="1" applyAlignment="1">
      <alignment horizontal="left" vertical="center" indent="1"/>
    </xf>
    <xf numFmtId="3" fontId="27" fillId="0" borderId="0" xfId="114" applyNumberFormat="1" applyFont="1" applyBorder="1" applyAlignment="1" applyProtection="1">
      <alignment horizontal="left" vertical="center" indent="1"/>
    </xf>
    <xf numFmtId="0" fontId="123" fillId="0" borderId="37" xfId="114" quotePrefix="1" applyNumberFormat="1" applyFont="1" applyBorder="1" applyAlignment="1" applyProtection="1">
      <alignment horizontal="left" vertical="center" wrapText="1" indent="2"/>
    </xf>
    <xf numFmtId="0" fontId="123" fillId="0" borderId="46" xfId="114" applyNumberFormat="1" applyFont="1" applyBorder="1" applyAlignment="1" applyProtection="1">
      <alignment horizontal="left" vertical="center" wrapText="1" indent="2"/>
    </xf>
    <xf numFmtId="196" fontId="27" fillId="0" borderId="46" xfId="114" applyNumberFormat="1" applyFont="1" applyFill="1" applyBorder="1" applyAlignment="1" applyProtection="1">
      <alignment horizontal="center" vertical="center" wrapText="1"/>
    </xf>
    <xf numFmtId="199" fontId="27" fillId="0" borderId="46" xfId="114" applyNumberFormat="1" applyFont="1" applyBorder="1" applyAlignment="1" applyProtection="1">
      <alignment horizontal="left" vertical="center" wrapText="1"/>
    </xf>
    <xf numFmtId="0" fontId="6" fillId="0" borderId="0" xfId="114" applyFont="1" applyBorder="1" applyAlignment="1">
      <alignment vertical="center"/>
    </xf>
    <xf numFmtId="0" fontId="5" fillId="0" borderId="0" xfId="114" applyFont="1" applyBorder="1" applyAlignment="1">
      <alignment horizontal="left" vertical="center" indent="1"/>
    </xf>
    <xf numFmtId="0" fontId="6" fillId="0" borderId="0" xfId="114" applyFont="1" applyBorder="1" applyAlignment="1">
      <alignment horizontal="center" vertical="center"/>
    </xf>
    <xf numFmtId="3" fontId="8" fillId="23" borderId="0" xfId="114" applyNumberFormat="1" applyFont="1" applyFill="1" applyBorder="1" applyAlignment="1" applyProtection="1">
      <alignment horizontal="center" vertical="center"/>
    </xf>
    <xf numFmtId="0" fontId="102" fillId="0" borderId="0" xfId="114" applyNumberFormat="1" applyFont="1" applyBorder="1" applyAlignment="1" applyProtection="1">
      <alignment horizontal="left" vertical="center" wrapText="1"/>
    </xf>
    <xf numFmtId="3" fontId="14" fillId="23" borderId="0" xfId="114" applyNumberFormat="1" applyFont="1" applyFill="1" applyBorder="1" applyAlignment="1" applyProtection="1">
      <alignment horizontal="center" vertical="center" wrapText="1"/>
    </xf>
    <xf numFmtId="3" fontId="14" fillId="23" borderId="0" xfId="114" applyNumberFormat="1" applyFont="1" applyFill="1" applyBorder="1" applyAlignment="1" applyProtection="1">
      <alignment horizontal="center" vertical="center"/>
    </xf>
    <xf numFmtId="196" fontId="14" fillId="23" borderId="0" xfId="114" applyNumberFormat="1" applyFont="1" applyFill="1" applyBorder="1" applyAlignment="1" applyProtection="1">
      <alignment horizontal="center" vertical="center" wrapText="1"/>
    </xf>
    <xf numFmtId="197" fontId="14" fillId="0" borderId="0" xfId="114" applyNumberFormat="1" applyFont="1" applyBorder="1" applyAlignment="1" applyProtection="1">
      <alignment horizontal="left" vertical="center" wrapText="1"/>
    </xf>
    <xf numFmtId="0" fontId="124" fillId="23" borderId="0" xfId="114" applyFont="1" applyFill="1" applyAlignment="1">
      <alignment horizontal="left" vertical="center" wrapText="1" indent="1"/>
    </xf>
    <xf numFmtId="171" fontId="124" fillId="0" borderId="0" xfId="114" applyNumberFormat="1" applyFont="1" applyBorder="1" applyAlignment="1">
      <alignment horizontal="center" wrapText="1"/>
    </xf>
    <xf numFmtId="0" fontId="123" fillId="0" borderId="0" xfId="114" applyNumberFormat="1" applyFont="1" applyBorder="1" applyAlignment="1" applyProtection="1">
      <alignment horizontal="left" vertical="center" wrapText="1" indent="2"/>
    </xf>
    <xf numFmtId="3" fontId="27" fillId="0" borderId="0" xfId="114" applyNumberFormat="1" applyFont="1" applyBorder="1" applyAlignment="1" applyProtection="1">
      <alignment horizontal="center" vertical="center"/>
    </xf>
    <xf numFmtId="0" fontId="7" fillId="0" borderId="0" xfId="114" applyFont="1" applyBorder="1" applyAlignment="1">
      <alignment vertical="center"/>
    </xf>
    <xf numFmtId="0" fontId="13" fillId="0" borderId="0" xfId="115" applyNumberFormat="1" applyFont="1" applyFill="1" applyBorder="1" applyAlignment="1" applyProtection="1">
      <alignment horizontal="center" vertical="center" wrapText="1"/>
    </xf>
    <xf numFmtId="3" fontId="27" fillId="23" borderId="46" xfId="114" applyNumberFormat="1" applyFont="1" applyFill="1" applyBorder="1" applyAlignment="1" applyProtection="1">
      <alignment horizontal="center" vertical="center" wrapText="1"/>
    </xf>
    <xf numFmtId="3" fontId="27" fillId="0" borderId="47" xfId="114" applyNumberFormat="1" applyFont="1" applyFill="1" applyBorder="1" applyAlignment="1" applyProtection="1">
      <alignment horizontal="center" vertical="center" wrapText="1"/>
    </xf>
    <xf numFmtId="0" fontId="45" fillId="0" borderId="0" xfId="116" applyFont="1" applyAlignment="1">
      <alignment vertical="center"/>
    </xf>
    <xf numFmtId="0" fontId="42" fillId="0" borderId="0" xfId="116" applyFont="1" applyAlignment="1">
      <alignment vertical="center"/>
    </xf>
    <xf numFmtId="4" fontId="28" fillId="32" borderId="48" xfId="116" applyNumberFormat="1" applyFont="1" applyFill="1" applyBorder="1" applyAlignment="1">
      <alignment horizontal="center" vertical="center"/>
    </xf>
    <xf numFmtId="4" fontId="28" fillId="32" borderId="44" xfId="116" applyNumberFormat="1" applyFont="1" applyFill="1" applyBorder="1" applyAlignment="1">
      <alignment horizontal="center" vertical="center"/>
    </xf>
    <xf numFmtId="0" fontId="38" fillId="32" borderId="49" xfId="116" quotePrefix="1" applyFont="1" applyFill="1" applyBorder="1" applyAlignment="1">
      <alignment horizontal="left" vertical="center" indent="2"/>
    </xf>
    <xf numFmtId="0" fontId="125" fillId="32" borderId="50" xfId="116" applyFont="1" applyFill="1" applyBorder="1" applyAlignment="1">
      <alignment horizontal="center" vertical="center"/>
    </xf>
    <xf numFmtId="0" fontId="124" fillId="32" borderId="0" xfId="116" applyFont="1" applyFill="1" applyBorder="1" applyAlignment="1">
      <alignment horizontal="center" vertical="center"/>
    </xf>
    <xf numFmtId="0" fontId="126" fillId="32" borderId="51" xfId="116" applyFont="1" applyFill="1" applyBorder="1" applyAlignment="1">
      <alignment horizontal="left" vertical="center" indent="2"/>
    </xf>
    <xf numFmtId="201" fontId="125" fillId="32" borderId="50" xfId="117" applyNumberFormat="1" applyFont="1" applyFill="1" applyBorder="1" applyAlignment="1">
      <alignment horizontal="center" vertical="center"/>
    </xf>
    <xf numFmtId="201" fontId="127" fillId="32" borderId="52" xfId="117" applyNumberFormat="1" applyFont="1" applyFill="1" applyBorder="1" applyAlignment="1">
      <alignment horizontal="center" vertical="center"/>
    </xf>
    <xf numFmtId="0" fontId="8" fillId="32" borderId="51" xfId="116" quotePrefix="1" applyFont="1" applyFill="1" applyBorder="1" applyAlignment="1">
      <alignment horizontal="left" vertical="center" indent="2"/>
    </xf>
    <xf numFmtId="201" fontId="124" fillId="32" borderId="52" xfId="117" applyNumberFormat="1" applyFont="1" applyFill="1" applyBorder="1" applyAlignment="1">
      <alignment horizontal="center" vertical="center"/>
    </xf>
    <xf numFmtId="0" fontId="8" fillId="32" borderId="51" xfId="116" applyFont="1" applyFill="1" applyBorder="1" applyAlignment="1">
      <alignment horizontal="left" vertical="center" indent="2"/>
    </xf>
    <xf numFmtId="201" fontId="124" fillId="32" borderId="0" xfId="117" applyNumberFormat="1" applyFont="1" applyFill="1" applyBorder="1" applyAlignment="1">
      <alignment horizontal="center" vertical="center"/>
    </xf>
    <xf numFmtId="201" fontId="125" fillId="32" borderId="0" xfId="117" applyNumberFormat="1" applyFont="1" applyFill="1" applyBorder="1" applyAlignment="1">
      <alignment horizontal="center" vertical="center"/>
    </xf>
    <xf numFmtId="201" fontId="124" fillId="26" borderId="53" xfId="117" applyNumberFormat="1" applyFont="1" applyFill="1" applyBorder="1" applyAlignment="1">
      <alignment horizontal="center" vertical="center"/>
    </xf>
    <xf numFmtId="201" fontId="124" fillId="26" borderId="54" xfId="117" applyNumberFormat="1" applyFont="1" applyFill="1" applyBorder="1" applyAlignment="1">
      <alignment horizontal="center" vertical="center"/>
    </xf>
    <xf numFmtId="201" fontId="124" fillId="26" borderId="55" xfId="117" applyNumberFormat="1" applyFont="1" applyFill="1" applyBorder="1" applyAlignment="1">
      <alignment horizontal="center" vertical="center"/>
    </xf>
    <xf numFmtId="0" fontId="44" fillId="0" borderId="0" xfId="116" applyFont="1" applyAlignment="1">
      <alignment vertical="center"/>
    </xf>
    <xf numFmtId="0" fontId="125" fillId="32" borderId="50" xfId="116" applyFont="1" applyFill="1" applyBorder="1" applyAlignment="1">
      <alignment vertical="center"/>
    </xf>
    <xf numFmtId="0" fontId="8" fillId="32" borderId="0" xfId="116" applyFont="1" applyFill="1" applyBorder="1" applyAlignment="1">
      <alignment vertical="center"/>
    </xf>
    <xf numFmtId="0" fontId="126" fillId="32" borderId="51" xfId="116" applyFont="1" applyFill="1" applyBorder="1" applyAlignment="1">
      <alignment horizontal="left" vertical="center"/>
    </xf>
    <xf numFmtId="0" fontId="128" fillId="32" borderId="56" xfId="116" applyFont="1" applyFill="1" applyBorder="1" applyAlignment="1">
      <alignment horizontal="center" vertical="center"/>
    </xf>
    <xf numFmtId="0" fontId="28" fillId="32" borderId="57" xfId="116" applyFont="1" applyFill="1" applyBorder="1" applyAlignment="1">
      <alignment horizontal="center" vertical="center"/>
    </xf>
    <xf numFmtId="0" fontId="129" fillId="27" borderId="58" xfId="116" applyFont="1" applyFill="1" applyBorder="1" applyAlignment="1">
      <alignment horizontal="center" vertical="center"/>
    </xf>
    <xf numFmtId="0" fontId="19" fillId="0" borderId="0" xfId="118" applyFont="1" applyAlignment="1">
      <alignment vertical="center"/>
    </xf>
    <xf numFmtId="0" fontId="24" fillId="0" borderId="0" xfId="118" quotePrefix="1" applyFont="1" applyAlignment="1">
      <alignment horizontal="left" vertical="center" indent="1"/>
    </xf>
    <xf numFmtId="14" fontId="0" fillId="0" borderId="0" xfId="0" applyNumberFormat="1" applyAlignment="1">
      <alignment horizontal="center" vertical="center" wrapText="1"/>
    </xf>
    <xf numFmtId="0" fontId="14" fillId="0" borderId="0" xfId="89" applyFont="1" applyAlignment="1">
      <alignment horizontal="left" vertical="center" wrapText="1"/>
    </xf>
    <xf numFmtId="0" fontId="19" fillId="0" borderId="0" xfId="121" applyFont="1" applyAlignment="1">
      <alignment vertical="center"/>
    </xf>
    <xf numFmtId="0" fontId="131" fillId="0" borderId="0" xfId="121" applyFont="1" applyAlignment="1">
      <alignment vertical="center"/>
    </xf>
    <xf numFmtId="0" fontId="24" fillId="0" borderId="69" xfId="121" applyFont="1" applyBorder="1" applyAlignment="1">
      <alignment horizontal="center" vertical="center"/>
    </xf>
    <xf numFmtId="0" fontId="24" fillId="0" borderId="70" xfId="121" applyFont="1" applyBorder="1" applyAlignment="1">
      <alignment horizontal="center" vertical="center"/>
    </xf>
    <xf numFmtId="0" fontId="24" fillId="0" borderId="71" xfId="121" applyFont="1" applyBorder="1" applyAlignment="1">
      <alignment horizontal="center" vertical="center"/>
    </xf>
    <xf numFmtId="0" fontId="24" fillId="0" borderId="72" xfId="121" applyFont="1" applyBorder="1" applyAlignment="1">
      <alignment horizontal="center" vertical="center"/>
    </xf>
    <xf numFmtId="0" fontId="24" fillId="0" borderId="1" xfId="121" applyFont="1" applyBorder="1" applyAlignment="1">
      <alignment horizontal="center" vertical="center"/>
    </xf>
    <xf numFmtId="0" fontId="24" fillId="0" borderId="73" xfId="121" applyFont="1" applyBorder="1" applyAlignment="1">
      <alignment horizontal="center" vertical="center"/>
    </xf>
    <xf numFmtId="0" fontId="28" fillId="0" borderId="72" xfId="121" applyFont="1" applyBorder="1" applyAlignment="1">
      <alignment horizontal="center" vertical="center"/>
    </xf>
    <xf numFmtId="0" fontId="28" fillId="0" borderId="1" xfId="121" applyFont="1" applyBorder="1" applyAlignment="1">
      <alignment horizontal="center" vertical="center"/>
    </xf>
    <xf numFmtId="0" fontId="28" fillId="0" borderId="73" xfId="121" applyFont="1" applyBorder="1" applyAlignment="1">
      <alignment horizontal="center" vertical="center"/>
    </xf>
    <xf numFmtId="0" fontId="28" fillId="0" borderId="74" xfId="121" applyFont="1" applyBorder="1" applyAlignment="1">
      <alignment horizontal="center" vertical="center"/>
    </xf>
    <xf numFmtId="0" fontId="28" fillId="0" borderId="75" xfId="121" applyFont="1" applyBorder="1" applyAlignment="1">
      <alignment horizontal="center" vertical="center"/>
    </xf>
    <xf numFmtId="0" fontId="28" fillId="0" borderId="76" xfId="121" applyFont="1" applyBorder="1" applyAlignment="1">
      <alignment horizontal="center" vertical="center"/>
    </xf>
    <xf numFmtId="2" fontId="15" fillId="27" borderId="77" xfId="121" applyNumberFormat="1" applyFont="1" applyFill="1" applyBorder="1" applyAlignment="1">
      <alignment horizontal="center" vertical="center"/>
    </xf>
    <xf numFmtId="0" fontId="136" fillId="27" borderId="78" xfId="121" applyFont="1" applyFill="1" applyBorder="1" applyAlignment="1">
      <alignment horizontal="center" vertical="center"/>
    </xf>
    <xf numFmtId="0" fontId="19" fillId="0" borderId="0" xfId="121" applyFont="1" applyAlignment="1">
      <alignment horizontal="left" vertical="center" indent="1"/>
    </xf>
    <xf numFmtId="0" fontId="15" fillId="27" borderId="79" xfId="121" applyFont="1" applyFill="1" applyBorder="1" applyAlignment="1">
      <alignment horizontal="center" vertical="center"/>
    </xf>
    <xf numFmtId="0" fontId="136" fillId="27" borderId="80" xfId="121" applyFont="1" applyFill="1" applyBorder="1" applyAlignment="1">
      <alignment horizontal="center" vertical="center"/>
    </xf>
    <xf numFmtId="0" fontId="19" fillId="23" borderId="0" xfId="121" applyFont="1" applyFill="1" applyAlignment="1">
      <alignment vertical="center"/>
    </xf>
    <xf numFmtId="0" fontId="14" fillId="23" borderId="0" xfId="121" applyFont="1" applyFill="1" applyAlignment="1">
      <alignment horizontal="center" vertical="center"/>
    </xf>
    <xf numFmtId="2" fontId="15" fillId="27" borderId="79" xfId="121" applyNumberFormat="1" applyFont="1" applyFill="1" applyBorder="1" applyAlignment="1">
      <alignment horizontal="center" vertical="center"/>
    </xf>
    <xf numFmtId="0" fontId="24" fillId="0" borderId="74" xfId="121" applyFont="1" applyBorder="1" applyAlignment="1">
      <alignment horizontal="center" vertical="center"/>
    </xf>
    <xf numFmtId="0" fontId="24" fillId="0" borderId="75" xfId="121" applyFont="1" applyBorder="1" applyAlignment="1">
      <alignment horizontal="center" vertical="center"/>
    </xf>
    <xf numFmtId="0" fontId="24" fillId="0" borderId="76" xfId="121" applyFont="1" applyBorder="1" applyAlignment="1">
      <alignment horizontal="center" vertical="center"/>
    </xf>
    <xf numFmtId="0" fontId="15" fillId="27" borderId="77" xfId="121" applyFont="1" applyFill="1" applyBorder="1" applyAlignment="1">
      <alignment horizontal="center" vertical="center"/>
    </xf>
    <xf numFmtId="0" fontId="105" fillId="23" borderId="0" xfId="121" applyFont="1" applyFill="1" applyAlignment="1">
      <alignment horizontal="center" vertical="center"/>
    </xf>
    <xf numFmtId="0" fontId="137" fillId="23" borderId="0" xfId="121" applyFont="1" applyFill="1" applyAlignment="1">
      <alignment horizontal="center" vertical="center"/>
    </xf>
    <xf numFmtId="0" fontId="79" fillId="27" borderId="79" xfId="121" applyFont="1" applyFill="1" applyBorder="1" applyAlignment="1">
      <alignment horizontal="center" vertical="center"/>
    </xf>
    <xf numFmtId="0" fontId="19" fillId="0" borderId="0" xfId="122" applyNumberFormat="1" applyAlignment="1">
      <alignment vertical="center" wrapText="1"/>
    </xf>
    <xf numFmtId="0" fontId="138" fillId="0" borderId="0" xfId="122" applyNumberFormat="1" applyFont="1" applyAlignment="1">
      <alignment horizontal="center" vertical="center" wrapText="1"/>
    </xf>
    <xf numFmtId="0" fontId="139" fillId="0" borderId="0" xfId="122" applyNumberFormat="1" applyFont="1" applyAlignment="1">
      <alignment horizontal="center" vertical="center" wrapText="1"/>
    </xf>
    <xf numFmtId="0" fontId="140" fillId="0" borderId="0" xfId="122" applyNumberFormat="1" applyFont="1" applyAlignment="1">
      <alignment horizontal="center" vertical="center" wrapText="1"/>
    </xf>
    <xf numFmtId="0" fontId="141" fillId="0" borderId="0" xfId="122" applyNumberFormat="1" applyFont="1" applyAlignment="1">
      <alignment horizontal="center" vertical="center" wrapText="1"/>
    </xf>
    <xf numFmtId="0" fontId="142" fillId="0" borderId="0" xfId="122" applyNumberFormat="1" applyFont="1" applyAlignment="1">
      <alignment horizontal="center" vertical="center" wrapText="1"/>
    </xf>
    <xf numFmtId="0" fontId="6" fillId="0" borderId="0" xfId="122" applyNumberFormat="1" applyFont="1" applyAlignment="1">
      <alignment horizontal="center" vertical="center" wrapText="1"/>
    </xf>
    <xf numFmtId="0" fontId="19" fillId="0" borderId="0" xfId="122" applyNumberFormat="1" applyAlignment="1">
      <alignment horizontal="center" vertical="center" wrapText="1"/>
    </xf>
    <xf numFmtId="0" fontId="143" fillId="0" borderId="0" xfId="122" applyNumberFormat="1" applyFont="1" applyAlignment="1">
      <alignment vertical="center" wrapText="1"/>
    </xf>
    <xf numFmtId="0" fontId="19" fillId="0" borderId="0" xfId="122" applyNumberFormat="1" applyFill="1" applyAlignment="1">
      <alignment horizontal="left" vertical="center" wrapText="1"/>
    </xf>
    <xf numFmtId="0" fontId="5" fillId="0" borderId="0" xfId="122" applyNumberFormat="1" applyFont="1" applyAlignment="1">
      <alignment horizontal="justify" vertical="center" wrapText="1"/>
    </xf>
    <xf numFmtId="0" fontId="19" fillId="0" borderId="0" xfId="113" applyFill="1" applyAlignment="1">
      <alignment horizontal="left" vertical="center"/>
    </xf>
    <xf numFmtId="0" fontId="5" fillId="0" borderId="0" xfId="76" applyFont="1" applyAlignment="1" applyProtection="1">
      <alignment horizontal="justify" vertical="center" wrapText="1"/>
    </xf>
    <xf numFmtId="0" fontId="6" fillId="0" borderId="0" xfId="113" applyFont="1" applyAlignment="1">
      <alignment horizontal="justify" vertical="center" wrapText="1"/>
    </xf>
    <xf numFmtId="0" fontId="19" fillId="0" borderId="0" xfId="113" applyAlignment="1">
      <alignment vertical="center"/>
    </xf>
    <xf numFmtId="0" fontId="24" fillId="0" borderId="0" xfId="113" applyFont="1" applyAlignment="1">
      <alignment vertical="center"/>
    </xf>
    <xf numFmtId="0" fontId="144" fillId="0" borderId="0" xfId="113" applyFont="1" applyAlignment="1">
      <alignment vertical="center"/>
    </xf>
    <xf numFmtId="0" fontId="19" fillId="0" borderId="0" xfId="113" applyAlignment="1">
      <alignment horizontal="left" vertical="center" wrapText="1"/>
    </xf>
    <xf numFmtId="0" fontId="24" fillId="0" borderId="0" xfId="113" applyFont="1" applyAlignment="1">
      <alignment horizontal="left" vertical="center" wrapText="1"/>
    </xf>
    <xf numFmtId="0" fontId="19" fillId="0" borderId="0" xfId="113" applyFill="1" applyAlignment="1">
      <alignment horizontal="left" vertical="center" wrapText="1"/>
    </xf>
    <xf numFmtId="0" fontId="19" fillId="0" borderId="0" xfId="113" applyAlignment="1">
      <alignment vertical="center" wrapText="1"/>
    </xf>
    <xf numFmtId="0" fontId="24" fillId="0" borderId="0" xfId="113" applyFont="1" applyAlignment="1">
      <alignment vertical="center" wrapText="1"/>
    </xf>
    <xf numFmtId="0" fontId="123" fillId="0" borderId="0" xfId="113" applyFont="1" applyAlignment="1">
      <alignment vertical="center"/>
    </xf>
    <xf numFmtId="0" fontId="145" fillId="0" borderId="0" xfId="122" applyNumberFormat="1" applyFont="1" applyAlignment="1">
      <alignment vertical="center" wrapText="1"/>
    </xf>
    <xf numFmtId="0" fontId="146" fillId="0" borderId="0" xfId="122" applyNumberFormat="1" applyFont="1" applyAlignment="1">
      <alignment vertical="center" wrapText="1"/>
    </xf>
    <xf numFmtId="0" fontId="145" fillId="0" borderId="0" xfId="122" applyNumberFormat="1" applyFont="1" applyAlignment="1">
      <alignment horizontal="center" vertical="center" wrapText="1"/>
    </xf>
    <xf numFmtId="0" fontId="148" fillId="0" borderId="0" xfId="122" applyNumberFormat="1" applyFont="1" applyAlignment="1">
      <alignment vertical="center" wrapText="1"/>
    </xf>
    <xf numFmtId="0" fontId="38" fillId="0" borderId="0" xfId="113" applyFont="1" applyAlignment="1">
      <alignment horizontal="justify" vertical="center" wrapText="1"/>
    </xf>
    <xf numFmtId="0" fontId="25" fillId="0" borderId="0" xfId="122" applyNumberFormat="1" applyFont="1" applyAlignment="1">
      <alignment vertical="center" wrapText="1"/>
    </xf>
    <xf numFmtId="0" fontId="27" fillId="23" borderId="0" xfId="122" applyNumberFormat="1" applyFont="1" applyFill="1" applyAlignment="1">
      <alignment horizontal="left" vertical="center" wrapText="1"/>
    </xf>
    <xf numFmtId="0" fontId="34" fillId="0" borderId="0" xfId="122" applyNumberFormat="1" applyFont="1" applyAlignment="1">
      <alignment vertical="center" wrapText="1"/>
    </xf>
    <xf numFmtId="0" fontId="5" fillId="0" borderId="0" xfId="122" applyNumberFormat="1" applyFont="1" applyAlignment="1">
      <alignment vertical="center" wrapText="1"/>
    </xf>
    <xf numFmtId="0" fontId="27" fillId="23" borderId="0" xfId="122" applyNumberFormat="1" applyFont="1" applyFill="1" applyAlignment="1">
      <alignment horizontal="left" vertical="center" wrapText="1" indent="1"/>
    </xf>
    <xf numFmtId="0" fontId="7" fillId="0" borderId="0" xfId="113" applyFont="1" applyAlignment="1">
      <alignment horizontal="left" vertical="center" wrapText="1" indent="1"/>
    </xf>
    <xf numFmtId="0" fontId="7" fillId="0" borderId="0" xfId="122" applyNumberFormat="1" applyFont="1" applyAlignment="1">
      <alignment horizontal="left" vertical="center" wrapText="1" indent="1"/>
    </xf>
    <xf numFmtId="0" fontId="7" fillId="0" borderId="0" xfId="76" applyFont="1" applyAlignment="1" applyProtection="1">
      <alignment horizontal="left" vertical="center" wrapText="1" indent="1"/>
    </xf>
    <xf numFmtId="0" fontId="151" fillId="0" borderId="0" xfId="122" applyNumberFormat="1" applyFont="1" applyAlignment="1">
      <alignment vertical="center" wrapText="1"/>
    </xf>
    <xf numFmtId="0" fontId="152" fillId="0" borderId="0" xfId="122" applyNumberFormat="1" applyFont="1" applyAlignment="1">
      <alignment vertical="center" wrapText="1"/>
    </xf>
    <xf numFmtId="0" fontId="153" fillId="0" borderId="0" xfId="122" applyNumberFormat="1" applyFont="1" applyAlignment="1">
      <alignment vertical="center" wrapText="1"/>
    </xf>
    <xf numFmtId="0" fontId="123" fillId="16" borderId="20" xfId="122" applyNumberFormat="1" applyFont="1" applyFill="1" applyBorder="1" applyAlignment="1">
      <alignment horizontal="center" vertical="center" wrapText="1"/>
    </xf>
    <xf numFmtId="0" fontId="7" fillId="0" borderId="81" xfId="113" applyFont="1" applyBorder="1" applyAlignment="1">
      <alignment horizontal="left" vertical="center" wrapText="1" indent="1"/>
    </xf>
    <xf numFmtId="0" fontId="150" fillId="26" borderId="82" xfId="113" applyFont="1" applyFill="1" applyBorder="1" applyAlignment="1">
      <alignment horizontal="left" vertical="center" wrapText="1" indent="1"/>
    </xf>
    <xf numFmtId="0" fontId="7" fillId="0" borderId="82" xfId="113" applyFont="1" applyBorder="1" applyAlignment="1">
      <alignment horizontal="left" vertical="center" wrapText="1" indent="1"/>
    </xf>
    <xf numFmtId="0" fontId="7" fillId="0" borderId="82" xfId="113" applyFont="1" applyBorder="1" applyAlignment="1">
      <alignment horizontal="left" vertical="center" wrapText="1" indent="3"/>
    </xf>
    <xf numFmtId="0" fontId="109" fillId="0" borderId="82" xfId="113" applyFont="1" applyBorder="1" applyAlignment="1">
      <alignment horizontal="left" vertical="center" wrapText="1" indent="1"/>
    </xf>
    <xf numFmtId="0" fontId="7" fillId="0" borderId="83" xfId="113" applyFont="1" applyBorder="1" applyAlignment="1">
      <alignment horizontal="left" vertical="center" wrapText="1" indent="1"/>
    </xf>
    <xf numFmtId="0" fontId="108" fillId="0" borderId="82" xfId="113" applyFont="1" applyBorder="1" applyAlignment="1">
      <alignment horizontal="left" vertical="center" wrapText="1" indent="1"/>
    </xf>
    <xf numFmtId="0" fontId="104" fillId="26" borderId="82" xfId="113" applyFont="1" applyFill="1" applyBorder="1" applyAlignment="1">
      <alignment horizontal="left" vertical="center" wrapText="1" indent="1"/>
    </xf>
    <xf numFmtId="0" fontId="7" fillId="0" borderId="82" xfId="113" applyFont="1" applyBorder="1" applyAlignment="1">
      <alignment horizontal="left" vertical="center" wrapText="1" indent="2"/>
    </xf>
    <xf numFmtId="0" fontId="109" fillId="0" borderId="82" xfId="113" applyFont="1" applyBorder="1" applyAlignment="1">
      <alignment horizontal="left" vertical="center" wrapText="1" indent="2"/>
    </xf>
    <xf numFmtId="0" fontId="109" fillId="0" borderId="82" xfId="113" applyFont="1" applyBorder="1" applyAlignment="1">
      <alignment horizontal="left" vertical="center" wrapText="1" indent="3"/>
    </xf>
    <xf numFmtId="0" fontId="5" fillId="0" borderId="0" xfId="122" applyNumberFormat="1" applyFont="1" applyBorder="1" applyAlignment="1">
      <alignment vertical="center" wrapText="1"/>
    </xf>
    <xf numFmtId="0" fontId="7" fillId="0" borderId="84" xfId="113" applyFont="1" applyBorder="1" applyAlignment="1">
      <alignment horizontal="left" vertical="center" wrapText="1" indent="1"/>
    </xf>
    <xf numFmtId="0" fontId="27" fillId="0" borderId="0" xfId="91" applyNumberFormat="1" applyFont="1" applyAlignment="1">
      <alignment horizontal="center" vertical="center" wrapText="1"/>
    </xf>
    <xf numFmtId="0" fontId="15" fillId="0" borderId="0" xfId="91" applyNumberFormat="1" applyFont="1" applyAlignment="1">
      <alignment horizontal="center" vertical="center" wrapText="1"/>
    </xf>
    <xf numFmtId="0" fontId="155" fillId="16" borderId="20" xfId="78" applyNumberFormat="1" applyFont="1" applyFill="1" applyBorder="1" applyAlignment="1" applyProtection="1">
      <alignment horizontal="center" vertical="center" wrapText="1"/>
    </xf>
    <xf numFmtId="171" fontId="15" fillId="0" borderId="0" xfId="91" applyNumberFormat="1" applyFont="1" applyAlignment="1">
      <alignment horizontal="center" vertical="center" wrapText="1"/>
    </xf>
    <xf numFmtId="0" fontId="15" fillId="23" borderId="0" xfId="91" applyNumberFormat="1" applyFont="1" applyFill="1" applyAlignment="1">
      <alignment horizontal="center" vertical="center" wrapText="1"/>
    </xf>
    <xf numFmtId="0" fontId="34" fillId="0" borderId="0" xfId="89" applyFont="1" applyAlignment="1">
      <alignment horizontal="justify" vertical="center" wrapText="1"/>
    </xf>
    <xf numFmtId="0" fontId="34" fillId="0" borderId="0" xfId="89" applyFont="1" applyAlignment="1">
      <alignment horizontal="left" vertical="center" wrapText="1"/>
    </xf>
    <xf numFmtId="0" fontId="14" fillId="0" borderId="0" xfId="91" applyNumberFormat="1" applyFont="1" applyBorder="1" applyAlignment="1">
      <alignment horizontal="left" vertical="center" wrapText="1"/>
    </xf>
    <xf numFmtId="0" fontId="12" fillId="0" borderId="42" xfId="89" applyFont="1" applyFill="1" applyBorder="1" applyAlignment="1">
      <alignment horizontal="left" vertical="center" wrapText="1" indent="1"/>
    </xf>
    <xf numFmtId="0" fontId="157" fillId="23" borderId="0" xfId="91" applyFont="1" applyFill="1" applyBorder="1" applyAlignment="1">
      <alignment vertical="center" wrapText="1"/>
    </xf>
    <xf numFmtId="0" fontId="34" fillId="0" borderId="0" xfId="91" applyNumberFormat="1" applyFont="1" applyAlignment="1">
      <alignment vertical="center" wrapText="1"/>
    </xf>
    <xf numFmtId="0" fontId="34" fillId="0" borderId="0" xfId="89" applyFont="1" applyBorder="1" applyAlignment="1">
      <alignment horizontal="justify" vertical="center" wrapText="1"/>
    </xf>
    <xf numFmtId="0" fontId="7" fillId="23" borderId="0" xfId="91" applyFont="1" applyFill="1" applyBorder="1" applyAlignment="1">
      <alignment horizontal="justify" vertical="center" wrapText="1"/>
    </xf>
    <xf numFmtId="0" fontId="7" fillId="0" borderId="0" xfId="89" applyFont="1" applyAlignment="1">
      <alignment horizontal="justify" vertical="center" wrapText="1"/>
    </xf>
    <xf numFmtId="0" fontId="34" fillId="0" borderId="0" xfId="78" applyFont="1" applyAlignment="1" applyProtection="1">
      <alignment horizontal="justify" vertical="center" wrapText="1"/>
    </xf>
    <xf numFmtId="0" fontId="34" fillId="0" borderId="0" xfId="91" applyNumberFormat="1" applyFont="1" applyBorder="1" applyAlignment="1">
      <alignment vertical="center" wrapText="1"/>
    </xf>
    <xf numFmtId="0" fontId="156" fillId="23" borderId="0" xfId="91" applyFont="1" applyFill="1" applyBorder="1" applyAlignment="1">
      <alignment horizontal="left" vertical="center" wrapText="1"/>
    </xf>
    <xf numFmtId="0" fontId="34" fillId="0" borderId="0" xfId="89" applyFont="1" applyAlignment="1">
      <alignment horizontal="center" vertical="center"/>
    </xf>
    <xf numFmtId="0" fontId="34" fillId="0" borderId="0" xfId="89" applyFont="1" applyAlignment="1">
      <alignment vertical="center"/>
    </xf>
    <xf numFmtId="0" fontId="27" fillId="0" borderId="0" xfId="91" applyNumberFormat="1" applyFont="1" applyBorder="1" applyAlignment="1">
      <alignment horizontal="left" vertical="center" wrapText="1"/>
    </xf>
    <xf numFmtId="0" fontId="7" fillId="0" borderId="0" xfId="91" applyNumberFormat="1" applyFont="1" applyBorder="1" applyAlignment="1">
      <alignment horizontal="left" vertical="center" wrapText="1"/>
    </xf>
    <xf numFmtId="0" fontId="14" fillId="0" borderId="0" xfId="89" applyFont="1" applyAlignment="1">
      <alignment horizontal="justify" vertical="center" wrapText="1"/>
    </xf>
    <xf numFmtId="0" fontId="7" fillId="0" borderId="0" xfId="89" applyFont="1" applyAlignment="1">
      <alignment vertical="center"/>
    </xf>
    <xf numFmtId="0" fontId="14" fillId="0" borderId="0" xfId="89" applyFont="1" applyAlignment="1">
      <alignment horizontal="left" vertical="center"/>
    </xf>
    <xf numFmtId="0" fontId="27" fillId="0" borderId="0" xfId="89" applyFont="1" applyAlignment="1">
      <alignment horizontal="left" vertical="center"/>
    </xf>
    <xf numFmtId="0" fontId="27" fillId="0" borderId="0" xfId="89" applyFont="1" applyAlignment="1">
      <alignment horizontal="justify" vertical="center" wrapText="1"/>
    </xf>
    <xf numFmtId="0" fontId="27" fillId="0" borderId="0" xfId="89" applyFont="1" applyAlignment="1">
      <alignment vertical="center"/>
    </xf>
    <xf numFmtId="1" fontId="14" fillId="0" borderId="0" xfId="91" applyNumberFormat="1" applyFont="1" applyBorder="1" applyAlignment="1">
      <alignment horizontal="left" vertical="center" wrapText="1"/>
    </xf>
    <xf numFmtId="0" fontId="160" fillId="0" borderId="0" xfId="91" applyNumberFormat="1" applyFont="1" applyBorder="1" applyAlignment="1">
      <alignment horizontal="left" vertical="center" wrapText="1"/>
    </xf>
    <xf numFmtId="0" fontId="161" fillId="0" borderId="0" xfId="89" applyFont="1" applyAlignment="1">
      <alignment vertical="center"/>
    </xf>
    <xf numFmtId="0" fontId="27" fillId="0" borderId="0" xfId="89" applyFont="1" applyAlignment="1">
      <alignment horizontal="left" vertical="center" indent="2"/>
    </xf>
    <xf numFmtId="0" fontId="14" fillId="0" borderId="0" xfId="89" applyFont="1"/>
    <xf numFmtId="0" fontId="7" fillId="0" borderId="0" xfId="89" applyFont="1"/>
    <xf numFmtId="0" fontId="79" fillId="27" borderId="1" xfId="89" applyFont="1" applyFill="1" applyBorder="1" applyAlignment="1">
      <alignment horizontal="left" vertical="center" wrapText="1" indent="2"/>
    </xf>
    <xf numFmtId="167" fontId="27" fillId="17" borderId="0" xfId="83" applyNumberFormat="1" applyFont="1" applyFill="1" applyBorder="1" applyAlignment="1">
      <alignment horizontal="left" vertical="center" wrapText="1"/>
    </xf>
    <xf numFmtId="0" fontId="162" fillId="34" borderId="1" xfId="89" applyFont="1" applyFill="1" applyBorder="1" applyAlignment="1">
      <alignment horizontal="center" vertical="center" wrapText="1"/>
    </xf>
    <xf numFmtId="0" fontId="163" fillId="25" borderId="20" xfId="91" applyFont="1" applyFill="1" applyBorder="1" applyAlignment="1">
      <alignment horizontal="center" vertical="center" wrapText="1"/>
    </xf>
    <xf numFmtId="0" fontId="13" fillId="0" borderId="42" xfId="89" applyFont="1" applyFill="1" applyBorder="1" applyAlignment="1">
      <alignment horizontal="left" vertical="center" wrapText="1" indent="2"/>
    </xf>
    <xf numFmtId="0" fontId="13" fillId="0" borderId="43" xfId="89" applyFont="1" applyFill="1" applyBorder="1" applyAlignment="1">
      <alignment horizontal="left" vertical="center" wrapText="1" indent="2"/>
    </xf>
    <xf numFmtId="0" fontId="5" fillId="0" borderId="0" xfId="123" applyBorder="1"/>
    <xf numFmtId="0" fontId="5" fillId="0" borderId="0" xfId="123"/>
    <xf numFmtId="0" fontId="123" fillId="24" borderId="0" xfId="0" applyFont="1" applyFill="1" applyAlignment="1">
      <alignment horizontal="center" vertical="center" wrapText="1"/>
    </xf>
    <xf numFmtId="0" fontId="167" fillId="0" borderId="0" xfId="123" applyFont="1"/>
    <xf numFmtId="0" fontId="105" fillId="0" borderId="0" xfId="123" applyFont="1" applyBorder="1"/>
    <xf numFmtId="0" fontId="45" fillId="0" borderId="0" xfId="90"/>
    <xf numFmtId="0" fontId="169" fillId="0" borderId="85" xfId="124" applyFont="1" applyBorder="1" applyAlignment="1" applyProtection="1">
      <alignment horizontal="left" vertical="center" wrapText="1" indent="1"/>
    </xf>
    <xf numFmtId="0" fontId="24" fillId="0" borderId="85" xfId="90" applyFont="1" applyBorder="1" applyAlignment="1">
      <alignment horizontal="left" vertical="center" wrapText="1" indent="1"/>
    </xf>
    <xf numFmtId="0" fontId="24" fillId="0" borderId="0" xfId="90" applyFont="1" applyAlignment="1">
      <alignment horizontal="left" vertical="center" wrapText="1" indent="1"/>
    </xf>
    <xf numFmtId="0" fontId="7" fillId="0" borderId="0" xfId="0" applyFont="1" applyAlignment="1">
      <alignment horizontal="justify" vertical="center" wrapText="1"/>
    </xf>
    <xf numFmtId="0" fontId="6" fillId="0" borderId="0" xfId="113" applyFont="1" applyBorder="1" applyAlignment="1">
      <alignment horizontal="justify" vertical="center" wrapText="1"/>
    </xf>
    <xf numFmtId="0" fontId="8" fillId="0" borderId="0" xfId="113" applyFont="1" applyBorder="1" applyAlignment="1">
      <alignment horizontal="justify" vertical="center" wrapText="1"/>
    </xf>
    <xf numFmtId="0" fontId="6" fillId="0" borderId="0" xfId="113" applyFont="1" applyAlignment="1">
      <alignment horizontal="center" vertical="center" wrapText="1"/>
    </xf>
    <xf numFmtId="0" fontId="10" fillId="0" borderId="0" xfId="76" applyAlignment="1" applyProtection="1">
      <alignment horizontal="justify" vertical="center"/>
    </xf>
    <xf numFmtId="0" fontId="64" fillId="0" borderId="0" xfId="0" applyFont="1" applyAlignment="1">
      <alignment horizontal="justify" vertical="center"/>
    </xf>
    <xf numFmtId="0" fontId="106" fillId="16" borderId="20" xfId="0" applyFont="1" applyFill="1" applyBorder="1" applyAlignment="1">
      <alignment horizontal="center" vertical="center" wrapText="1"/>
    </xf>
    <xf numFmtId="0" fontId="100" fillId="0" borderId="0" xfId="0" applyFont="1" applyAlignment="1">
      <alignment horizontal="justify" vertical="center"/>
    </xf>
    <xf numFmtId="0" fontId="181" fillId="0" borderId="0" xfId="76" applyFont="1" applyAlignment="1" applyProtection="1">
      <alignment horizontal="justify" vertical="center"/>
    </xf>
    <xf numFmtId="0" fontId="152" fillId="0" borderId="0" xfId="0" applyFont="1"/>
    <xf numFmtId="0" fontId="99" fillId="0" borderId="0" xfId="0" applyFont="1" applyAlignment="1">
      <alignment horizontal="justify" vertical="center"/>
    </xf>
    <xf numFmtId="0" fontId="152" fillId="0" borderId="0" xfId="0" applyFont="1" applyAlignment="1">
      <alignment horizontal="justify" vertical="center"/>
    </xf>
    <xf numFmtId="0" fontId="182" fillId="0" borderId="0" xfId="0" applyFont="1" applyAlignment="1">
      <alignment horizontal="justify" vertical="center"/>
    </xf>
    <xf numFmtId="0" fontId="152" fillId="0" borderId="0" xfId="0" applyFont="1" applyAlignment="1">
      <alignment horizontal="left" vertical="center" indent="1"/>
    </xf>
    <xf numFmtId="0" fontId="185" fillId="0" borderId="0" xfId="0" applyFont="1" applyAlignment="1">
      <alignment vertical="center"/>
    </xf>
    <xf numFmtId="0" fontId="152" fillId="0" borderId="0" xfId="0" applyFont="1" applyAlignment="1">
      <alignment horizontal="justify" vertical="center" wrapText="1"/>
    </xf>
    <xf numFmtId="0" fontId="41" fillId="0" borderId="0" xfId="76" applyFont="1" applyAlignment="1" applyProtection="1">
      <alignment horizontal="justify" vertical="center"/>
    </xf>
    <xf numFmtId="0" fontId="171" fillId="0" borderId="0" xfId="0" applyFont="1"/>
    <xf numFmtId="0" fontId="189" fillId="0" borderId="0" xfId="76" applyFont="1" applyAlignment="1" applyProtection="1">
      <alignment horizontal="justify" vertical="center"/>
    </xf>
    <xf numFmtId="0" fontId="178" fillId="0" borderId="0" xfId="0" applyFont="1" applyAlignment="1">
      <alignment horizontal="justify" vertical="center"/>
    </xf>
    <xf numFmtId="0" fontId="178" fillId="0" borderId="0" xfId="0" applyFont="1" applyAlignment="1">
      <alignment horizontal="justify" vertical="center" wrapText="1"/>
    </xf>
    <xf numFmtId="0" fontId="190" fillId="0" borderId="0" xfId="0" applyFont="1" applyAlignment="1">
      <alignment horizontal="justify" vertical="center"/>
    </xf>
    <xf numFmtId="0" fontId="25" fillId="0" borderId="0" xfId="113" applyFont="1" applyBorder="1" applyAlignment="1">
      <alignment horizontal="center" vertical="center" wrapText="1"/>
    </xf>
    <xf numFmtId="0" fontId="6" fillId="0" borderId="0" xfId="113" applyFont="1" applyFill="1" applyBorder="1" applyAlignment="1">
      <alignment horizontal="left" vertical="center" wrapText="1"/>
    </xf>
    <xf numFmtId="0" fontId="192" fillId="0" borderId="0" xfId="113" applyFont="1" applyFill="1" applyBorder="1" applyAlignment="1">
      <alignment horizontal="left" vertical="center" wrapText="1" indent="8"/>
    </xf>
    <xf numFmtId="0" fontId="25" fillId="0" borderId="0" xfId="113" applyFont="1" applyFill="1" applyBorder="1" applyAlignment="1">
      <alignment horizontal="center" vertical="center" wrapText="1"/>
    </xf>
    <xf numFmtId="0" fontId="42" fillId="0" borderId="86" xfId="113" applyFont="1" applyFill="1" applyBorder="1" applyAlignment="1">
      <alignment horizontal="left" vertical="center" wrapText="1"/>
    </xf>
    <xf numFmtId="4" fontId="193" fillId="27" borderId="87" xfId="113" applyNumberFormat="1" applyFont="1" applyFill="1" applyBorder="1" applyAlignment="1">
      <alignment horizontal="center" vertical="center" wrapText="1"/>
    </xf>
    <xf numFmtId="0" fontId="42" fillId="0" borderId="0" xfId="113" applyFont="1" applyAlignment="1">
      <alignment horizontal="center" vertical="center" wrapText="1"/>
    </xf>
    <xf numFmtId="20" fontId="196" fillId="23" borderId="0" xfId="113" applyNumberFormat="1" applyFont="1" applyFill="1" applyAlignment="1">
      <alignment horizontal="center" vertical="center" wrapText="1"/>
    </xf>
    <xf numFmtId="203" fontId="197" fillId="0" borderId="0" xfId="113" applyNumberFormat="1" applyFont="1" applyFill="1" applyBorder="1" applyAlignment="1">
      <alignment horizontal="center" vertical="center" wrapText="1"/>
    </xf>
    <xf numFmtId="0" fontId="7" fillId="0" borderId="88" xfId="113" applyFont="1" applyFill="1" applyBorder="1" applyAlignment="1">
      <alignment horizontal="left" vertical="center" wrapText="1"/>
    </xf>
    <xf numFmtId="0" fontId="6" fillId="0" borderId="90" xfId="113" applyFont="1" applyFill="1" applyBorder="1" applyAlignment="1">
      <alignment horizontal="left" vertical="center" wrapText="1"/>
    </xf>
    <xf numFmtId="0" fontId="79" fillId="25" borderId="91" xfId="113" applyFont="1" applyFill="1" applyBorder="1" applyAlignment="1">
      <alignment horizontal="left" vertical="center" wrapText="1" indent="6"/>
    </xf>
    <xf numFmtId="0" fontId="32" fillId="0" borderId="0" xfId="113" applyFont="1" applyAlignment="1">
      <alignment horizontal="center" vertical="center" wrapText="1"/>
    </xf>
    <xf numFmtId="0" fontId="42" fillId="0" borderId="0" xfId="113" applyFont="1" applyAlignment="1">
      <alignment horizontal="justify" vertical="center" wrapText="1"/>
    </xf>
    <xf numFmtId="0" fontId="198" fillId="36" borderId="92" xfId="113" applyNumberFormat="1" applyFont="1" applyFill="1" applyBorder="1" applyAlignment="1">
      <alignment horizontal="left" vertical="center" wrapText="1"/>
    </xf>
    <xf numFmtId="0" fontId="174" fillId="23" borderId="93" xfId="113" applyNumberFormat="1" applyFont="1" applyFill="1" applyBorder="1" applyAlignment="1">
      <alignment horizontal="left" vertical="center" wrapText="1"/>
    </xf>
    <xf numFmtId="204" fontId="32" fillId="0" borderId="0" xfId="113" applyNumberFormat="1" applyFont="1" applyBorder="1" applyAlignment="1">
      <alignment horizontal="center" vertical="center" wrapText="1"/>
    </xf>
    <xf numFmtId="0" fontId="42" fillId="0" borderId="0" xfId="113" applyFont="1" applyBorder="1" applyAlignment="1">
      <alignment horizontal="justify" vertical="center" wrapText="1"/>
    </xf>
    <xf numFmtId="0" fontId="34" fillId="0" borderId="0" xfId="113" applyFont="1" applyFill="1" applyBorder="1" applyAlignment="1">
      <alignment vertical="center" wrapText="1"/>
    </xf>
    <xf numFmtId="0" fontId="102" fillId="0" borderId="0" xfId="113" applyFont="1" applyFill="1" applyBorder="1" applyAlignment="1">
      <alignment horizontal="left" vertical="center"/>
    </xf>
    <xf numFmtId="0" fontId="19" fillId="0" borderId="0" xfId="113" applyBorder="1"/>
    <xf numFmtId="0" fontId="27" fillId="0" borderId="0" xfId="113" applyFont="1" applyFill="1" applyBorder="1" applyAlignment="1">
      <alignment horizontal="left" vertical="center" wrapText="1"/>
    </xf>
    <xf numFmtId="0" fontId="27" fillId="0" borderId="0" xfId="76" applyFont="1" applyBorder="1" applyAlignment="1" applyProtection="1">
      <alignment horizontal="left" vertical="center" wrapText="1" indent="5"/>
    </xf>
    <xf numFmtId="0" fontId="27" fillId="0" borderId="0" xfId="76" applyFont="1" applyBorder="1" applyAlignment="1" applyProtection="1">
      <alignment horizontal="left" vertical="center" wrapText="1" indent="2"/>
    </xf>
    <xf numFmtId="0" fontId="111" fillId="0" borderId="0" xfId="113" applyFont="1" applyAlignment="1">
      <alignment horizontal="justify" vertical="center" wrapText="1"/>
    </xf>
    <xf numFmtId="0" fontId="27" fillId="0" borderId="0" xfId="113" applyFont="1" applyAlignment="1">
      <alignment horizontal="justify" vertical="center" wrapText="1"/>
    </xf>
    <xf numFmtId="0" fontId="6" fillId="0" borderId="0" xfId="113" applyFont="1" applyBorder="1"/>
    <xf numFmtId="0" fontId="10" fillId="0" borderId="0" xfId="76" applyBorder="1" applyAlignment="1" applyProtection="1">
      <alignment horizontal="left" vertical="center" wrapText="1" indent="5"/>
    </xf>
    <xf numFmtId="0" fontId="6" fillId="0" borderId="0" xfId="113" applyFont="1" applyBorder="1" applyAlignment="1">
      <alignment horizontal="left" vertical="center" wrapText="1" indent="1"/>
    </xf>
    <xf numFmtId="0" fontId="27" fillId="0" borderId="0" xfId="113" applyFont="1" applyBorder="1" applyAlignment="1">
      <alignment horizontal="center" vertical="center" wrapText="1"/>
    </xf>
    <xf numFmtId="0" fontId="12" fillId="0" borderId="0" xfId="76" applyFont="1" applyBorder="1" applyAlignment="1" applyProtection="1">
      <alignment horizontal="left" vertical="center" wrapText="1" indent="5"/>
    </xf>
    <xf numFmtId="0" fontId="188" fillId="0" borderId="0" xfId="76" applyFont="1" applyBorder="1" applyAlignment="1" applyProtection="1">
      <alignment horizontal="left" vertical="center" wrapText="1" indent="5"/>
    </xf>
    <xf numFmtId="0" fontId="170" fillId="0" borderId="0" xfId="113" applyFont="1" applyBorder="1"/>
    <xf numFmtId="0" fontId="8" fillId="0" borderId="0" xfId="76" applyFont="1" applyBorder="1" applyAlignment="1" applyProtection="1">
      <alignment horizontal="left" vertical="center" wrapText="1" indent="1"/>
    </xf>
    <xf numFmtId="0" fontId="200" fillId="0" borderId="0" xfId="113" applyFont="1" applyBorder="1" applyAlignment="1">
      <alignment horizontal="left" indent="5"/>
    </xf>
    <xf numFmtId="0" fontId="38" fillId="0" borderId="0" xfId="113" applyFont="1" applyBorder="1" applyAlignment="1">
      <alignment horizontal="justify" vertical="center" wrapText="1"/>
    </xf>
    <xf numFmtId="0" fontId="104" fillId="0" borderId="0" xfId="76" applyFont="1" applyBorder="1" applyAlignment="1" applyProtection="1">
      <alignment horizontal="left" vertical="center" wrapText="1" indent="5"/>
    </xf>
    <xf numFmtId="0" fontId="27" fillId="0" borderId="0" xfId="76" applyFont="1" applyBorder="1" applyAlignment="1" applyProtection="1">
      <alignment horizontal="left" vertical="center" wrapText="1" indent="7"/>
    </xf>
    <xf numFmtId="0" fontId="171" fillId="0" borderId="0" xfId="113" applyFont="1" applyBorder="1" applyAlignment="1">
      <alignment horizontal="justify" vertical="center" wrapText="1"/>
    </xf>
    <xf numFmtId="0" fontId="110" fillId="35" borderId="0" xfId="113" applyFont="1" applyFill="1" applyBorder="1" applyAlignment="1">
      <alignment horizontal="left" vertical="center" wrapText="1" indent="1"/>
    </xf>
    <xf numFmtId="0" fontId="34" fillId="0" borderId="0" xfId="113" applyFont="1" applyFill="1" applyAlignment="1">
      <alignment horizontal="left" vertical="center"/>
    </xf>
    <xf numFmtId="0" fontId="202" fillId="0" borderId="0" xfId="113" applyFont="1" applyBorder="1" applyAlignment="1">
      <alignment horizontal="left" vertical="center" wrapText="1" indent="2"/>
    </xf>
    <xf numFmtId="0" fontId="7" fillId="0" borderId="0" xfId="113" applyFont="1" applyBorder="1"/>
    <xf numFmtId="0" fontId="203" fillId="0" borderId="0" xfId="76" applyFont="1" applyBorder="1" applyAlignment="1" applyProtection="1">
      <alignment horizontal="left" vertical="center" wrapText="1" indent="2"/>
    </xf>
    <xf numFmtId="0" fontId="19" fillId="0" borderId="0" xfId="113" applyFont="1" applyFill="1" applyAlignment="1">
      <alignment horizontal="left" vertical="center"/>
    </xf>
    <xf numFmtId="0" fontId="154" fillId="0" borderId="0" xfId="113" applyFont="1" applyBorder="1" applyAlignment="1">
      <alignment horizontal="center" vertical="center" wrapText="1"/>
    </xf>
    <xf numFmtId="0" fontId="173" fillId="0" borderId="0" xfId="113" applyFont="1" applyFill="1" applyAlignment="1">
      <alignment horizontal="left" vertical="center"/>
    </xf>
    <xf numFmtId="0" fontId="171" fillId="0" borderId="0" xfId="113" applyFont="1" applyBorder="1"/>
    <xf numFmtId="0" fontId="206" fillId="0" borderId="0" xfId="113" applyFont="1" applyAlignment="1">
      <alignment horizontal="justify" vertical="center" wrapText="1"/>
    </xf>
    <xf numFmtId="0" fontId="171" fillId="0" borderId="0" xfId="113" applyFont="1" applyAlignment="1">
      <alignment horizontal="justify" vertical="center" wrapText="1"/>
    </xf>
    <xf numFmtId="0" fontId="134" fillId="0" borderId="0" xfId="76" applyFont="1" applyBorder="1" applyAlignment="1" applyProtection="1">
      <alignment horizontal="center" vertical="center" wrapText="1"/>
    </xf>
    <xf numFmtId="0" fontId="19" fillId="0" borderId="0" xfId="113" applyFill="1" applyAlignment="1">
      <alignment vertical="center" wrapText="1"/>
    </xf>
    <xf numFmtId="0" fontId="6" fillId="0" borderId="0" xfId="113" applyFont="1" applyAlignment="1">
      <alignment vertical="center" wrapText="1"/>
    </xf>
    <xf numFmtId="0" fontId="169" fillId="0" borderId="0" xfId="76" applyFont="1" applyBorder="1" applyAlignment="1" applyProtection="1">
      <alignment horizontal="left" vertical="center" wrapText="1" indent="5"/>
    </xf>
    <xf numFmtId="0" fontId="38" fillId="0" borderId="0" xfId="113" applyFont="1" applyBorder="1"/>
    <xf numFmtId="0" fontId="35" fillId="0" borderId="0" xfId="113" applyFont="1" applyBorder="1"/>
    <xf numFmtId="0" fontId="35" fillId="0" borderId="0" xfId="113" applyFont="1"/>
    <xf numFmtId="0" fontId="210" fillId="0" borderId="0" xfId="76" applyFont="1" applyBorder="1" applyAlignment="1" applyProtection="1">
      <alignment horizontal="left" vertical="center" wrapText="1" indent="5"/>
    </xf>
    <xf numFmtId="0" fontId="10" fillId="0" borderId="0" xfId="76" applyAlignment="1" applyProtection="1"/>
    <xf numFmtId="0" fontId="8" fillId="0" borderId="0" xfId="113" applyFont="1" applyFill="1" applyBorder="1" applyAlignment="1">
      <alignment horizontal="left" vertical="center" wrapText="1"/>
    </xf>
    <xf numFmtId="0" fontId="8" fillId="0" borderId="0" xfId="76" applyFont="1" applyBorder="1" applyAlignment="1" applyProtection="1">
      <alignment horizontal="left" vertical="center" wrapText="1" indent="5"/>
    </xf>
    <xf numFmtId="0" fontId="8" fillId="0" borderId="0" xfId="76" applyFont="1" applyBorder="1" applyAlignment="1" applyProtection="1">
      <alignment horizontal="left" vertical="center" wrapText="1" indent="2"/>
    </xf>
    <xf numFmtId="0" fontId="8" fillId="0" borderId="0" xfId="113" applyFont="1" applyAlignment="1">
      <alignment horizontal="justify" vertical="center" wrapText="1"/>
    </xf>
    <xf numFmtId="0" fontId="25" fillId="0" borderId="94" xfId="113" applyFont="1" applyBorder="1" applyAlignment="1">
      <alignment horizontal="center" vertical="center" wrapText="1"/>
    </xf>
    <xf numFmtId="0" fontId="19" fillId="0" borderId="97" xfId="113" applyFill="1" applyBorder="1" applyAlignment="1">
      <alignment horizontal="left" vertical="center"/>
    </xf>
    <xf numFmtId="0" fontId="6" fillId="0" borderId="98" xfId="113" applyFont="1" applyBorder="1" applyAlignment="1">
      <alignment horizontal="justify" vertical="center" wrapText="1"/>
    </xf>
    <xf numFmtId="0" fontId="25" fillId="0" borderId="0" xfId="113" applyFont="1" applyBorder="1"/>
    <xf numFmtId="0" fontId="27" fillId="0" borderId="67" xfId="113" applyFont="1" applyFill="1" applyBorder="1" applyAlignment="1">
      <alignment horizontal="left" vertical="center" wrapText="1"/>
    </xf>
    <xf numFmtId="0" fontId="27" fillId="0" borderId="66" xfId="76" applyFont="1" applyBorder="1" applyAlignment="1" applyProtection="1">
      <alignment horizontal="left" vertical="center" wrapText="1" indent="5"/>
    </xf>
    <xf numFmtId="0" fontId="215" fillId="0" borderId="66" xfId="113" applyFont="1" applyBorder="1" applyAlignment="1">
      <alignment vertical="center" wrapText="1"/>
    </xf>
    <xf numFmtId="0" fontId="19" fillId="0" borderId="67" xfId="113" applyFill="1" applyBorder="1" applyAlignment="1">
      <alignment horizontal="left" vertical="center"/>
    </xf>
    <xf numFmtId="0" fontId="6" fillId="0" borderId="66" xfId="113" applyFont="1" applyBorder="1" applyAlignment="1">
      <alignment horizontal="justify" vertical="center" wrapText="1"/>
    </xf>
    <xf numFmtId="0" fontId="216" fillId="0" borderId="66" xfId="113" applyFont="1" applyBorder="1" applyAlignment="1">
      <alignment horizontal="justify" vertical="center" wrapText="1"/>
    </xf>
    <xf numFmtId="0" fontId="6" fillId="0" borderId="66" xfId="113" applyFont="1" applyBorder="1" applyAlignment="1">
      <alignment vertical="center" wrapText="1"/>
    </xf>
    <xf numFmtId="0" fontId="27" fillId="35" borderId="23" xfId="113" applyFont="1" applyFill="1" applyBorder="1" applyAlignment="1">
      <alignment horizontal="left" vertical="center" wrapText="1"/>
    </xf>
    <xf numFmtId="0" fontId="7" fillId="35" borderId="24" xfId="113" applyFont="1" applyFill="1" applyBorder="1" applyAlignment="1">
      <alignment horizontal="center" vertical="center"/>
    </xf>
    <xf numFmtId="0" fontId="25" fillId="26" borderId="0" xfId="113" applyFont="1" applyFill="1" applyBorder="1" applyAlignment="1">
      <alignment horizontal="center" vertical="center" wrapText="1"/>
    </xf>
    <xf numFmtId="0" fontId="7" fillId="0" borderId="0" xfId="113" applyFont="1" applyBorder="1" applyAlignment="1">
      <alignment horizontal="justify" vertical="center" wrapText="1"/>
    </xf>
    <xf numFmtId="0" fontId="6" fillId="0" borderId="98" xfId="113" applyFont="1" applyBorder="1" applyAlignment="1">
      <alignment vertical="center" wrapText="1"/>
    </xf>
    <xf numFmtId="0" fontId="27" fillId="0" borderId="0" xfId="76" applyFont="1" applyBorder="1" applyAlignment="1" applyProtection="1">
      <alignment horizontal="left" vertical="center" wrapText="1"/>
    </xf>
    <xf numFmtId="0" fontId="202" fillId="0" borderId="0" xfId="113" applyFont="1" applyBorder="1" applyAlignment="1">
      <alignment horizontal="left" vertical="center"/>
    </xf>
    <xf numFmtId="0" fontId="6" fillId="0" borderId="0" xfId="113" applyFont="1" applyAlignment="1">
      <alignment horizontal="left" vertical="center"/>
    </xf>
    <xf numFmtId="0" fontId="25" fillId="37" borderId="0" xfId="113" applyFont="1" applyFill="1" applyBorder="1" applyAlignment="1">
      <alignment horizontal="center" vertical="center" wrapText="1"/>
    </xf>
    <xf numFmtId="0" fontId="15" fillId="0" borderId="0" xfId="113" applyFont="1" applyBorder="1" applyAlignment="1">
      <alignment horizontal="center" vertical="center" wrapText="1"/>
    </xf>
    <xf numFmtId="0" fontId="15" fillId="0" borderId="0" xfId="113" applyFont="1" applyFill="1" applyBorder="1" applyAlignment="1">
      <alignment horizontal="left" vertical="center" wrapText="1"/>
    </xf>
    <xf numFmtId="0" fontId="220" fillId="35" borderId="0" xfId="76" applyFont="1" applyFill="1" applyBorder="1" applyAlignment="1" applyProtection="1">
      <alignment horizontal="left" vertical="center" wrapText="1" indent="5"/>
    </xf>
    <xf numFmtId="0" fontId="105" fillId="0" borderId="0" xfId="113" applyFont="1" applyBorder="1"/>
    <xf numFmtId="0" fontId="105" fillId="0" borderId="0" xfId="113" applyFont="1" applyAlignment="1">
      <alignment horizontal="justify" vertical="center" wrapText="1"/>
    </xf>
    <xf numFmtId="14" fontId="27" fillId="0" borderId="0" xfId="113" applyNumberFormat="1" applyFont="1" applyAlignment="1">
      <alignment horizontal="justify" vertical="center" wrapText="1"/>
    </xf>
    <xf numFmtId="0" fontId="6" fillId="16" borderId="0" xfId="113" applyFont="1" applyFill="1" applyAlignment="1">
      <alignment horizontal="left" vertical="center" wrapText="1" indent="1"/>
    </xf>
    <xf numFmtId="0" fontId="6" fillId="0" borderId="0" xfId="113" applyFont="1" applyFill="1" applyAlignment="1">
      <alignment horizontal="left" vertical="center" wrapText="1" indent="1"/>
    </xf>
    <xf numFmtId="0" fontId="19" fillId="0" borderId="0" xfId="113" applyFont="1" applyFill="1" applyAlignment="1">
      <alignment vertical="center"/>
    </xf>
    <xf numFmtId="0" fontId="25" fillId="0" borderId="0" xfId="113" applyFont="1" applyBorder="1" applyAlignment="1">
      <alignment horizontal="left" vertical="center" indent="1"/>
    </xf>
    <xf numFmtId="0" fontId="155" fillId="27" borderId="20" xfId="113" applyFont="1" applyFill="1" applyBorder="1" applyAlignment="1">
      <alignment horizontal="center" vertical="center" wrapText="1"/>
    </xf>
    <xf numFmtId="0" fontId="45" fillId="0" borderId="0" xfId="113" applyFont="1" applyAlignment="1">
      <alignment vertical="center"/>
    </xf>
    <xf numFmtId="0" fontId="7" fillId="0" borderId="0" xfId="113" applyFont="1" applyFill="1" applyAlignment="1">
      <alignment horizontal="left" vertical="center" wrapText="1"/>
    </xf>
    <xf numFmtId="0" fontId="25" fillId="0" borderId="0" xfId="113" applyFont="1" applyBorder="1" applyAlignment="1">
      <alignment horizontal="justify" vertical="center" wrapText="1"/>
    </xf>
    <xf numFmtId="0" fontId="6" fillId="25" borderId="99" xfId="113" applyFont="1" applyFill="1" applyBorder="1" applyAlignment="1">
      <alignment horizontal="left" vertical="center" wrapText="1" indent="1"/>
    </xf>
    <xf numFmtId="0" fontId="7" fillId="25" borderId="100" xfId="113" applyFont="1" applyFill="1" applyBorder="1" applyAlignment="1">
      <alignment horizontal="center" vertical="center" wrapText="1"/>
    </xf>
    <xf numFmtId="0" fontId="6" fillId="0" borderId="0" xfId="113" applyFont="1" applyFill="1" applyAlignment="1">
      <alignment horizontal="justify" vertical="center" wrapText="1"/>
    </xf>
    <xf numFmtId="0" fontId="7" fillId="0" borderId="0" xfId="113" applyFont="1" applyFill="1" applyBorder="1" applyAlignment="1">
      <alignment horizontal="center" vertical="center" wrapText="1"/>
    </xf>
    <xf numFmtId="0" fontId="42" fillId="0" borderId="0" xfId="113" applyFont="1" applyFill="1" applyAlignment="1">
      <alignment horizontal="justify" vertical="center" wrapText="1"/>
    </xf>
    <xf numFmtId="0" fontId="6" fillId="0" borderId="0" xfId="113" applyNumberFormat="1" applyFont="1" applyFill="1" applyAlignment="1">
      <alignment horizontal="left" vertical="center" wrapText="1" indent="2"/>
    </xf>
    <xf numFmtId="0" fontId="33" fillId="0" borderId="0" xfId="113" applyNumberFormat="1" applyFont="1" applyFill="1" applyAlignment="1">
      <alignment vertical="center" wrapText="1"/>
    </xf>
    <xf numFmtId="0" fontId="8" fillId="0" borderId="0" xfId="113" applyFont="1" applyFill="1" applyAlignment="1">
      <alignment horizontal="left" vertical="center" wrapText="1"/>
    </xf>
    <xf numFmtId="0" fontId="8" fillId="0" borderId="0" xfId="113" applyFont="1" applyFill="1" applyAlignment="1">
      <alignment horizontal="left" vertical="center" wrapText="1" indent="2"/>
    </xf>
    <xf numFmtId="0" fontId="25" fillId="0" borderId="0" xfId="76" applyFont="1" applyFill="1" applyAlignment="1" applyProtection="1">
      <alignment horizontal="left" vertical="center" wrapText="1" indent="2"/>
    </xf>
    <xf numFmtId="0" fontId="25" fillId="0" borderId="0" xfId="113" applyNumberFormat="1" applyFont="1" applyFill="1" applyAlignment="1">
      <alignment vertical="center" wrapText="1"/>
    </xf>
    <xf numFmtId="0" fontId="10" fillId="0" borderId="0" xfId="76" applyFill="1" applyAlignment="1" applyProtection="1">
      <alignment horizontal="left" vertical="center" wrapText="1" indent="2"/>
    </xf>
    <xf numFmtId="0" fontId="10" fillId="0" borderId="0" xfId="76" applyNumberFormat="1" applyFill="1" applyAlignment="1" applyProtection="1">
      <alignment horizontal="left" vertical="center" wrapText="1" indent="2"/>
    </xf>
    <xf numFmtId="0" fontId="8" fillId="0" borderId="0" xfId="113" applyNumberFormat="1" applyFont="1" applyFill="1" applyAlignment="1">
      <alignment horizontal="left" vertical="center" wrapText="1" indent="2"/>
    </xf>
    <xf numFmtId="0" fontId="8" fillId="0" borderId="0" xfId="76" applyFont="1" applyFill="1" applyAlignment="1" applyProtection="1">
      <alignment horizontal="left" vertical="center" wrapText="1" indent="2"/>
    </xf>
    <xf numFmtId="0" fontId="8" fillId="0" borderId="0" xfId="76" applyNumberFormat="1" applyFont="1" applyFill="1" applyAlignment="1" applyProtection="1">
      <alignment horizontal="left" vertical="center" wrapText="1" indent="2"/>
    </xf>
    <xf numFmtId="0" fontId="6" fillId="0" borderId="0" xfId="113" applyFont="1" applyFill="1" applyAlignment="1">
      <alignment horizontal="left" vertical="center" wrapText="1" indent="2"/>
    </xf>
    <xf numFmtId="0" fontId="79" fillId="16" borderId="0" xfId="113" applyFont="1" applyFill="1" applyAlignment="1">
      <alignment horizontal="left" vertical="center" wrapText="1" indent="2"/>
    </xf>
    <xf numFmtId="0" fontId="6" fillId="0" borderId="0" xfId="76" applyFont="1" applyFill="1" applyAlignment="1" applyProtection="1">
      <alignment horizontal="left" vertical="center" wrapText="1" indent="2"/>
    </xf>
    <xf numFmtId="0" fontId="79" fillId="27" borderId="0" xfId="113" applyFont="1" applyFill="1" applyAlignment="1">
      <alignment horizontal="left" vertical="center" wrapText="1" indent="2"/>
    </xf>
    <xf numFmtId="0" fontId="19" fillId="0" borderId="0" xfId="113" applyAlignment="1">
      <alignment horizontal="left" indent="1"/>
    </xf>
    <xf numFmtId="0" fontId="7" fillId="0" borderId="0" xfId="113" applyFont="1" applyAlignment="1">
      <alignment horizontal="left" indent="1"/>
    </xf>
    <xf numFmtId="0" fontId="19" fillId="0" borderId="0" xfId="113" applyAlignment="1">
      <alignment horizontal="left" indent="2"/>
    </xf>
    <xf numFmtId="0" fontId="19" fillId="0" borderId="0" xfId="113" applyAlignment="1">
      <alignment horizontal="left" vertical="center" indent="1"/>
    </xf>
    <xf numFmtId="0" fontId="79" fillId="27" borderId="0" xfId="113" applyFont="1" applyFill="1" applyAlignment="1">
      <alignment horizontal="left" vertical="center" wrapText="1" indent="1"/>
    </xf>
    <xf numFmtId="0" fontId="6" fillId="0" borderId="0" xfId="113" applyFont="1" applyAlignment="1">
      <alignment horizontal="left" vertical="center" wrapText="1" indent="3"/>
    </xf>
    <xf numFmtId="0" fontId="8" fillId="0" borderId="0" xfId="76" applyFont="1" applyAlignment="1" applyProtection="1">
      <alignment horizontal="left" vertical="center" wrapText="1" indent="3"/>
    </xf>
    <xf numFmtId="0" fontId="79" fillId="27" borderId="0" xfId="113" applyFont="1" applyFill="1" applyAlignment="1">
      <alignment horizontal="left" vertical="center" wrapText="1" indent="3"/>
    </xf>
    <xf numFmtId="0" fontId="14" fillId="27" borderId="0" xfId="113" applyFont="1" applyFill="1" applyAlignment="1">
      <alignment horizontal="left" vertical="center" wrapText="1" indent="3"/>
    </xf>
    <xf numFmtId="0" fontId="132" fillId="0" borderId="0" xfId="113" applyFont="1" applyAlignment="1">
      <alignment horizontal="left" vertical="center" wrapText="1" indent="3"/>
    </xf>
    <xf numFmtId="0" fontId="33" fillId="0" borderId="0" xfId="113" applyFont="1"/>
    <xf numFmtId="0" fontId="8" fillId="0" borderId="0" xfId="113" applyFont="1" applyAlignment="1">
      <alignment horizontal="left" vertical="center" wrapText="1" indent="3"/>
    </xf>
    <xf numFmtId="0" fontId="8" fillId="0" borderId="0" xfId="76" applyFont="1" applyFill="1" applyAlignment="1" applyProtection="1">
      <alignment horizontal="left" vertical="center" wrapText="1" indent="3"/>
    </xf>
    <xf numFmtId="0" fontId="33" fillId="0" borderId="0" xfId="113" applyFont="1" applyFill="1"/>
    <xf numFmtId="0" fontId="111" fillId="0" borderId="0" xfId="113" applyFont="1" applyFill="1" applyAlignment="1">
      <alignment horizontal="justify" vertical="center" wrapText="1"/>
    </xf>
    <xf numFmtId="0" fontId="8" fillId="0" borderId="0" xfId="113" applyFont="1" applyFill="1" applyAlignment="1">
      <alignment horizontal="justify" vertical="center" wrapText="1"/>
    </xf>
    <xf numFmtId="0" fontId="19" fillId="0" borderId="0" xfId="113" applyFont="1" applyAlignment="1">
      <alignment horizontal="left" vertical="center" indent="3"/>
    </xf>
    <xf numFmtId="0" fontId="174" fillId="16" borderId="1" xfId="113" applyFont="1" applyFill="1" applyBorder="1" applyAlignment="1">
      <alignment horizontal="center" vertical="center" wrapText="1"/>
    </xf>
    <xf numFmtId="0" fontId="25" fillId="0" borderId="0" xfId="113" applyFont="1"/>
    <xf numFmtId="0" fontId="7" fillId="26" borderId="1" xfId="113" applyFont="1" applyFill="1" applyBorder="1" applyAlignment="1">
      <alignment horizontal="center" vertical="center" wrapText="1"/>
    </xf>
    <xf numFmtId="0" fontId="105" fillId="35" borderId="1" xfId="113" applyFont="1" applyFill="1" applyBorder="1" applyAlignment="1">
      <alignment horizontal="center" vertical="center" wrapText="1"/>
    </xf>
    <xf numFmtId="0" fontId="25" fillId="0" borderId="0" xfId="113" applyFont="1" applyFill="1" applyBorder="1" applyAlignment="1">
      <alignment horizontal="left" vertical="center" wrapText="1"/>
    </xf>
    <xf numFmtId="0" fontId="24" fillId="0" borderId="0" xfId="113" applyFont="1" applyBorder="1" applyAlignment="1">
      <alignment horizontal="center" vertical="center" wrapText="1"/>
    </xf>
    <xf numFmtId="0" fontId="105" fillId="0" borderId="0" xfId="113" applyFont="1" applyFill="1" applyAlignment="1">
      <alignment horizontal="left" vertical="center" wrapText="1" indent="3"/>
    </xf>
    <xf numFmtId="0" fontId="104" fillId="0" borderId="0" xfId="113" applyFont="1" applyFill="1" applyAlignment="1">
      <alignment horizontal="left" vertical="center" wrapText="1" indent="1"/>
    </xf>
    <xf numFmtId="0" fontId="109" fillId="0" borderId="0" xfId="113" applyFont="1" applyAlignment="1">
      <alignment horizontal="left" indent="3"/>
    </xf>
    <xf numFmtId="0" fontId="109" fillId="0" borderId="0" xfId="113" applyFont="1" applyFill="1" applyAlignment="1">
      <alignment horizontal="left" vertical="center" wrapText="1" indent="3"/>
    </xf>
    <xf numFmtId="8" fontId="109" fillId="0" borderId="0" xfId="113" applyNumberFormat="1" applyFont="1" applyFill="1" applyAlignment="1">
      <alignment horizontal="left" vertical="center" wrapText="1" indent="3"/>
    </xf>
    <xf numFmtId="0" fontId="106" fillId="35" borderId="20" xfId="113" applyFont="1" applyFill="1" applyBorder="1" applyAlignment="1">
      <alignment horizontal="center" vertical="center" wrapText="1"/>
    </xf>
    <xf numFmtId="0" fontId="109" fillId="0" borderId="0" xfId="113" applyFont="1" applyFill="1" applyAlignment="1">
      <alignment horizontal="left" vertical="center" wrapText="1" indent="1"/>
    </xf>
    <xf numFmtId="0" fontId="7" fillId="0" borderId="0" xfId="113" applyFont="1" applyAlignment="1">
      <alignment vertical="center" wrapText="1"/>
    </xf>
    <xf numFmtId="0" fontId="171" fillId="0" borderId="0" xfId="113" applyFont="1" applyFill="1" applyAlignment="1">
      <alignment horizontal="left" vertical="center" wrapText="1" indent="1"/>
    </xf>
    <xf numFmtId="0" fontId="160" fillId="0" borderId="0" xfId="113" applyFont="1" applyBorder="1" applyAlignment="1">
      <alignment horizontal="left" vertical="center" wrapText="1" indent="2"/>
    </xf>
    <xf numFmtId="0" fontId="34" fillId="0" borderId="0" xfId="113" applyFont="1" applyFill="1" applyAlignment="1">
      <alignment horizontal="left" vertical="center" wrapText="1"/>
    </xf>
    <xf numFmtId="0" fontId="229" fillId="0" borderId="0" xfId="76" applyFont="1" applyFill="1" applyAlignment="1" applyProtection="1">
      <alignment horizontal="left" vertical="center" wrapText="1" indent="3"/>
    </xf>
    <xf numFmtId="0" fontId="34" fillId="0" borderId="0" xfId="113" applyFont="1" applyAlignment="1">
      <alignment horizontal="left" vertical="center" wrapText="1" indent="2"/>
    </xf>
    <xf numFmtId="0" fontId="10" fillId="0" borderId="0" xfId="76" applyFill="1" applyAlignment="1" applyProtection="1">
      <alignment horizontal="left" vertical="center" wrapText="1" indent="1"/>
    </xf>
    <xf numFmtId="0" fontId="133" fillId="0" borderId="0" xfId="113" applyFont="1" applyBorder="1" applyAlignment="1">
      <alignment horizontal="center" vertical="center" wrapText="1"/>
    </xf>
    <xf numFmtId="165" fontId="114" fillId="0" borderId="0" xfId="0" applyNumberFormat="1" applyFont="1" applyAlignment="1">
      <alignment horizontal="center" vertical="center" wrapText="1"/>
    </xf>
    <xf numFmtId="0" fontId="4" fillId="0" borderId="0" xfId="125"/>
    <xf numFmtId="0" fontId="5" fillId="0" borderId="0" xfId="125" applyFont="1"/>
    <xf numFmtId="0" fontId="6" fillId="0" borderId="0" xfId="125" applyFont="1" applyFill="1" applyAlignment="1" applyProtection="1">
      <alignment horizontal="justify" vertical="center" wrapText="1"/>
      <protection hidden="1"/>
    </xf>
    <xf numFmtId="0" fontId="6" fillId="0" borderId="0" xfId="125" applyFont="1" applyAlignment="1" applyProtection="1">
      <alignment horizontal="justify" vertical="center" wrapText="1"/>
      <protection hidden="1"/>
    </xf>
    <xf numFmtId="4" fontId="8" fillId="0" borderId="0" xfId="125" applyNumberFormat="1" applyFont="1" applyAlignment="1" applyProtection="1">
      <alignment horizontal="left" vertical="center" wrapText="1"/>
      <protection hidden="1"/>
    </xf>
    <xf numFmtId="4" fontId="8" fillId="0" borderId="0" xfId="125" applyNumberFormat="1" applyFont="1" applyFill="1" applyAlignment="1" applyProtection="1">
      <alignment horizontal="left" vertical="center" wrapText="1"/>
      <protection hidden="1"/>
    </xf>
    <xf numFmtId="4" fontId="4" fillId="0" borderId="0" xfId="125" applyNumberFormat="1" applyAlignment="1" applyProtection="1">
      <alignment vertical="center" wrapText="1"/>
      <protection hidden="1"/>
    </xf>
    <xf numFmtId="4" fontId="7" fillId="0" borderId="0" xfId="125" applyNumberFormat="1" applyFont="1" applyFill="1" applyAlignment="1" applyProtection="1">
      <alignment vertical="center" wrapText="1"/>
      <protection hidden="1"/>
    </xf>
    <xf numFmtId="4" fontId="7" fillId="0" borderId="0" xfId="125" applyNumberFormat="1" applyFont="1" applyAlignment="1" applyProtection="1">
      <alignment vertical="center" wrapText="1"/>
      <protection hidden="1"/>
    </xf>
    <xf numFmtId="0" fontId="34" fillId="0" borderId="0" xfId="125" applyFont="1" applyAlignment="1">
      <alignment horizontal="justify" vertical="center" wrapText="1"/>
    </xf>
    <xf numFmtId="0" fontId="34" fillId="0" borderId="0" xfId="125" applyFont="1" applyFill="1" applyAlignment="1" applyProtection="1">
      <alignment horizontal="justify" vertical="center" wrapText="1"/>
      <protection hidden="1"/>
    </xf>
    <xf numFmtId="0" fontId="7" fillId="0" borderId="0" xfId="125" applyFont="1" applyAlignment="1" applyProtection="1">
      <alignment horizontal="justify" vertical="center" wrapText="1"/>
      <protection hidden="1"/>
    </xf>
    <xf numFmtId="0" fontId="79" fillId="0" borderId="0" xfId="125" applyFont="1" applyAlignment="1">
      <alignment horizontal="left" vertical="center" wrapText="1"/>
    </xf>
    <xf numFmtId="0" fontId="14" fillId="0" borderId="0" xfId="125" applyFont="1" applyFill="1" applyAlignment="1" applyProtection="1">
      <alignment horizontal="left" vertical="center" wrapText="1"/>
      <protection hidden="1"/>
    </xf>
    <xf numFmtId="0" fontId="14" fillId="0" borderId="0" xfId="125" applyFont="1" applyAlignment="1" applyProtection="1">
      <alignment horizontal="left" vertical="center" wrapText="1"/>
      <protection hidden="1"/>
    </xf>
    <xf numFmtId="0" fontId="34" fillId="0" borderId="0" xfId="125" applyFont="1" applyFill="1" applyAlignment="1" applyProtection="1">
      <alignment vertical="center" wrapText="1"/>
      <protection hidden="1"/>
    </xf>
    <xf numFmtId="0" fontId="7" fillId="0" borderId="0" xfId="125" applyFont="1" applyAlignment="1" applyProtection="1">
      <alignment vertical="center" wrapText="1"/>
      <protection hidden="1"/>
    </xf>
    <xf numFmtId="0" fontId="159" fillId="0" borderId="0" xfId="125" applyFont="1" applyFill="1" applyBorder="1" applyAlignment="1" applyProtection="1">
      <alignment horizontal="center" vertical="center" wrapText="1"/>
      <protection hidden="1"/>
    </xf>
    <xf numFmtId="0" fontId="159" fillId="0" borderId="1" xfId="125" applyFont="1" applyFill="1" applyBorder="1" applyAlignment="1" applyProtection="1">
      <alignment horizontal="center" vertical="center" wrapText="1"/>
      <protection hidden="1"/>
    </xf>
    <xf numFmtId="0" fontId="19" fillId="0" borderId="0" xfId="125" applyFont="1"/>
    <xf numFmtId="0" fontId="6" fillId="0" borderId="0" xfId="125" applyFont="1" applyFill="1" applyAlignment="1" applyProtection="1">
      <alignment horizontal="left" vertical="center" wrapText="1" indent="4"/>
      <protection hidden="1"/>
    </xf>
    <xf numFmtId="0" fontId="6" fillId="0" borderId="0" xfId="125" applyFont="1" applyFill="1" applyAlignment="1" applyProtection="1">
      <alignment horizontal="left" indent="4"/>
      <protection hidden="1"/>
    </xf>
    <xf numFmtId="0" fontId="6" fillId="0" borderId="0" xfId="125" applyFont="1" applyFill="1" applyAlignment="1" applyProtection="1">
      <alignment horizontal="left" vertical="center" indent="4"/>
      <protection hidden="1"/>
    </xf>
    <xf numFmtId="0" fontId="230" fillId="0" borderId="0" xfId="125" applyFont="1" applyFill="1" applyAlignment="1" applyProtection="1">
      <alignment horizontal="left" vertical="center" indent="1"/>
      <protection hidden="1"/>
    </xf>
    <xf numFmtId="0" fontId="34" fillId="0" borderId="0" xfId="125" applyFont="1" applyBorder="1"/>
    <xf numFmtId="0" fontId="14" fillId="0" borderId="0" xfId="125" applyFont="1" applyFill="1" applyBorder="1" applyAlignment="1" applyProtection="1">
      <alignment horizontal="left" vertical="center" wrapText="1" indent="1"/>
      <protection hidden="1"/>
    </xf>
    <xf numFmtId="0" fontId="7" fillId="0" borderId="0" xfId="125" applyFont="1" applyAlignment="1" applyProtection="1">
      <alignment horizontal="left" vertical="center" indent="4"/>
      <protection hidden="1"/>
    </xf>
    <xf numFmtId="0" fontId="7" fillId="0" borderId="0" xfId="125" applyFont="1" applyAlignment="1" applyProtection="1">
      <alignment horizontal="left" vertical="center" wrapText="1" indent="4"/>
      <protection hidden="1"/>
    </xf>
    <xf numFmtId="0" fontId="7" fillId="0" borderId="0" xfId="125" applyFont="1" applyAlignment="1" applyProtection="1">
      <alignment horizontal="left" indent="4"/>
      <protection hidden="1"/>
    </xf>
    <xf numFmtId="0" fontId="79" fillId="26" borderId="20" xfId="125" applyFont="1" applyFill="1" applyBorder="1" applyAlignment="1" applyProtection="1">
      <alignment horizontal="center" vertical="center" wrapText="1"/>
      <protection hidden="1"/>
    </xf>
    <xf numFmtId="0" fontId="79" fillId="0" borderId="0" xfId="125" applyFont="1" applyAlignment="1" applyProtection="1">
      <alignment horizontal="left" vertical="center" wrapText="1"/>
      <protection hidden="1"/>
    </xf>
    <xf numFmtId="0" fontId="231" fillId="0" borderId="0" xfId="126" applyFont="1" applyAlignment="1">
      <alignment horizontal="center" vertical="center"/>
    </xf>
    <xf numFmtId="0" fontId="232" fillId="0" borderId="0" xfId="126" applyFont="1" applyAlignment="1">
      <alignment vertical="center"/>
    </xf>
    <xf numFmtId="0" fontId="233" fillId="0" borderId="0" xfId="126" applyFont="1" applyAlignment="1">
      <alignment horizontal="center" vertical="center"/>
    </xf>
    <xf numFmtId="0" fontId="233" fillId="0" borderId="0" xfId="126" applyFont="1" applyAlignment="1">
      <alignment vertical="center"/>
    </xf>
    <xf numFmtId="0" fontId="234" fillId="0" borderId="0" xfId="126" applyFont="1" applyAlignment="1">
      <alignment vertical="center"/>
    </xf>
    <xf numFmtId="0" fontId="235" fillId="0" borderId="0" xfId="125" applyFont="1"/>
    <xf numFmtId="0" fontId="98" fillId="0" borderId="0" xfId="126" applyFont="1" applyAlignment="1">
      <alignment horizontal="center" vertical="center"/>
    </xf>
    <xf numFmtId="0" fontId="64" fillId="0" borderId="0" xfId="126" applyFont="1" applyAlignment="1">
      <alignment vertical="center"/>
    </xf>
    <xf numFmtId="0" fontId="51" fillId="0" borderId="0" xfId="126" applyFont="1" applyAlignment="1">
      <alignment horizontal="center"/>
    </xf>
    <xf numFmtId="0" fontId="72" fillId="0" borderId="0" xfId="126"/>
    <xf numFmtId="0" fontId="236" fillId="0" borderId="0" xfId="126" applyFont="1" applyAlignment="1">
      <alignment horizontal="centerContinuous"/>
    </xf>
    <xf numFmtId="0" fontId="64" fillId="0" borderId="0" xfId="126" applyFont="1"/>
    <xf numFmtId="0" fontId="98" fillId="0" borderId="0" xfId="126" applyFont="1"/>
    <xf numFmtId="0" fontId="64" fillId="0" borderId="0" xfId="126" applyFont="1" applyAlignment="1">
      <alignment horizontal="left"/>
    </xf>
    <xf numFmtId="0" fontId="98" fillId="0" borderId="0" xfId="126" applyFont="1" applyAlignment="1">
      <alignment horizontal="left" vertical="center" indent="3"/>
    </xf>
    <xf numFmtId="0" fontId="237" fillId="0" borderId="0" xfId="126" applyFont="1" applyAlignment="1">
      <alignment horizontal="left" vertical="center" indent="3"/>
    </xf>
    <xf numFmtId="0" fontId="118" fillId="0" borderId="0" xfId="126" applyFont="1" applyAlignment="1">
      <alignment vertical="center"/>
    </xf>
    <xf numFmtId="0" fontId="106" fillId="39" borderId="20" xfId="125" applyFont="1" applyFill="1" applyBorder="1" applyAlignment="1">
      <alignment horizontal="center"/>
    </xf>
    <xf numFmtId="0" fontId="180" fillId="0" borderId="0" xfId="126" applyFont="1" applyAlignment="1">
      <alignment vertical="center"/>
    </xf>
    <xf numFmtId="0" fontId="238" fillId="39" borderId="0" xfId="125" applyFont="1" applyFill="1" applyAlignment="1">
      <alignment horizontal="center" vertical="center"/>
    </xf>
    <xf numFmtId="0" fontId="239" fillId="0" borderId="0" xfId="125" applyFont="1" applyAlignment="1">
      <alignment vertical="center" wrapText="1"/>
    </xf>
    <xf numFmtId="0" fontId="239" fillId="0" borderId="0" xfId="125" applyFont="1" applyAlignment="1">
      <alignment horizontal="justify" vertical="center" wrapText="1"/>
    </xf>
    <xf numFmtId="0" fontId="240" fillId="0" borderId="0" xfId="125" applyFont="1" applyAlignment="1">
      <alignment horizontal="justify" vertical="center" wrapText="1"/>
    </xf>
    <xf numFmtId="0" fontId="104" fillId="0" borderId="0" xfId="125" applyFont="1" applyAlignment="1">
      <alignment horizontal="justify" vertical="center" wrapText="1"/>
    </xf>
    <xf numFmtId="0" fontId="108" fillId="0" borderId="0" xfId="125" applyFont="1" applyAlignment="1">
      <alignment vertical="center" wrapText="1"/>
    </xf>
    <xf numFmtId="0" fontId="241" fillId="0" borderId="0" xfId="127"/>
    <xf numFmtId="0" fontId="242" fillId="0" borderId="0" xfId="125" applyFont="1" applyAlignment="1">
      <alignment vertical="center" wrapText="1"/>
    </xf>
    <xf numFmtId="0" fontId="242" fillId="0" borderId="0" xfId="125" applyFont="1" applyAlignment="1">
      <alignment horizontal="justify" vertical="center" wrapText="1"/>
    </xf>
    <xf numFmtId="0" fontId="242" fillId="0" borderId="0" xfId="125" applyFont="1" applyAlignment="1">
      <alignment horizontal="left" vertical="center" wrapText="1" indent="9"/>
    </xf>
    <xf numFmtId="0" fontId="238" fillId="0" borderId="0" xfId="125" applyFont="1" applyAlignment="1">
      <alignment horizontal="justify" vertical="center" wrapText="1"/>
    </xf>
    <xf numFmtId="0" fontId="106" fillId="35" borderId="20" xfId="125" applyFont="1" applyFill="1" applyBorder="1" applyAlignment="1">
      <alignment horizontal="center" vertical="center" wrapText="1"/>
    </xf>
    <xf numFmtId="0" fontId="45" fillId="0" borderId="0" xfId="123" applyFont="1"/>
    <xf numFmtId="0" fontId="42" fillId="0" borderId="0" xfId="123" applyFont="1" applyAlignment="1">
      <alignment horizontal="justify" vertical="center" wrapText="1"/>
    </xf>
    <xf numFmtId="0" fontId="5" fillId="26" borderId="101" xfId="123" applyFill="1" applyBorder="1" applyAlignment="1">
      <alignment horizontal="left" indent="1"/>
    </xf>
    <xf numFmtId="0" fontId="5" fillId="26" borderId="102" xfId="123" applyFill="1" applyBorder="1" applyAlignment="1">
      <alignment horizontal="left" indent="1"/>
    </xf>
    <xf numFmtId="0" fontId="5" fillId="26" borderId="102" xfId="123" applyFill="1" applyBorder="1" applyAlignment="1">
      <alignment horizontal="left" vertical="center"/>
    </xf>
    <xf numFmtId="0" fontId="243" fillId="26" borderId="102" xfId="123" applyFont="1" applyFill="1" applyBorder="1" applyAlignment="1">
      <alignment horizontal="left" vertical="center" wrapText="1"/>
    </xf>
    <xf numFmtId="0" fontId="5" fillId="26" borderId="103" xfId="123" applyFill="1" applyBorder="1" applyAlignment="1">
      <alignment horizontal="left" indent="1"/>
    </xf>
    <xf numFmtId="0" fontId="5" fillId="26" borderId="104" xfId="123" applyFill="1" applyBorder="1" applyAlignment="1">
      <alignment horizontal="left" indent="1"/>
    </xf>
    <xf numFmtId="0" fontId="5" fillId="0" borderId="0" xfId="123" applyFill="1" applyBorder="1" applyAlignment="1">
      <alignment horizontal="left" indent="1"/>
    </xf>
    <xf numFmtId="0" fontId="5" fillId="0" borderId="0" xfId="123" applyFill="1" applyBorder="1" applyAlignment="1">
      <alignment horizontal="left" vertical="center"/>
    </xf>
    <xf numFmtId="0" fontId="243" fillId="0" borderId="0" xfId="123" applyFont="1" applyFill="1" applyBorder="1" applyAlignment="1">
      <alignment horizontal="left" vertical="center" wrapText="1"/>
    </xf>
    <xf numFmtId="0" fontId="5" fillId="26" borderId="105" xfId="123" applyFill="1" applyBorder="1" applyAlignment="1">
      <alignment horizontal="left" indent="1"/>
    </xf>
    <xf numFmtId="0" fontId="19" fillId="0" borderId="0" xfId="123" applyFont="1" applyBorder="1"/>
    <xf numFmtId="0" fontId="244" fillId="23" borderId="0" xfId="123" applyFont="1" applyFill="1" applyAlignment="1">
      <alignment horizontal="justify" vertical="top" wrapText="1"/>
    </xf>
    <xf numFmtId="0" fontId="6" fillId="0" borderId="0" xfId="123" applyFont="1" applyAlignment="1">
      <alignment horizontal="justify" vertical="center" wrapText="1"/>
    </xf>
    <xf numFmtId="0" fontId="167" fillId="26" borderId="104" xfId="123" applyFont="1" applyFill="1" applyBorder="1"/>
    <xf numFmtId="0" fontId="167" fillId="0" borderId="0" xfId="123" applyFont="1" applyBorder="1"/>
    <xf numFmtId="0" fontId="34" fillId="0" borderId="0" xfId="123" applyFont="1" applyAlignment="1">
      <alignment horizontal="justify" vertical="center" wrapText="1"/>
    </xf>
    <xf numFmtId="0" fontId="167" fillId="26" borderId="105" xfId="123" applyFont="1" applyFill="1" applyBorder="1"/>
    <xf numFmtId="0" fontId="19" fillId="26" borderId="104" xfId="123" applyFont="1" applyFill="1" applyBorder="1"/>
    <xf numFmtId="0" fontId="19" fillId="26" borderId="105" xfId="123" applyFont="1" applyFill="1" applyBorder="1"/>
    <xf numFmtId="14" fontId="19" fillId="0" borderId="0" xfId="123" applyNumberFormat="1" applyFont="1"/>
    <xf numFmtId="0" fontId="19" fillId="0" borderId="0" xfId="123" applyFont="1"/>
    <xf numFmtId="0" fontId="5" fillId="26" borderId="106" xfId="123" applyFill="1" applyBorder="1"/>
    <xf numFmtId="0" fontId="5" fillId="26" borderId="107" xfId="123" applyFill="1" applyBorder="1"/>
    <xf numFmtId="0" fontId="5" fillId="26" borderId="107" xfId="123" applyFill="1" applyBorder="1" applyAlignment="1">
      <alignment vertical="center"/>
    </xf>
    <xf numFmtId="0" fontId="247" fillId="26" borderId="107" xfId="123" applyFont="1" applyFill="1" applyBorder="1" applyAlignment="1">
      <alignment horizontal="center" vertical="center" wrapText="1"/>
    </xf>
    <xf numFmtId="0" fontId="5" fillId="26" borderId="108" xfId="123" applyFill="1" applyBorder="1"/>
    <xf numFmtId="0" fontId="5" fillId="0" borderId="0" xfId="123" applyFill="1"/>
    <xf numFmtId="0" fontId="45" fillId="0" borderId="0" xfId="123" applyFont="1" applyFill="1"/>
    <xf numFmtId="0" fontId="12" fillId="0" borderId="0" xfId="128" applyFont="1" applyFill="1" applyAlignment="1" applyProtection="1">
      <alignment horizontal="left" indent="1"/>
    </xf>
    <xf numFmtId="0" fontId="5" fillId="0" borderId="0" xfId="123" applyFill="1" applyAlignment="1">
      <alignment vertical="center"/>
    </xf>
    <xf numFmtId="0" fontId="45" fillId="0" borderId="0" xfId="123" applyFont="1" applyFill="1" applyAlignment="1">
      <alignment vertical="center"/>
    </xf>
    <xf numFmtId="0" fontId="12" fillId="0" borderId="0" xfId="128" applyFont="1" applyFill="1" applyAlignment="1" applyProtection="1">
      <alignment horizontal="left" vertical="center"/>
    </xf>
    <xf numFmtId="0" fontId="6" fillId="0" borderId="0" xfId="0" applyFont="1" applyAlignment="1">
      <alignment horizontal="justify" vertical="center" wrapText="1"/>
    </xf>
    <xf numFmtId="0" fontId="24" fillId="0" borderId="0" xfId="0" applyFont="1" applyAlignment="1">
      <alignment horizontal="justify" vertical="center" wrapText="1"/>
    </xf>
    <xf numFmtId="0" fontId="0" fillId="0" borderId="0" xfId="0" applyAlignment="1">
      <alignment horizontal="justify" vertical="center" wrapText="1"/>
    </xf>
    <xf numFmtId="0" fontId="19" fillId="0" borderId="0" xfId="0" applyFont="1" applyAlignment="1">
      <alignment horizontal="justify" vertical="center" wrapText="1"/>
    </xf>
    <xf numFmtId="0" fontId="123" fillId="0" borderId="0" xfId="0" applyFont="1" applyAlignment="1">
      <alignment horizontal="justify" vertical="center" wrapText="1"/>
    </xf>
    <xf numFmtId="0" fontId="171" fillId="0" borderId="0" xfId="0" applyFont="1" applyAlignment="1">
      <alignment horizontal="justify" vertical="center" wrapText="1"/>
    </xf>
    <xf numFmtId="0" fontId="27" fillId="0" borderId="0" xfId="0" applyFont="1" applyAlignment="1">
      <alignment horizontal="justify" vertical="center" wrapText="1"/>
    </xf>
    <xf numFmtId="0" fontId="106" fillId="35" borderId="20" xfId="0" applyFont="1" applyFill="1" applyBorder="1" applyAlignment="1">
      <alignment horizontal="center" vertical="center" wrapText="1"/>
    </xf>
    <xf numFmtId="0" fontId="6" fillId="40" borderId="59" xfId="0" applyFont="1" applyFill="1" applyBorder="1" applyAlignment="1">
      <alignment horizontal="justify" vertical="center" wrapText="1"/>
    </xf>
    <xf numFmtId="0" fontId="24" fillId="40" borderId="60" xfId="0" applyFont="1" applyFill="1" applyBorder="1" applyAlignment="1">
      <alignment horizontal="justify" vertical="center" wrapText="1"/>
    </xf>
    <xf numFmtId="0" fontId="105" fillId="40" borderId="61" xfId="0" applyFont="1" applyFill="1" applyBorder="1" applyAlignment="1">
      <alignment horizontal="center" vertical="center" wrapText="1"/>
    </xf>
    <xf numFmtId="0" fontId="34" fillId="0" borderId="0" xfId="129" applyFont="1" applyAlignment="1">
      <alignment horizontal="justify" vertical="center" wrapText="1"/>
    </xf>
    <xf numFmtId="0" fontId="3" fillId="0" borderId="0" xfId="129"/>
    <xf numFmtId="0" fontId="7" fillId="0" borderId="0" xfId="129" applyFont="1" applyAlignment="1">
      <alignment horizontal="justify" vertical="center" wrapText="1"/>
    </xf>
    <xf numFmtId="0" fontId="34" fillId="35" borderId="0" xfId="129" applyFont="1" applyFill="1" applyAlignment="1">
      <alignment horizontal="justify" vertical="center" wrapText="1"/>
    </xf>
    <xf numFmtId="0" fontId="7" fillId="35" borderId="0" xfId="129" applyFont="1" applyFill="1" applyAlignment="1">
      <alignment horizontal="justify" vertical="center" wrapText="1"/>
    </xf>
    <xf numFmtId="0" fontId="248" fillId="0" borderId="0" xfId="129" applyFont="1"/>
    <xf numFmtId="0" fontId="249" fillId="0" borderId="0" xfId="129" applyFont="1" applyAlignment="1">
      <alignment vertical="center"/>
    </xf>
    <xf numFmtId="0" fontId="250" fillId="0" borderId="0" xfId="129" applyFont="1" applyAlignment="1">
      <alignment vertical="center"/>
    </xf>
    <xf numFmtId="0" fontId="251" fillId="0" borderId="0" xfId="129" applyFont="1" applyAlignment="1">
      <alignment vertical="center"/>
    </xf>
    <xf numFmtId="0" fontId="235" fillId="0" borderId="0" xfId="129" applyFont="1"/>
    <xf numFmtId="0" fontId="253" fillId="0" borderId="0" xfId="129" applyFont="1"/>
    <xf numFmtId="0" fontId="242" fillId="0" borderId="0" xfId="129" applyFont="1" applyAlignment="1">
      <alignment vertical="center" wrapText="1"/>
    </xf>
    <xf numFmtId="0" fontId="239" fillId="0" borderId="0" xfId="129" applyFont="1" applyAlignment="1">
      <alignment vertical="center" wrapText="1"/>
    </xf>
    <xf numFmtId="0" fontId="242" fillId="0" borderId="0" xfId="129" applyFont="1" applyAlignment="1">
      <alignment horizontal="left" vertical="center" indent="4"/>
    </xf>
    <xf numFmtId="0" fontId="254" fillId="0" borderId="0" xfId="129" applyFont="1" applyAlignment="1">
      <alignment horizontal="left" vertical="center" indent="4"/>
    </xf>
    <xf numFmtId="0" fontId="255" fillId="35" borderId="0" xfId="129" applyFont="1" applyFill="1"/>
    <xf numFmtId="0" fontId="106" fillId="0" borderId="0" xfId="129" applyFont="1" applyAlignment="1">
      <alignment horizontal="justify" vertical="center" wrapText="1"/>
    </xf>
    <xf numFmtId="0" fontId="255" fillId="0" borderId="0" xfId="129" applyFont="1" applyAlignment="1">
      <alignment horizontal="justify" vertical="center" wrapText="1"/>
    </xf>
    <xf numFmtId="0" fontId="256" fillId="0" borderId="0" xfId="129" applyFont="1" applyAlignment="1">
      <alignment horizontal="justify" vertical="center" wrapText="1"/>
    </xf>
    <xf numFmtId="0" fontId="257" fillId="0" borderId="0" xfId="129" applyFont="1" applyAlignment="1">
      <alignment horizontal="justify" vertical="center" wrapText="1"/>
    </xf>
    <xf numFmtId="0" fontId="104" fillId="0" borderId="0" xfId="129" applyFont="1" applyAlignment="1">
      <alignment horizontal="justify" vertical="center" wrapText="1"/>
    </xf>
    <xf numFmtId="0" fontId="150" fillId="0" borderId="0" xfId="129" applyFont="1" applyAlignment="1">
      <alignment horizontal="justify" vertical="center" wrapText="1"/>
    </xf>
    <xf numFmtId="0" fontId="108" fillId="0" borderId="0" xfId="129" applyFont="1" applyAlignment="1">
      <alignment horizontal="justify" vertical="center" wrapText="1"/>
    </xf>
    <xf numFmtId="0" fontId="258" fillId="0" borderId="0" xfId="129" applyFont="1" applyAlignment="1">
      <alignment horizontal="justify" vertical="center" wrapText="1"/>
    </xf>
    <xf numFmtId="0" fontId="258" fillId="0" borderId="0" xfId="129" applyFont="1" applyAlignment="1">
      <alignment horizontal="left" vertical="center" wrapText="1" indent="5"/>
    </xf>
    <xf numFmtId="0" fontId="259" fillId="0" borderId="0" xfId="129" applyFont="1"/>
    <xf numFmtId="0" fontId="260" fillId="0" borderId="0" xfId="129" applyFont="1"/>
    <xf numFmtId="0" fontId="259" fillId="0" borderId="0" xfId="129" applyFont="1" applyAlignment="1">
      <alignment horizontal="justify" vertical="center" wrapText="1"/>
    </xf>
    <xf numFmtId="0" fontId="261" fillId="0" borderId="0" xfId="129" applyFont="1" applyAlignment="1">
      <alignment horizontal="center" vertical="center" wrapText="1"/>
    </xf>
    <xf numFmtId="0" fontId="235" fillId="0" borderId="0" xfId="129" applyFont="1" applyAlignment="1">
      <alignment vertical="center" wrapText="1"/>
    </xf>
    <xf numFmtId="0" fontId="3" fillId="0" borderId="0" xfId="129" applyAlignment="1">
      <alignment vertical="center" wrapText="1"/>
    </xf>
    <xf numFmtId="0" fontId="242" fillId="0" borderId="0" xfId="129" applyFont="1" applyAlignment="1">
      <alignment horizontal="justify" vertical="center" wrapText="1"/>
    </xf>
    <xf numFmtId="0" fontId="235" fillId="0" borderId="0" xfId="129" applyFont="1" applyAlignment="1">
      <alignment horizontal="justify" vertical="center" wrapText="1"/>
    </xf>
    <xf numFmtId="4" fontId="123" fillId="0" borderId="0" xfId="90" applyNumberFormat="1" applyFont="1" applyAlignment="1">
      <alignment horizontal="left" vertical="center" wrapText="1" indent="1"/>
    </xf>
    <xf numFmtId="4" fontId="19" fillId="0" borderId="0" xfId="90" applyNumberFormat="1" applyFont="1" applyAlignment="1">
      <alignment vertical="center"/>
    </xf>
    <xf numFmtId="0" fontId="123" fillId="0" borderId="0" xfId="90" applyFont="1" applyAlignment="1">
      <alignment horizontal="left" vertical="center" wrapText="1" indent="1"/>
    </xf>
    <xf numFmtId="0" fontId="137" fillId="0" borderId="0" xfId="90" applyFont="1" applyAlignment="1">
      <alignment horizontal="left" vertical="center" wrapText="1" indent="1"/>
    </xf>
    <xf numFmtId="0" fontId="105" fillId="0" borderId="0" xfId="90" applyFont="1" applyAlignment="1">
      <alignment horizontal="left" vertical="center" wrapText="1" indent="1"/>
    </xf>
    <xf numFmtId="0" fontId="265" fillId="0" borderId="0" xfId="90" applyFont="1" applyAlignment="1">
      <alignment horizontal="left" vertical="center" wrapText="1" indent="1"/>
    </xf>
    <xf numFmtId="0" fontId="266" fillId="0" borderId="0" xfId="90" applyFont="1" applyAlignment="1">
      <alignment horizontal="left" vertical="center" wrapText="1" indent="1"/>
    </xf>
    <xf numFmtId="0" fontId="79" fillId="0" borderId="0" xfId="90" applyFont="1" applyAlignment="1">
      <alignment horizontal="left" vertical="center" wrapText="1" indent="1"/>
    </xf>
    <xf numFmtId="0" fontId="230" fillId="0" borderId="0" xfId="90" applyFont="1" applyAlignment="1">
      <alignment horizontal="left" vertical="center" wrapText="1" indent="1"/>
    </xf>
    <xf numFmtId="0" fontId="6" fillId="0" borderId="0" xfId="90" applyFont="1" applyAlignment="1">
      <alignment horizontal="left" vertical="center" wrapText="1" indent="1"/>
    </xf>
    <xf numFmtId="0" fontId="15" fillId="0" borderId="0" xfId="90" applyFont="1" applyAlignment="1">
      <alignment horizontal="left" vertical="center" wrapText="1" indent="1"/>
    </xf>
    <xf numFmtId="0" fontId="8" fillId="0" borderId="0" xfId="90" applyFont="1" applyAlignment="1">
      <alignment horizontal="left" vertical="center" wrapText="1" indent="1"/>
    </xf>
    <xf numFmtId="0" fontId="263" fillId="0" borderId="0" xfId="90" applyFont="1" applyAlignment="1">
      <alignment horizontal="left" vertical="center" wrapText="1" indent="1"/>
    </xf>
    <xf numFmtId="0" fontId="102" fillId="27" borderId="0" xfId="90" applyFont="1" applyFill="1" applyAlignment="1">
      <alignment horizontal="left" vertical="center" wrapText="1" indent="2"/>
    </xf>
    <xf numFmtId="3" fontId="24" fillId="0" borderId="0" xfId="90" applyNumberFormat="1" applyFont="1" applyAlignment="1">
      <alignment horizontal="center" vertical="center"/>
    </xf>
    <xf numFmtId="4" fontId="105" fillId="0" borderId="0" xfId="90" applyNumberFormat="1" applyFont="1" applyAlignment="1">
      <alignment horizontal="left" vertical="center" wrapText="1" indent="1"/>
    </xf>
    <xf numFmtId="0" fontId="79" fillId="0" borderId="0" xfId="90" applyFont="1" applyAlignment="1">
      <alignment horizontal="left" vertical="center" wrapText="1" indent="5"/>
    </xf>
    <xf numFmtId="0" fontId="105" fillId="0" borderId="0" xfId="90" applyFont="1" applyAlignment="1">
      <alignment horizontal="left" vertical="center" wrapText="1" indent="5"/>
    </xf>
    <xf numFmtId="0" fontId="136" fillId="0" borderId="0" xfId="90" applyFont="1" applyAlignment="1">
      <alignment horizontal="left" vertical="center" wrapText="1" indent="2"/>
    </xf>
    <xf numFmtId="0" fontId="132" fillId="0" borderId="0" xfId="90" applyFont="1" applyAlignment="1">
      <alignment horizontal="left" vertical="center" wrapText="1" indent="1"/>
    </xf>
    <xf numFmtId="0" fontId="7" fillId="0" borderId="0" xfId="90" applyFont="1" applyAlignment="1">
      <alignment horizontal="left" vertical="center" wrapText="1" indent="1"/>
    </xf>
    <xf numFmtId="4" fontId="7" fillId="0" borderId="0" xfId="90" applyNumberFormat="1" applyFont="1" applyAlignment="1">
      <alignment horizontal="left" vertical="center" wrapText="1" indent="1"/>
    </xf>
    <xf numFmtId="0" fontId="7" fillId="0" borderId="0" xfId="90" applyFont="1" applyAlignment="1">
      <alignment horizontal="left" vertical="center" wrapText="1" indent="2"/>
    </xf>
    <xf numFmtId="0" fontId="14" fillId="0" borderId="0" xfId="90" applyFont="1" applyAlignment="1">
      <alignment horizontal="left" vertical="center" indent="1"/>
    </xf>
    <xf numFmtId="0" fontId="152" fillId="0" borderId="0" xfId="90" applyFont="1" applyAlignment="1">
      <alignment horizontal="left" vertical="center" indent="1"/>
    </xf>
    <xf numFmtId="0" fontId="268" fillId="0" borderId="0" xfId="90" applyFont="1" applyAlignment="1">
      <alignment horizontal="left" vertical="center" indent="1"/>
    </xf>
    <xf numFmtId="0" fontId="269" fillId="0" borderId="0" xfId="90" applyFont="1" applyAlignment="1">
      <alignment horizontal="left" vertical="center" indent="1"/>
    </xf>
    <xf numFmtId="0" fontId="7" fillId="0" borderId="0" xfId="90" applyFont="1" applyAlignment="1">
      <alignment horizontal="left" vertical="center" wrapText="1" indent="3"/>
    </xf>
    <xf numFmtId="0" fontId="149" fillId="0" borderId="0" xfId="90" applyFont="1" applyAlignment="1">
      <alignment horizontal="left" vertical="center" wrapText="1" indent="3"/>
    </xf>
    <xf numFmtId="0" fontId="14" fillId="0" borderId="0" xfId="90" applyFont="1" applyAlignment="1">
      <alignment horizontal="left" vertical="center" wrapText="1" indent="3"/>
    </xf>
    <xf numFmtId="0" fontId="14" fillId="0" borderId="0" xfId="90" applyFont="1" applyAlignment="1">
      <alignment horizontal="left" vertical="center" wrapText="1" indent="1"/>
    </xf>
    <xf numFmtId="0" fontId="271" fillId="0" borderId="0" xfId="90" applyFont="1" applyAlignment="1">
      <alignment horizontal="left" wrapText="1" indent="1"/>
    </xf>
    <xf numFmtId="0" fontId="45" fillId="0" borderId="0" xfId="90" applyAlignment="1">
      <alignment horizontal="left" wrapText="1" indent="1"/>
    </xf>
    <xf numFmtId="0" fontId="272" fillId="0" borderId="0" xfId="90" applyFont="1" applyAlignment="1">
      <alignment horizontal="left" wrapText="1" indent="1"/>
    </xf>
    <xf numFmtId="0" fontId="14" fillId="0" borderId="0" xfId="90" applyFont="1" applyAlignment="1">
      <alignment horizontal="left" wrapText="1" indent="3"/>
    </xf>
    <xf numFmtId="0" fontId="34" fillId="0" borderId="0" xfId="90" applyFont="1" applyAlignment="1">
      <alignment horizontal="left" wrapText="1" indent="3"/>
    </xf>
    <xf numFmtId="0" fontId="7" fillId="0" borderId="0" xfId="90" applyFont="1" applyAlignment="1">
      <alignment horizontal="left" wrapText="1" indent="3"/>
    </xf>
    <xf numFmtId="0" fontId="273" fillId="0" borderId="0" xfId="90" applyFont="1" applyAlignment="1">
      <alignment horizontal="left" wrapText="1" indent="3"/>
    </xf>
    <xf numFmtId="0" fontId="45" fillId="0" borderId="0" xfId="90" applyAlignment="1">
      <alignment horizontal="left" wrapText="1" indent="3"/>
    </xf>
    <xf numFmtId="0" fontId="272" fillId="0" borderId="0" xfId="90" applyFont="1" applyAlignment="1">
      <alignment horizontal="left" wrapText="1" indent="3"/>
    </xf>
    <xf numFmtId="46" fontId="273" fillId="0" borderId="0" xfId="90" applyNumberFormat="1" applyFont="1" applyAlignment="1">
      <alignment horizontal="left" wrapText="1" indent="3"/>
    </xf>
    <xf numFmtId="0" fontId="275" fillId="0" borderId="0" xfId="90" applyFont="1" applyAlignment="1">
      <alignment horizontal="left" wrapText="1" indent="3"/>
    </xf>
    <xf numFmtId="0" fontId="79" fillId="0" borderId="0" xfId="90" applyFont="1" applyAlignment="1">
      <alignment horizontal="left" wrapText="1" indent="3"/>
    </xf>
    <xf numFmtId="0" fontId="105" fillId="0" borderId="0" xfId="90" applyFont="1" applyAlignment="1">
      <alignment horizontal="left" vertical="center" wrapText="1" indent="3"/>
    </xf>
    <xf numFmtId="0" fontId="276" fillId="0" borderId="0" xfId="90" applyFont="1" applyAlignment="1">
      <alignment horizontal="left" vertical="center" wrapText="1" indent="3"/>
    </xf>
    <xf numFmtId="4" fontId="123" fillId="27" borderId="0" xfId="90" applyNumberFormat="1" applyFont="1" applyFill="1" applyAlignment="1">
      <alignment horizontal="left" vertical="center" wrapText="1" indent="1"/>
    </xf>
    <xf numFmtId="4" fontId="7" fillId="0" borderId="0" xfId="90" applyNumberFormat="1" applyFont="1" applyAlignment="1">
      <alignment horizontal="left" vertical="center" wrapText="1" indent="3"/>
    </xf>
    <xf numFmtId="4" fontId="123" fillId="16" borderId="0" xfId="90" applyNumberFormat="1" applyFont="1" applyFill="1" applyAlignment="1">
      <alignment horizontal="left" vertical="center" wrapText="1" indent="1"/>
    </xf>
    <xf numFmtId="0" fontId="129" fillId="0" borderId="0" xfId="90" applyFont="1" applyAlignment="1">
      <alignment horizontal="left" vertical="center" wrapText="1" indent="1"/>
    </xf>
    <xf numFmtId="0" fontId="277" fillId="0" borderId="0" xfId="90" applyFont="1" applyAlignment="1">
      <alignment horizontal="left" vertical="center" wrapText="1" indent="1"/>
    </xf>
    <xf numFmtId="0" fontId="278" fillId="0" borderId="0" xfId="90" applyFont="1" applyAlignment="1">
      <alignment horizontal="left" vertical="center" wrapText="1" indent="1"/>
    </xf>
    <xf numFmtId="0" fontId="278" fillId="0" borderId="0" xfId="90" applyFont="1" applyAlignment="1">
      <alignment horizontal="left" vertical="center" wrapText="1" indent="7"/>
    </xf>
    <xf numFmtId="0" fontId="137" fillId="0" borderId="0" xfId="90" applyFont="1" applyAlignment="1">
      <alignment horizontal="left" vertical="center" wrapText="1" indent="2"/>
    </xf>
    <xf numFmtId="0" fontId="273" fillId="0" borderId="0" xfId="90" applyFont="1" applyAlignment="1">
      <alignment horizontal="left" vertical="center" wrapText="1" indent="1"/>
    </xf>
    <xf numFmtId="0" fontId="155" fillId="0" borderId="0" xfId="90" applyFont="1" applyAlignment="1">
      <alignment horizontal="left" vertical="center" wrapText="1" indent="1"/>
    </xf>
    <xf numFmtId="0" fontId="13" fillId="0" borderId="0" xfId="90" applyFont="1" applyAlignment="1">
      <alignment horizontal="left" vertical="center" wrapText="1" indent="1"/>
    </xf>
    <xf numFmtId="0" fontId="279" fillId="0" borderId="0" xfId="90" applyFont="1" applyAlignment="1">
      <alignment horizontal="left" vertical="center" wrapText="1" indent="1"/>
    </xf>
    <xf numFmtId="0" fontId="174" fillId="0" borderId="0" xfId="90" applyFont="1" applyAlignment="1">
      <alignment horizontal="left" vertical="center" wrapText="1" indent="1"/>
    </xf>
    <xf numFmtId="0" fontId="27" fillId="0" borderId="0" xfId="90" applyFont="1" applyAlignment="1">
      <alignment horizontal="justify" vertical="center" wrapText="1"/>
    </xf>
    <xf numFmtId="0" fontId="7" fillId="0" borderId="0" xfId="90" applyFont="1" applyAlignment="1">
      <alignment horizontal="justify" vertical="center" wrapText="1"/>
    </xf>
    <xf numFmtId="0" fontId="280" fillId="0" borderId="0" xfId="90" applyFont="1" applyAlignment="1">
      <alignment horizontal="left" vertical="center" wrapText="1" indent="2"/>
    </xf>
    <xf numFmtId="0" fontId="281" fillId="0" borderId="0" xfId="90" applyFont="1" applyAlignment="1">
      <alignment horizontal="left" vertical="center" wrapText="1" indent="2"/>
    </xf>
    <xf numFmtId="0" fontId="105" fillId="0" borderId="0" xfId="90" applyFont="1" applyAlignment="1">
      <alignment horizontal="justify" vertical="center" wrapText="1"/>
    </xf>
    <xf numFmtId="0" fontId="15" fillId="0" borderId="0" xfId="90" applyFont="1" applyAlignment="1">
      <alignment horizontal="justify" vertical="center" wrapText="1"/>
    </xf>
    <xf numFmtId="0" fontId="282" fillId="0" borderId="0" xfId="90" applyFont="1" applyAlignment="1">
      <alignment horizontal="left" vertical="center" wrapText="1" indent="2"/>
    </xf>
    <xf numFmtId="0" fontId="283" fillId="0" borderId="0" xfId="90" applyFont="1" applyAlignment="1">
      <alignment horizontal="left" vertical="center" wrapText="1" indent="2"/>
    </xf>
    <xf numFmtId="0" fontId="168" fillId="0" borderId="0" xfId="90" applyFont="1" applyAlignment="1">
      <alignment horizontal="justify" vertical="center" wrapText="1"/>
    </xf>
    <xf numFmtId="0" fontId="284" fillId="0" borderId="0" xfId="90" applyFont="1" applyAlignment="1">
      <alignment horizontal="left" vertical="center" wrapText="1" indent="2"/>
    </xf>
    <xf numFmtId="0" fontId="285" fillId="0" borderId="0" xfId="90" applyFont="1" applyAlignment="1">
      <alignment horizontal="left" vertical="center" wrapText="1" indent="1"/>
    </xf>
    <xf numFmtId="0" fontId="116" fillId="0" borderId="0" xfId="90" applyFont="1" applyAlignment="1">
      <alignment horizontal="left" vertical="center" wrapText="1" indent="2"/>
    </xf>
    <xf numFmtId="0" fontId="286" fillId="0" borderId="0" xfId="90" applyFont="1" applyAlignment="1">
      <alignment horizontal="left" vertical="center" wrapText="1" indent="2"/>
    </xf>
    <xf numFmtId="0" fontId="6" fillId="0" borderId="0" xfId="90" applyFont="1" applyAlignment="1">
      <alignment horizontal="left" vertical="center" wrapText="1" indent="2"/>
    </xf>
    <xf numFmtId="0" fontId="230" fillId="0" borderId="0" xfId="90" applyFont="1" applyAlignment="1">
      <alignment horizontal="left" vertical="center" wrapText="1" indent="2"/>
    </xf>
    <xf numFmtId="0" fontId="105" fillId="0" borderId="0" xfId="90" applyFont="1" applyAlignment="1">
      <alignment horizontal="left" vertical="center" wrapText="1" indent="2"/>
    </xf>
    <xf numFmtId="0" fontId="287" fillId="0" borderId="0" xfId="90" applyFont="1" applyAlignment="1">
      <alignment horizontal="left" vertical="center" wrapText="1" indent="2"/>
    </xf>
    <xf numFmtId="0" fontId="288" fillId="0" borderId="0" xfId="90" applyFont="1" applyAlignment="1">
      <alignment horizontal="left" vertical="center" wrapText="1" indent="2"/>
    </xf>
    <xf numFmtId="0" fontId="289" fillId="0" borderId="0" xfId="90" applyFont="1" applyAlignment="1">
      <alignment horizontal="left" vertical="center" wrapText="1" indent="2"/>
    </xf>
    <xf numFmtId="0" fontId="290" fillId="0" borderId="0" xfId="90" applyFont="1" applyAlignment="1">
      <alignment horizontal="left" vertical="center" wrapText="1" indent="3"/>
    </xf>
    <xf numFmtId="0" fontId="290" fillId="0" borderId="0" xfId="90" applyFont="1" applyAlignment="1">
      <alignment horizontal="justify" vertical="center" wrapText="1"/>
    </xf>
    <xf numFmtId="0" fontId="79" fillId="0" borderId="0" xfId="90" applyFont="1" applyAlignment="1">
      <alignment horizontal="justify" vertical="center" wrapText="1"/>
    </xf>
    <xf numFmtId="0" fontId="291" fillId="0" borderId="0" xfId="90" applyFont="1" applyAlignment="1">
      <alignment horizontal="justify" vertical="center" wrapText="1"/>
    </xf>
    <xf numFmtId="0" fontId="14" fillId="0" borderId="0" xfId="90" applyFont="1" applyAlignment="1">
      <alignment horizontal="justify" vertical="center" wrapText="1"/>
    </xf>
    <xf numFmtId="0" fontId="291" fillId="0" borderId="0" xfId="90" applyFont="1" applyAlignment="1">
      <alignment horizontal="left" vertical="center" wrapText="1" indent="3"/>
    </xf>
    <xf numFmtId="4" fontId="105" fillId="26" borderId="0" xfId="90" applyNumberFormat="1" applyFont="1" applyFill="1" applyAlignment="1">
      <alignment horizontal="left" vertical="center" wrapText="1" indent="1"/>
    </xf>
    <xf numFmtId="4" fontId="123" fillId="26" borderId="0" xfId="90" applyNumberFormat="1" applyFont="1" applyFill="1" applyAlignment="1">
      <alignment horizontal="left" vertical="center" wrapText="1" indent="1"/>
    </xf>
    <xf numFmtId="0" fontId="6" fillId="0" borderId="0" xfId="90" applyFont="1" applyAlignment="1">
      <alignment horizontal="justify" vertical="center" wrapText="1"/>
    </xf>
    <xf numFmtId="0" fontId="292" fillId="0" borderId="0" xfId="90" applyFont="1" applyAlignment="1">
      <alignment horizontal="left" vertical="center" wrapText="1" indent="1"/>
    </xf>
    <xf numFmtId="4" fontId="123" fillId="30" borderId="0" xfId="90" applyNumberFormat="1" applyFont="1" applyFill="1" applyAlignment="1">
      <alignment horizontal="left" vertical="center" wrapText="1" indent="1"/>
    </xf>
    <xf numFmtId="0" fontId="293" fillId="0" borderId="0" xfId="90" applyFont="1" applyAlignment="1">
      <alignment horizontal="justify" vertical="center" wrapText="1"/>
    </xf>
    <xf numFmtId="0" fontId="132" fillId="0" borderId="0" xfId="90" applyFont="1" applyAlignment="1">
      <alignment horizontal="justify" vertical="center" wrapText="1"/>
    </xf>
    <xf numFmtId="0" fontId="119" fillId="0" borderId="0" xfId="90" applyFont="1" applyAlignment="1">
      <alignment horizontal="justify" vertical="center" wrapText="1"/>
    </xf>
    <xf numFmtId="0" fontId="294" fillId="0" borderId="0" xfId="90" applyFont="1" applyAlignment="1">
      <alignment horizontal="justify" vertical="center" wrapText="1"/>
    </xf>
    <xf numFmtId="0" fontId="79" fillId="0" borderId="0" xfId="90" applyFont="1" applyAlignment="1">
      <alignment horizontal="left" vertical="center" wrapText="1" indent="2"/>
    </xf>
    <xf numFmtId="0" fontId="295" fillId="0" borderId="0" xfId="90" applyFont="1" applyAlignment="1">
      <alignment horizontal="center" vertical="center" wrapText="1"/>
    </xf>
    <xf numFmtId="0" fontId="220" fillId="0" borderId="0" xfId="124" applyFont="1" applyAlignment="1" applyProtection="1">
      <alignment horizontal="center" vertical="center" wrapText="1"/>
    </xf>
    <xf numFmtId="0" fontId="119" fillId="0" borderId="0" xfId="90" applyFont="1" applyAlignment="1">
      <alignment horizontal="center" vertical="center" wrapText="1"/>
    </xf>
    <xf numFmtId="0" fontId="105" fillId="0" borderId="0" xfId="90" applyFont="1" applyAlignment="1">
      <alignment horizontal="center" vertical="center" wrapText="1"/>
    </xf>
    <xf numFmtId="0" fontId="14" fillId="0" borderId="0" xfId="90" applyFont="1" applyAlignment="1">
      <alignment horizontal="left" vertical="center" wrapText="1" indent="2"/>
    </xf>
    <xf numFmtId="0" fontId="45" fillId="0" borderId="0" xfId="90" applyAlignment="1">
      <alignment vertical="center" wrapText="1"/>
    </xf>
    <xf numFmtId="0" fontId="37" fillId="0" borderId="0" xfId="90" applyFont="1" applyAlignment="1">
      <alignment horizontal="justify" vertical="center" wrapText="1"/>
    </xf>
    <xf numFmtId="0" fontId="296" fillId="0" borderId="0" xfId="90" applyFont="1" applyAlignment="1">
      <alignment horizontal="justify" vertical="center" wrapText="1"/>
    </xf>
    <xf numFmtId="0" fontId="296" fillId="23" borderId="0" xfId="90" applyFont="1" applyFill="1" applyAlignment="1">
      <alignment horizontal="justify" vertical="center" wrapText="1"/>
    </xf>
    <xf numFmtId="0" fontId="116" fillId="0" borderId="0" xfId="90" applyFont="1" applyAlignment="1">
      <alignment horizontal="justify" vertical="center" wrapText="1"/>
    </xf>
    <xf numFmtId="4" fontId="7" fillId="27" borderId="0" xfId="90" applyNumberFormat="1" applyFont="1" applyFill="1" applyAlignment="1">
      <alignment horizontal="left" vertical="center" wrapText="1" indent="1"/>
    </xf>
    <xf numFmtId="0" fontId="119" fillId="0" borderId="0" xfId="90" applyFont="1" applyAlignment="1">
      <alignment horizontal="left" vertical="center" wrapText="1" indent="1"/>
    </xf>
    <xf numFmtId="0" fontId="294" fillId="0" borderId="0" xfId="90" applyFont="1" applyAlignment="1">
      <alignment horizontal="left" vertical="center" wrapText="1" indent="1"/>
    </xf>
    <xf numFmtId="4" fontId="7" fillId="16" borderId="0" xfId="90" applyNumberFormat="1" applyFont="1" applyFill="1" applyAlignment="1">
      <alignment horizontal="left" vertical="center" wrapText="1" indent="1"/>
    </xf>
    <xf numFmtId="0" fontId="102" fillId="0" borderId="0" xfId="90" applyFont="1" applyAlignment="1">
      <alignment horizontal="justify" vertical="center" wrapText="1"/>
    </xf>
    <xf numFmtId="0" fontId="119" fillId="0" borderId="0" xfId="90" applyFont="1" applyAlignment="1">
      <alignment horizontal="left" vertical="center" wrapText="1" indent="3"/>
    </xf>
    <xf numFmtId="0" fontId="6" fillId="16" borderId="0" xfId="90" applyFont="1" applyFill="1" applyAlignment="1">
      <alignment horizontal="justify" vertical="center" wrapText="1"/>
    </xf>
    <xf numFmtId="0" fontId="105" fillId="16" borderId="0" xfId="90" applyFont="1" applyFill="1" applyAlignment="1">
      <alignment horizontal="justify" vertical="center" wrapText="1"/>
    </xf>
    <xf numFmtId="4" fontId="105" fillId="0" borderId="0" xfId="90" applyNumberFormat="1" applyFont="1" applyAlignment="1">
      <alignment horizontal="left" vertical="center" wrapText="1" indent="4"/>
    </xf>
    <xf numFmtId="0" fontId="119" fillId="0" borderId="0" xfId="90" applyFont="1" applyAlignment="1">
      <alignment horizontal="left" vertical="center" wrapText="1" indent="2"/>
    </xf>
    <xf numFmtId="4" fontId="105" fillId="0" borderId="0" xfId="90" applyNumberFormat="1" applyFont="1" applyAlignment="1">
      <alignment horizontal="left" vertical="center" wrapText="1" indent="3"/>
    </xf>
    <xf numFmtId="4" fontId="7" fillId="41" borderId="0" xfId="90" applyNumberFormat="1" applyFont="1" applyFill="1" applyAlignment="1">
      <alignment horizontal="left" vertical="center" wrapText="1" indent="2"/>
    </xf>
    <xf numFmtId="0" fontId="101" fillId="0" borderId="0" xfId="90" applyFont="1" applyAlignment="1">
      <alignment horizontal="left" vertical="center" wrapText="1" indent="2"/>
    </xf>
    <xf numFmtId="0" fontId="123" fillId="0" borderId="0" xfId="90" applyFont="1" applyAlignment="1">
      <alignment horizontal="left" vertical="center" wrapText="1" indent="2"/>
    </xf>
    <xf numFmtId="0" fontId="298" fillId="0" borderId="0" xfId="90" applyFont="1" applyAlignment="1">
      <alignment horizontal="left" vertical="center" wrapText="1" indent="2"/>
    </xf>
    <xf numFmtId="0" fontId="102" fillId="0" borderId="0" xfId="90" applyFont="1" applyAlignment="1">
      <alignment horizontal="left" vertical="center" wrapText="1" indent="2"/>
    </xf>
    <xf numFmtId="4" fontId="123" fillId="0" borderId="0" xfId="90" applyNumberFormat="1" applyFont="1" applyAlignment="1">
      <alignment horizontal="left" vertical="center" wrapText="1" indent="3"/>
    </xf>
    <xf numFmtId="4" fontId="123" fillId="41" borderId="0" xfId="90" applyNumberFormat="1" applyFont="1" applyFill="1" applyAlignment="1">
      <alignment horizontal="left" vertical="center" wrapText="1" indent="3"/>
    </xf>
    <xf numFmtId="0" fontId="123" fillId="0" borderId="0" xfId="90" applyFont="1" applyAlignment="1">
      <alignment horizontal="justify" vertical="center" wrapText="1"/>
    </xf>
    <xf numFmtId="4" fontId="299" fillId="24" borderId="0" xfId="90" applyNumberFormat="1" applyFont="1" applyFill="1" applyAlignment="1">
      <alignment horizontal="left" vertical="center" wrapText="1" indent="1"/>
    </xf>
    <xf numFmtId="0" fontId="168" fillId="0" borderId="0" xfId="90" applyFont="1" applyAlignment="1">
      <alignment horizontal="center"/>
    </xf>
    <xf numFmtId="0" fontId="152" fillId="0" borderId="0" xfId="90" applyFont="1" applyAlignment="1">
      <alignment horizontal="center"/>
    </xf>
    <xf numFmtId="0" fontId="119" fillId="0" borderId="0" xfId="90" applyFont="1" applyAlignment="1">
      <alignment horizontal="center"/>
    </xf>
    <xf numFmtId="0" fontId="300" fillId="0" borderId="0" xfId="90" applyFont="1" applyAlignment="1">
      <alignment horizontal="center"/>
    </xf>
    <xf numFmtId="0" fontId="301" fillId="0" borderId="0" xfId="90" applyFont="1" applyAlignment="1">
      <alignment horizontal="center"/>
    </xf>
    <xf numFmtId="0" fontId="79" fillId="0" borderId="1" xfId="90" applyFont="1" applyBorder="1" applyAlignment="1">
      <alignment horizontal="center"/>
    </xf>
    <xf numFmtId="0" fontId="267" fillId="0" borderId="0" xfId="90" applyFont="1" applyAlignment="1">
      <alignment horizontal="center"/>
    </xf>
    <xf numFmtId="0" fontId="302" fillId="33" borderId="0" xfId="90" applyFont="1" applyFill="1" applyAlignment="1">
      <alignment horizontal="center"/>
    </xf>
    <xf numFmtId="0" fontId="79" fillId="0" borderId="0" xfId="90" applyFont="1" applyAlignment="1">
      <alignment horizontal="center"/>
    </xf>
    <xf numFmtId="0" fontId="105" fillId="0" borderId="0" xfId="90" applyFont="1" applyAlignment="1">
      <alignment horizontal="center"/>
    </xf>
    <xf numFmtId="0" fontId="15" fillId="0" borderId="0" xfId="90" applyFont="1" applyAlignment="1">
      <alignment horizontal="center"/>
    </xf>
    <xf numFmtId="0" fontId="287" fillId="0" borderId="0" xfId="90" applyFont="1" applyAlignment="1">
      <alignment horizontal="center"/>
    </xf>
    <xf numFmtId="0" fontId="303" fillId="0" borderId="0" xfId="90" applyFont="1" applyAlignment="1">
      <alignment horizontal="center"/>
    </xf>
    <xf numFmtId="0" fontId="164" fillId="0" borderId="0" xfId="90" applyFont="1" applyAlignment="1">
      <alignment horizontal="center"/>
    </xf>
    <xf numFmtId="4" fontId="105" fillId="33" borderId="0" xfId="90" applyNumberFormat="1" applyFont="1" applyFill="1" applyAlignment="1">
      <alignment horizontal="left" vertical="center" wrapText="1" indent="1"/>
    </xf>
    <xf numFmtId="0" fontId="117" fillId="0" borderId="0" xfId="90" applyFont="1" applyAlignment="1">
      <alignment vertical="top" wrapText="1"/>
    </xf>
    <xf numFmtId="0" fontId="152" fillId="0" borderId="0" xfId="90" applyFont="1" applyAlignment="1">
      <alignment vertical="top" wrapText="1"/>
    </xf>
    <xf numFmtId="0" fontId="304" fillId="0" borderId="0" xfId="90" applyFont="1" applyAlignment="1">
      <alignment horizontal="center" vertical="top" wrapText="1"/>
    </xf>
    <xf numFmtId="0" fontId="45" fillId="0" borderId="0" xfId="90" applyAlignment="1">
      <alignment vertical="top" wrapText="1"/>
    </xf>
    <xf numFmtId="0" fontId="305" fillId="0" borderId="0" xfId="90" applyFont="1" applyAlignment="1">
      <alignment horizontal="center" vertical="top" wrapText="1"/>
    </xf>
    <xf numFmtId="0" fontId="306" fillId="0" borderId="0" xfId="90" applyFont="1" applyAlignment="1">
      <alignment vertical="top" wrapText="1"/>
    </xf>
    <xf numFmtId="0" fontId="305" fillId="16" borderId="0" xfId="90" applyFont="1" applyFill="1" applyAlignment="1">
      <alignment vertical="top" wrapText="1"/>
    </xf>
    <xf numFmtId="0" fontId="308" fillId="0" borderId="0" xfId="90" applyFont="1" applyAlignment="1">
      <alignment vertical="top" wrapText="1"/>
    </xf>
    <xf numFmtId="0" fontId="116" fillId="0" borderId="0" xfId="90" applyFont="1" applyAlignment="1">
      <alignment horizontal="left" vertical="center" wrapText="1" indent="3"/>
    </xf>
    <xf numFmtId="0" fontId="132" fillId="16" borderId="0" xfId="90" applyFont="1" applyFill="1" applyAlignment="1">
      <alignment horizontal="justify" vertical="center" wrapText="1"/>
    </xf>
    <xf numFmtId="4" fontId="105" fillId="0" borderId="0" xfId="90" applyNumberFormat="1" applyFont="1" applyAlignment="1">
      <alignment horizontal="left" vertical="center" wrapText="1" indent="2"/>
    </xf>
    <xf numFmtId="0" fontId="101" fillId="0" borderId="0" xfId="90" applyFont="1" applyAlignment="1">
      <alignment wrapText="1"/>
    </xf>
    <xf numFmtId="0" fontId="45" fillId="0" borderId="0" xfId="90" applyAlignment="1">
      <alignment wrapText="1"/>
    </xf>
    <xf numFmtId="0" fontId="152" fillId="0" borderId="0" xfId="90" applyFont="1" applyAlignment="1">
      <alignment wrapText="1"/>
    </xf>
    <xf numFmtId="0" fontId="289" fillId="0" borderId="0" xfId="90" applyFont="1" applyAlignment="1">
      <alignment horizontal="left" vertical="center" wrapText="1" indent="3"/>
    </xf>
    <xf numFmtId="4" fontId="105" fillId="0" borderId="0" xfId="90" applyNumberFormat="1" applyFont="1" applyAlignment="1">
      <alignment horizontal="justify" vertical="center" wrapText="1"/>
    </xf>
    <xf numFmtId="0" fontId="79" fillId="0" borderId="0" xfId="90" applyFont="1" applyAlignment="1">
      <alignment horizontal="left" indent="1"/>
    </xf>
    <xf numFmtId="0" fontId="152" fillId="0" borderId="0" xfId="90" applyFont="1" applyAlignment="1">
      <alignment horizontal="left" indent="1"/>
    </xf>
    <xf numFmtId="0" fontId="137" fillId="0" borderId="0" xfId="90" applyFont="1" applyAlignment="1">
      <alignment horizontal="justify" vertical="center" wrapText="1"/>
    </xf>
    <xf numFmtId="4" fontId="105" fillId="16" borderId="0" xfId="90" applyNumberFormat="1" applyFont="1" applyFill="1" applyAlignment="1">
      <alignment horizontal="justify" vertical="center" wrapText="1"/>
    </xf>
    <xf numFmtId="4" fontId="6" fillId="0" borderId="0" xfId="90" applyNumberFormat="1" applyFont="1" applyAlignment="1">
      <alignment horizontal="justify" vertical="center" wrapText="1"/>
    </xf>
    <xf numFmtId="0" fontId="27" fillId="0" borderId="0" xfId="90" applyFont="1" applyAlignment="1">
      <alignment horizontal="left" vertical="center" wrapText="1" indent="2"/>
    </xf>
    <xf numFmtId="0" fontId="105" fillId="16" borderId="0" xfId="90" applyFont="1" applyFill="1" applyAlignment="1">
      <alignment horizontal="left" vertical="center" wrapText="1" indent="1"/>
    </xf>
    <xf numFmtId="0" fontId="6" fillId="0" borderId="109" xfId="90" applyFont="1" applyBorder="1" applyAlignment="1">
      <alignment horizontal="justify" vertical="center" wrapText="1"/>
    </xf>
    <xf numFmtId="0" fontId="7" fillId="16" borderId="0" xfId="90" applyFont="1" applyFill="1" applyAlignment="1">
      <alignment horizontal="left" vertical="center" wrapText="1" indent="1"/>
    </xf>
    <xf numFmtId="0" fontId="119" fillId="23" borderId="0" xfId="90" applyFont="1" applyFill="1" applyAlignment="1">
      <alignment horizontal="left" vertical="center" wrapText="1" indent="2"/>
    </xf>
    <xf numFmtId="4" fontId="105" fillId="16" borderId="0" xfId="90" applyNumberFormat="1" applyFont="1" applyFill="1" applyAlignment="1">
      <alignment horizontal="left" vertical="center" wrapText="1" indent="3"/>
    </xf>
    <xf numFmtId="0" fontId="123" fillId="0" borderId="0" xfId="90" applyFont="1" applyAlignment="1">
      <alignment horizontal="center"/>
    </xf>
    <xf numFmtId="0" fontId="167" fillId="0" borderId="0" xfId="90" applyFont="1"/>
    <xf numFmtId="0" fontId="79" fillId="0" borderId="0" xfId="90" applyFont="1" applyAlignment="1">
      <alignment horizontal="center" vertical="center" wrapText="1"/>
    </xf>
    <xf numFmtId="4" fontId="105" fillId="16" borderId="0" xfId="90" applyNumberFormat="1" applyFont="1" applyFill="1" applyAlignment="1">
      <alignment horizontal="left" vertical="center" wrapText="1" indent="1"/>
    </xf>
    <xf numFmtId="0" fontId="105" fillId="16" borderId="0" xfId="90" applyFont="1" applyFill="1" applyAlignment="1">
      <alignment horizontal="left" vertical="center" wrapText="1" indent="2"/>
    </xf>
    <xf numFmtId="0" fontId="105" fillId="0" borderId="0" xfId="90" applyFont="1" applyFill="1" applyAlignment="1">
      <alignment horizontal="left" vertical="center" wrapText="1" indent="2"/>
    </xf>
    <xf numFmtId="0" fontId="123" fillId="0" borderId="0" xfId="90" applyFont="1" applyFill="1" applyAlignment="1">
      <alignment horizontal="left" vertical="center" wrapText="1" indent="2"/>
    </xf>
    <xf numFmtId="0" fontId="309" fillId="0" borderId="0" xfId="124" applyFont="1" applyFill="1" applyAlignment="1" applyProtection="1">
      <alignment horizontal="left" vertical="center" wrapText="1" indent="2"/>
    </xf>
    <xf numFmtId="4" fontId="105" fillId="42" borderId="0" xfId="90" applyNumberFormat="1" applyFont="1" applyFill="1" applyAlignment="1">
      <alignment horizontal="left" vertical="center" wrapText="1" indent="3"/>
    </xf>
    <xf numFmtId="0" fontId="310" fillId="0" borderId="0" xfId="90" applyFont="1"/>
    <xf numFmtId="0" fontId="310" fillId="0" borderId="0" xfId="90" applyFont="1" applyAlignment="1">
      <alignment vertical="center" wrapText="1"/>
    </xf>
    <xf numFmtId="4" fontId="123" fillId="0" borderId="0" xfId="90" applyNumberFormat="1" applyFont="1" applyAlignment="1">
      <alignment horizontal="left" vertical="center" wrapText="1"/>
    </xf>
    <xf numFmtId="4" fontId="123" fillId="42" borderId="0" xfId="90" applyNumberFormat="1" applyFont="1" applyFill="1" applyAlignment="1">
      <alignment horizontal="left" vertical="center" wrapText="1" indent="1"/>
    </xf>
    <xf numFmtId="0" fontId="119" fillId="0" borderId="0" xfId="90" applyFont="1" applyAlignment="1">
      <alignment vertical="center" wrapText="1"/>
    </xf>
    <xf numFmtId="0" fontId="290" fillId="0" borderId="0" xfId="90" applyFont="1" applyAlignment="1">
      <alignment horizontal="center" vertical="center" wrapText="1"/>
    </xf>
    <xf numFmtId="0" fontId="105" fillId="0" borderId="0" xfId="90" applyFont="1" applyAlignment="1">
      <alignment vertical="center" wrapText="1"/>
    </xf>
    <xf numFmtId="0" fontId="119" fillId="31" borderId="0" xfId="90" applyFont="1" applyFill="1" applyAlignment="1">
      <alignment horizontal="left" vertical="center" wrapText="1" indent="2"/>
    </xf>
    <xf numFmtId="0" fontId="116" fillId="16" borderId="0" xfId="90" applyFont="1" applyFill="1" applyAlignment="1">
      <alignment horizontal="justify" vertical="center" wrapText="1"/>
    </xf>
    <xf numFmtId="0" fontId="294" fillId="0" borderId="0" xfId="90" applyFont="1" applyAlignment="1">
      <alignment wrapText="1"/>
    </xf>
    <xf numFmtId="0" fontId="168" fillId="0" borderId="0" xfId="90" applyFont="1" applyAlignment="1">
      <alignment wrapText="1"/>
    </xf>
    <xf numFmtId="0" fontId="294" fillId="0" borderId="0" xfId="90" applyFont="1" applyAlignment="1">
      <alignment horizontal="center" wrapText="1"/>
    </xf>
    <xf numFmtId="0" fontId="313" fillId="0" borderId="0" xfId="90" applyFont="1" applyAlignment="1">
      <alignment horizontal="center" wrapText="1"/>
    </xf>
    <xf numFmtId="4" fontId="123" fillId="0" borderId="0" xfId="90" applyNumberFormat="1" applyFont="1" applyFill="1" applyAlignment="1">
      <alignment horizontal="left" vertical="center" wrapText="1" indent="1"/>
    </xf>
    <xf numFmtId="0" fontId="14" fillId="0" borderId="0" xfId="90" applyFont="1" applyFill="1" applyAlignment="1">
      <alignment horizontal="left" vertical="center" wrapText="1" indent="1"/>
    </xf>
    <xf numFmtId="0" fontId="116" fillId="0" borderId="0" xfId="90" applyFont="1" applyFill="1" applyAlignment="1">
      <alignment horizontal="justify" vertical="center" wrapText="1"/>
    </xf>
    <xf numFmtId="0" fontId="7" fillId="0" borderId="0" xfId="90" applyFont="1" applyFill="1" applyAlignment="1">
      <alignment horizontal="justify" vertical="center" wrapText="1"/>
    </xf>
    <xf numFmtId="0" fontId="314" fillId="16" borderId="0" xfId="90" applyFont="1" applyFill="1" applyAlignment="1">
      <alignment horizontal="left" vertical="center" wrapText="1"/>
    </xf>
    <xf numFmtId="0" fontId="295" fillId="0" borderId="0" xfId="90" applyFont="1" applyAlignment="1">
      <alignment horizontal="justify" vertical="center" wrapText="1"/>
    </xf>
    <xf numFmtId="0" fontId="149" fillId="0" borderId="0" xfId="90" applyFont="1" applyAlignment="1">
      <alignment horizontal="left" vertical="center" wrapText="1" indent="2"/>
    </xf>
    <xf numFmtId="0" fontId="7" fillId="16" borderId="0" xfId="90" applyFont="1" applyFill="1" applyAlignment="1">
      <alignment horizontal="justify" vertical="center" wrapText="1"/>
    </xf>
    <xf numFmtId="4" fontId="7" fillId="42" borderId="0" xfId="90" applyNumberFormat="1" applyFont="1" applyFill="1" applyAlignment="1">
      <alignment horizontal="left" vertical="center" wrapText="1" indent="1"/>
    </xf>
    <xf numFmtId="0" fontId="301" fillId="0" borderId="0" xfId="90" applyFont="1" applyAlignment="1">
      <alignment wrapText="1"/>
    </xf>
    <xf numFmtId="0" fontId="316" fillId="0" borderId="0" xfId="90" applyFont="1" applyAlignment="1">
      <alignment wrapText="1"/>
    </xf>
    <xf numFmtId="0" fontId="317" fillId="0" borderId="0" xfId="90" applyFont="1" applyAlignment="1">
      <alignment horizontal="left" wrapText="1" indent="2"/>
    </xf>
    <xf numFmtId="0" fontId="317" fillId="0" borderId="0" xfId="90" applyFont="1" applyAlignment="1">
      <alignment horizontal="left" wrapText="1" indent="3"/>
    </xf>
    <xf numFmtId="0" fontId="316" fillId="0" borderId="0" xfId="90" applyFont="1" applyAlignment="1">
      <alignment horizontal="left" wrapText="1" indent="2"/>
    </xf>
    <xf numFmtId="0" fontId="318" fillId="0" borderId="0" xfId="90" applyFont="1" applyAlignment="1">
      <alignment wrapText="1"/>
    </xf>
    <xf numFmtId="196" fontId="8" fillId="0" borderId="0" xfId="90" applyNumberFormat="1" applyFont="1" applyFill="1" applyAlignment="1">
      <alignment horizontal="left" vertical="center" wrapText="1" indent="1"/>
    </xf>
    <xf numFmtId="4" fontId="123" fillId="24" borderId="0" xfId="90" applyNumberFormat="1" applyFont="1" applyFill="1" applyAlignment="1">
      <alignment horizontal="left" vertical="center" wrapText="1" indent="1"/>
    </xf>
    <xf numFmtId="0" fontId="116" fillId="0" borderId="0" xfId="90" applyFont="1" applyAlignment="1">
      <alignment horizontal="left" vertical="center" wrapText="1" indent="1"/>
    </xf>
    <xf numFmtId="0" fontId="319" fillId="0" borderId="0" xfId="90" applyFont="1" applyAlignment="1">
      <alignment horizontal="left" vertical="center" wrapText="1" indent="1"/>
    </xf>
    <xf numFmtId="0" fontId="6" fillId="24" borderId="0" xfId="90" applyFont="1" applyFill="1" applyAlignment="1">
      <alignment horizontal="justify" vertical="center" wrapText="1"/>
    </xf>
    <xf numFmtId="0" fontId="264" fillId="0" borderId="0" xfId="90" applyFont="1" applyAlignment="1">
      <alignment horizontal="justify" vertical="center" wrapText="1"/>
    </xf>
    <xf numFmtId="0" fontId="8" fillId="0" borderId="0" xfId="90" applyFont="1" applyAlignment="1">
      <alignment horizontal="justify" vertical="center" wrapText="1"/>
    </xf>
    <xf numFmtId="0" fontId="6" fillId="32" borderId="0" xfId="90" applyFont="1" applyFill="1" applyAlignment="1">
      <alignment horizontal="justify" vertical="center" wrapText="1"/>
    </xf>
    <xf numFmtId="0" fontId="321" fillId="0" borderId="0" xfId="90" applyFont="1"/>
    <xf numFmtId="0" fontId="130" fillId="0" borderId="0" xfId="90" applyFont="1" applyAlignment="1">
      <alignment horizontal="left"/>
    </xf>
    <xf numFmtId="0" fontId="24" fillId="0" borderId="0" xfId="90" applyFont="1" applyAlignment="1">
      <alignment horizontal="left"/>
    </xf>
    <xf numFmtId="0" fontId="130" fillId="23" borderId="0" xfId="90" applyFont="1" applyFill="1" applyAlignment="1">
      <alignment horizontal="left"/>
    </xf>
    <xf numFmtId="0" fontId="322" fillId="0" borderId="61" xfId="90" applyFont="1" applyBorder="1" applyAlignment="1">
      <alignment horizontal="left" vertical="center" wrapText="1" indent="1"/>
    </xf>
    <xf numFmtId="0" fontId="323" fillId="0" borderId="59" xfId="90" applyFont="1" applyBorder="1" applyAlignment="1">
      <alignment horizontal="left" vertical="center" wrapText="1" indent="1"/>
    </xf>
    <xf numFmtId="0" fontId="27" fillId="0" borderId="59" xfId="90" applyFont="1" applyBorder="1" applyAlignment="1">
      <alignment horizontal="left" vertical="center" wrapText="1" indent="1"/>
    </xf>
    <xf numFmtId="0" fontId="27" fillId="0" borderId="60" xfId="90" applyFont="1" applyBorder="1" applyAlignment="1">
      <alignment horizontal="left" vertical="center" wrapText="1" indent="1"/>
    </xf>
    <xf numFmtId="0" fontId="323" fillId="0" borderId="61" xfId="90" applyFont="1" applyBorder="1" applyAlignment="1">
      <alignment horizontal="left" vertical="center" wrapText="1" indent="1"/>
    </xf>
    <xf numFmtId="0" fontId="322" fillId="0" borderId="59" xfId="90" applyFont="1" applyBorder="1" applyAlignment="1">
      <alignment horizontal="left" vertical="center" wrapText="1" indent="1"/>
    </xf>
    <xf numFmtId="0" fontId="7" fillId="0" borderId="59" xfId="90" applyFont="1" applyBorder="1" applyAlignment="1">
      <alignment horizontal="left" vertical="center" wrapText="1" indent="1"/>
    </xf>
    <xf numFmtId="0" fontId="7" fillId="0" borderId="60" xfId="90" applyFont="1" applyBorder="1" applyAlignment="1">
      <alignment horizontal="left" vertical="center" wrapText="1" indent="1"/>
    </xf>
    <xf numFmtId="0" fontId="27" fillId="0" borderId="61" xfId="90" applyFont="1" applyBorder="1" applyAlignment="1">
      <alignment horizontal="left" vertical="center" wrapText="1" indent="1"/>
    </xf>
    <xf numFmtId="0" fontId="323" fillId="0" borderId="60" xfId="90" applyFont="1" applyBorder="1" applyAlignment="1">
      <alignment horizontal="left" vertical="center" wrapText="1" indent="1"/>
    </xf>
    <xf numFmtId="14" fontId="324" fillId="0" borderId="0" xfId="113" applyNumberFormat="1" applyFont="1" applyAlignment="1">
      <alignment horizontal="center" vertical="center"/>
    </xf>
    <xf numFmtId="14" fontId="19" fillId="0" borderId="0" xfId="113" applyNumberFormat="1"/>
    <xf numFmtId="0" fontId="0" fillId="0" borderId="0" xfId="0" applyAlignment="1">
      <alignment vertical="center" wrapText="1"/>
    </xf>
    <xf numFmtId="0" fontId="326" fillId="0" borderId="0" xfId="0" applyFont="1" applyAlignment="1">
      <alignment horizontal="right" vertical="center" wrapText="1"/>
    </xf>
    <xf numFmtId="0" fontId="19" fillId="0" borderId="0" xfId="0" applyFont="1" applyAlignment="1">
      <alignment vertical="center" wrapText="1"/>
    </xf>
    <xf numFmtId="0" fontId="327" fillId="0" borderId="0" xfId="0" applyFont="1" applyAlignment="1">
      <alignment vertical="center" wrapText="1"/>
    </xf>
    <xf numFmtId="0" fontId="0" fillId="0" borderId="0" xfId="0" applyAlignment="1">
      <alignment horizontal="left" vertical="center" wrapText="1" indent="1"/>
    </xf>
    <xf numFmtId="0" fontId="19" fillId="0" borderId="0" xfId="0" applyFont="1" applyAlignment="1">
      <alignment horizontal="left" vertical="center" wrapText="1" indent="1"/>
    </xf>
    <xf numFmtId="0" fontId="328" fillId="0" borderId="0" xfId="0" applyFont="1" applyAlignment="1">
      <alignment horizontal="justify" vertical="center" wrapText="1"/>
    </xf>
    <xf numFmtId="0" fontId="150" fillId="0" borderId="0" xfId="0" applyFont="1" applyAlignment="1">
      <alignment horizontal="justify" vertical="center" wrapText="1"/>
    </xf>
    <xf numFmtId="0" fontId="169" fillId="24" borderId="29" xfId="76" applyFont="1" applyFill="1" applyBorder="1" applyAlignment="1" applyProtection="1">
      <alignment horizontal="center" vertical="center" wrapText="1"/>
    </xf>
    <xf numFmtId="0" fontId="209" fillId="36" borderId="116" xfId="113" applyFont="1" applyFill="1" applyBorder="1" applyAlignment="1">
      <alignment horizontal="center" vertical="center" wrapText="1"/>
    </xf>
    <xf numFmtId="0" fontId="25" fillId="0" borderId="117" xfId="113" applyFont="1" applyBorder="1" applyAlignment="1">
      <alignment horizontal="center" vertical="center" wrapText="1"/>
    </xf>
    <xf numFmtId="0" fontId="27" fillId="0" borderId="118" xfId="76" applyFont="1" applyBorder="1" applyAlignment="1" applyProtection="1">
      <alignment horizontal="left" vertical="center" wrapText="1" indent="5"/>
    </xf>
    <xf numFmtId="0" fontId="25" fillId="0" borderId="119" xfId="113" applyFont="1" applyBorder="1" applyAlignment="1">
      <alignment horizontal="center" vertical="center" wrapText="1"/>
    </xf>
    <xf numFmtId="0" fontId="27" fillId="0" borderId="117" xfId="113" applyFont="1" applyFill="1" applyBorder="1" applyAlignment="1">
      <alignment horizontal="left" vertical="center" wrapText="1"/>
    </xf>
    <xf numFmtId="0" fontId="12" fillId="0" borderId="118" xfId="76" applyFont="1" applyBorder="1" applyAlignment="1" applyProtection="1">
      <alignment horizontal="left" vertical="center" wrapText="1" indent="5"/>
    </xf>
    <xf numFmtId="0" fontId="19" fillId="0" borderId="117" xfId="113" applyFill="1" applyBorder="1" applyAlignment="1">
      <alignment horizontal="left" vertical="center"/>
    </xf>
    <xf numFmtId="0" fontId="7" fillId="35" borderId="118" xfId="113" applyFont="1" applyFill="1" applyBorder="1" applyAlignment="1">
      <alignment horizontal="left" vertical="center" wrapText="1" indent="1"/>
    </xf>
    <xf numFmtId="0" fontId="19" fillId="0" borderId="119" xfId="113" applyFill="1" applyBorder="1" applyAlignment="1">
      <alignment horizontal="left" vertical="center"/>
    </xf>
    <xf numFmtId="0" fontId="179" fillId="0" borderId="0" xfId="125" applyFont="1" applyAlignment="1">
      <alignment horizontal="center" vertical="center" wrapText="1"/>
    </xf>
    <xf numFmtId="0" fontId="240" fillId="0" borderId="0" xfId="125" applyFont="1" applyAlignment="1">
      <alignment vertical="center" wrapText="1"/>
    </xf>
    <xf numFmtId="0" fontId="159" fillId="0" borderId="0" xfId="90" applyFont="1" applyAlignment="1">
      <alignment horizontal="left" vertical="center" wrapText="1" indent="1"/>
    </xf>
    <xf numFmtId="0" fontId="104" fillId="0" borderId="0" xfId="90" applyFont="1" applyAlignment="1">
      <alignment horizontal="left" vertical="center" wrapText="1" indent="1"/>
    </xf>
    <xf numFmtId="0" fontId="2" fillId="0" borderId="0" xfId="129" applyFont="1" applyAlignment="1">
      <alignment horizontal="center"/>
    </xf>
    <xf numFmtId="0" fontId="109" fillId="0" borderId="0" xfId="0" applyFont="1" applyAlignment="1">
      <alignment horizontal="justify" vertical="center" wrapText="1"/>
    </xf>
    <xf numFmtId="0" fontId="330" fillId="0" borderId="0" xfId="0" applyFont="1" applyAlignment="1">
      <alignment horizontal="justify" vertical="center" wrapText="1"/>
    </xf>
    <xf numFmtId="0" fontId="6" fillId="0" borderId="0" xfId="113" applyFont="1" applyFill="1" applyAlignment="1">
      <alignment horizontal="left" vertical="center" wrapText="1"/>
    </xf>
    <xf numFmtId="0" fontId="102" fillId="0" borderId="0" xfId="113" applyFont="1" applyFill="1" applyBorder="1" applyAlignment="1">
      <alignment horizontal="left" vertical="center" wrapText="1"/>
    </xf>
    <xf numFmtId="0" fontId="24" fillId="0" borderId="0" xfId="0" applyFont="1" applyAlignment="1">
      <alignment vertical="center" wrapText="1"/>
    </xf>
    <xf numFmtId="0" fontId="144" fillId="0" borderId="0" xfId="0" applyFont="1" applyAlignment="1">
      <alignment vertical="center" wrapText="1"/>
    </xf>
    <xf numFmtId="0" fontId="7" fillId="35" borderId="0" xfId="0" applyFont="1" applyFill="1" applyAlignment="1">
      <alignment horizontal="justify" vertical="center" wrapText="1"/>
    </xf>
    <xf numFmtId="0" fontId="329" fillId="0" borderId="0" xfId="0" applyFont="1" applyAlignment="1">
      <alignment horizontal="center" vertical="center" wrapText="1"/>
    </xf>
    <xf numFmtId="0" fontId="108" fillId="40" borderId="0" xfId="0" applyFont="1" applyFill="1" applyAlignment="1">
      <alignment horizontal="justify" vertical="center" wrapText="1"/>
    </xf>
    <xf numFmtId="0" fontId="331" fillId="0" borderId="89" xfId="113" applyFont="1" applyBorder="1" applyAlignment="1">
      <alignment horizontal="justify" vertical="center" wrapText="1"/>
    </xf>
    <xf numFmtId="0" fontId="334" fillId="0" borderId="0" xfId="113" applyFont="1" applyFill="1" applyBorder="1" applyAlignment="1">
      <alignment horizontal="left" vertical="center" indent="5"/>
    </xf>
    <xf numFmtId="0" fontId="335" fillId="0" borderId="0" xfId="0" applyFont="1" applyAlignment="1">
      <alignment vertical="center" wrapText="1"/>
    </xf>
    <xf numFmtId="0" fontId="99" fillId="0" borderId="0" xfId="0" applyFont="1" applyAlignment="1">
      <alignment vertical="center" wrapText="1"/>
    </xf>
    <xf numFmtId="0" fontId="336" fillId="0" borderId="0" xfId="0" applyFont="1" applyAlignment="1">
      <alignment vertical="center" wrapText="1"/>
    </xf>
    <xf numFmtId="0" fontId="339" fillId="0" borderId="0" xfId="0" applyFont="1" applyAlignment="1">
      <alignment horizontal="center" vertical="center" wrapText="1"/>
    </xf>
    <xf numFmtId="0" fontId="100" fillId="0" borderId="0" xfId="0" applyFont="1" applyAlignment="1">
      <alignment horizontal="center" vertical="center" wrapText="1"/>
    </xf>
    <xf numFmtId="0" fontId="152" fillId="0" borderId="0" xfId="0" applyFont="1" applyAlignment="1">
      <alignment vertical="center" wrapText="1"/>
    </xf>
    <xf numFmtId="0" fontId="337" fillId="0" borderId="0" xfId="0" applyFont="1" applyAlignment="1">
      <alignment vertical="center" wrapText="1"/>
    </xf>
    <xf numFmtId="0" fontId="339" fillId="0" borderId="0" xfId="0" applyFont="1" applyAlignment="1">
      <alignment vertical="center" wrapText="1"/>
    </xf>
    <xf numFmtId="0" fontId="106" fillId="35" borderId="0" xfId="0" applyFont="1" applyFill="1" applyAlignment="1">
      <alignment horizontal="left" vertical="center" wrapText="1" indent="1"/>
    </xf>
    <xf numFmtId="0" fontId="242" fillId="0" borderId="0" xfId="0" applyFont="1" applyAlignment="1">
      <alignment horizontal="justify" vertical="center" wrapText="1"/>
    </xf>
    <xf numFmtId="0" fontId="104" fillId="0" borderId="0" xfId="0" applyFont="1" applyAlignment="1">
      <alignment horizontal="justify" vertical="center" wrapText="1"/>
    </xf>
    <xf numFmtId="0" fontId="179" fillId="0" borderId="0" xfId="0" applyFont="1" applyAlignment="1">
      <alignment horizontal="justify" vertical="center" wrapText="1"/>
    </xf>
    <xf numFmtId="0" fontId="242" fillId="0" borderId="0" xfId="0" applyFont="1" applyAlignment="1">
      <alignment vertical="center" wrapText="1"/>
    </xf>
    <xf numFmtId="0" fontId="242" fillId="0" borderId="0" xfId="0" applyFont="1" applyAlignment="1">
      <alignment horizontal="left" vertical="center" wrapText="1"/>
    </xf>
    <xf numFmtId="0" fontId="104" fillId="0" borderId="0" xfId="0" applyFont="1" applyAlignment="1">
      <alignment vertical="center" wrapText="1"/>
    </xf>
    <xf numFmtId="0" fontId="109" fillId="0" borderId="0" xfId="0" applyFont="1" applyAlignment="1">
      <alignment vertical="center" wrapText="1"/>
    </xf>
    <xf numFmtId="0" fontId="342" fillId="0" borderId="0" xfId="0" applyFont="1" applyAlignment="1">
      <alignment vertical="center" wrapText="1"/>
    </xf>
    <xf numFmtId="0" fontId="150" fillId="0" borderId="0" xfId="0" applyFont="1" applyAlignment="1">
      <alignment vertical="center" wrapText="1"/>
    </xf>
    <xf numFmtId="0" fontId="108" fillId="0" borderId="0" xfId="0" applyFont="1" applyAlignment="1">
      <alignment horizontal="justify" vertical="center" wrapText="1"/>
    </xf>
    <xf numFmtId="0" fontId="108" fillId="0" borderId="0" xfId="0" applyFont="1" applyAlignment="1">
      <alignment horizontal="left" vertical="center" wrapText="1" indent="2"/>
    </xf>
    <xf numFmtId="0" fontId="179" fillId="35" borderId="0" xfId="0" applyFont="1" applyFill="1" applyAlignment="1">
      <alignment horizontal="left" vertical="center" wrapText="1" indent="1"/>
    </xf>
    <xf numFmtId="0" fontId="106" fillId="0" borderId="0" xfId="0" applyFont="1" applyAlignment="1">
      <alignment horizontal="left" vertical="center" wrapText="1" indent="2"/>
    </xf>
    <xf numFmtId="0" fontId="343" fillId="0" borderId="0" xfId="0" applyFont="1" applyAlignment="1">
      <alignment horizontal="center" vertical="center" wrapText="1"/>
    </xf>
    <xf numFmtId="0" fontId="45" fillId="0" borderId="0" xfId="130"/>
    <xf numFmtId="0" fontId="344" fillId="0" borderId="0" xfId="130" applyFont="1"/>
    <xf numFmtId="0" fontId="45" fillId="0" borderId="0" xfId="130" applyAlignment="1">
      <alignment horizontal="center"/>
    </xf>
    <xf numFmtId="0" fontId="171" fillId="0" borderId="0" xfId="130" applyFont="1" applyAlignment="1">
      <alignment horizontal="center"/>
    </xf>
    <xf numFmtId="0" fontId="24" fillId="0" borderId="0" xfId="130" applyFont="1"/>
    <xf numFmtId="0" fontId="6" fillId="0" borderId="120" xfId="130" applyFont="1" applyBorder="1" applyAlignment="1">
      <alignment horizontal="left" vertical="center" indent="1"/>
    </xf>
    <xf numFmtId="3" fontId="6" fillId="0" borderId="121" xfId="130" applyNumberFormat="1" applyFont="1" applyBorder="1" applyAlignment="1">
      <alignment vertical="center"/>
    </xf>
    <xf numFmtId="3" fontId="154" fillId="44" borderId="122" xfId="130" applyNumberFormat="1" applyFont="1" applyFill="1" applyBorder="1" applyAlignment="1">
      <alignment horizontal="right" vertical="center" indent="1"/>
    </xf>
    <xf numFmtId="202" fontId="24" fillId="0" borderId="123" xfId="131" applyNumberFormat="1" applyFont="1" applyBorder="1" applyAlignment="1">
      <alignment horizontal="right" vertical="center" indent="1"/>
    </xf>
    <xf numFmtId="0" fontId="24" fillId="0" borderId="0" xfId="130" applyFont="1" applyAlignment="1">
      <alignment horizontal="center"/>
    </xf>
    <xf numFmtId="0" fontId="6" fillId="0" borderId="124" xfId="130" applyFont="1" applyBorder="1" applyAlignment="1">
      <alignment horizontal="left" vertical="center" indent="1"/>
    </xf>
    <xf numFmtId="3" fontId="6" fillId="0" borderId="125" xfId="130" applyNumberFormat="1" applyFont="1" applyBorder="1" applyAlignment="1">
      <alignment vertical="center"/>
    </xf>
    <xf numFmtId="3" fontId="154" fillId="44" borderId="126" xfId="130" applyNumberFormat="1" applyFont="1" applyFill="1" applyBorder="1" applyAlignment="1">
      <alignment horizontal="right" vertical="center" indent="1"/>
    </xf>
    <xf numFmtId="202" fontId="24" fillId="0" borderId="127" xfId="131" applyNumberFormat="1" applyFont="1" applyBorder="1" applyAlignment="1">
      <alignment horizontal="right" vertical="center" indent="1"/>
    </xf>
    <xf numFmtId="0" fontId="171" fillId="0" borderId="124" xfId="130" applyFont="1" applyBorder="1" applyAlignment="1">
      <alignment horizontal="left" vertical="center" indent="1"/>
    </xf>
    <xf numFmtId="202" fontId="24" fillId="35" borderId="127" xfId="131" applyNumberFormat="1" applyFont="1" applyFill="1" applyBorder="1" applyAlignment="1">
      <alignment horizontal="right" vertical="center" indent="1"/>
    </xf>
    <xf numFmtId="0" fontId="6" fillId="0" borderId="128" xfId="130" applyFont="1" applyBorder="1" applyAlignment="1">
      <alignment horizontal="left" vertical="center" indent="1"/>
    </xf>
    <xf numFmtId="3" fontId="6" fillId="0" borderId="129" xfId="130" applyNumberFormat="1" applyFont="1" applyBorder="1" applyAlignment="1">
      <alignment vertical="center"/>
    </xf>
    <xf numFmtId="3" fontId="154" fillId="44" borderId="130" xfId="130" applyNumberFormat="1" applyFont="1" applyFill="1" applyBorder="1" applyAlignment="1">
      <alignment horizontal="right" vertical="center" indent="1"/>
    </xf>
    <xf numFmtId="202" fontId="24" fillId="0" borderId="131" xfId="131" applyNumberFormat="1" applyFont="1" applyBorder="1" applyAlignment="1">
      <alignment horizontal="right" vertical="center" indent="1"/>
    </xf>
    <xf numFmtId="0" fontId="45" fillId="0" borderId="0" xfId="130" applyAlignment="1">
      <alignment vertical="center"/>
    </xf>
    <xf numFmtId="0" fontId="344" fillId="0" borderId="0" xfId="130" applyFont="1" applyAlignment="1">
      <alignment vertical="center"/>
    </xf>
    <xf numFmtId="0" fontId="104" fillId="0" borderId="0" xfId="130" applyFont="1" applyAlignment="1">
      <alignment horizontal="center" vertical="center"/>
    </xf>
    <xf numFmtId="3" fontId="104" fillId="0" borderId="0" xfId="130" applyNumberFormat="1" applyFont="1" applyAlignment="1">
      <alignment vertical="center"/>
    </xf>
    <xf numFmtId="3" fontId="153" fillId="0" borderId="0" xfId="130" applyNumberFormat="1" applyFont="1" applyAlignment="1">
      <alignment vertical="center"/>
    </xf>
    <xf numFmtId="3" fontId="345" fillId="0" borderId="0" xfId="130" applyNumberFormat="1" applyFont="1" applyAlignment="1">
      <alignment horizontal="center" vertical="center"/>
    </xf>
    <xf numFmtId="202" fontId="104" fillId="0" borderId="0" xfId="131" applyNumberFormat="1" applyFont="1" applyAlignment="1">
      <alignment vertical="center"/>
    </xf>
    <xf numFmtId="0" fontId="349" fillId="0" borderId="0" xfId="130" applyFont="1" applyAlignment="1">
      <alignment horizontal="center"/>
    </xf>
    <xf numFmtId="202" fontId="0" fillId="0" borderId="0" xfId="131" applyNumberFormat="1" applyFont="1" applyAlignment="1">
      <alignment horizontal="center"/>
    </xf>
    <xf numFmtId="0" fontId="220" fillId="24" borderId="0" xfId="76" applyFont="1" applyFill="1" applyAlignment="1" applyProtection="1">
      <alignment horizontal="center" vertical="center" wrapText="1"/>
    </xf>
    <xf numFmtId="0" fontId="0" fillId="0" borderId="0" xfId="0" applyAlignment="1">
      <alignment vertical="center"/>
    </xf>
    <xf numFmtId="0" fontId="0" fillId="0" borderId="0" xfId="0" applyBorder="1" applyAlignment="1">
      <alignment vertical="center"/>
    </xf>
    <xf numFmtId="0" fontId="6" fillId="0" borderId="0" xfId="0" applyFont="1" applyBorder="1" applyAlignment="1">
      <alignment vertical="center"/>
    </xf>
    <xf numFmtId="0" fontId="8" fillId="0" borderId="0" xfId="0" applyFont="1" applyBorder="1" applyAlignment="1">
      <alignment vertical="center"/>
    </xf>
    <xf numFmtId="0" fontId="5" fillId="0" borderId="0" xfId="0" applyFont="1" applyBorder="1"/>
    <xf numFmtId="0" fontId="215" fillId="0" borderId="0" xfId="0" applyFont="1" applyBorder="1" applyAlignment="1">
      <alignment horizontal="center" vertical="center"/>
    </xf>
    <xf numFmtId="0" fontId="105" fillId="0" borderId="0" xfId="0" applyFont="1" applyBorder="1" applyAlignment="1">
      <alignment horizontal="center" vertical="center" wrapText="1"/>
    </xf>
    <xf numFmtId="0" fontId="102" fillId="0" borderId="0" xfId="0" applyFont="1" applyBorder="1" applyAlignment="1">
      <alignment horizontal="left" vertical="center"/>
    </xf>
    <xf numFmtId="0" fontId="0" fillId="0" borderId="141" xfId="0" applyBorder="1" applyAlignment="1">
      <alignment vertical="center"/>
    </xf>
    <xf numFmtId="0" fontId="0" fillId="0" borderId="142" xfId="0" applyBorder="1" applyAlignment="1">
      <alignment vertical="center"/>
    </xf>
    <xf numFmtId="0" fontId="5" fillId="0" borderId="142" xfId="0" applyFont="1" applyBorder="1"/>
    <xf numFmtId="0" fontId="5" fillId="0" borderId="143" xfId="0" applyFont="1" applyBorder="1"/>
    <xf numFmtId="0" fontId="0" fillId="0" borderId="144" xfId="0" applyBorder="1" applyAlignment="1">
      <alignment vertical="center"/>
    </xf>
    <xf numFmtId="0" fontId="5" fillId="0" borderId="145" xfId="0" applyFont="1" applyBorder="1"/>
    <xf numFmtId="0" fontId="215" fillId="0" borderId="144" xfId="0" applyFont="1" applyBorder="1" applyAlignment="1">
      <alignment horizontal="center" vertical="center"/>
    </xf>
    <xf numFmtId="0" fontId="105" fillId="0" borderId="144" xfId="0" applyFont="1" applyBorder="1" applyAlignment="1">
      <alignment horizontal="center" vertical="center" wrapText="1"/>
    </xf>
    <xf numFmtId="0" fontId="12" fillId="0" borderId="146" xfId="76" applyFont="1" applyBorder="1" applyAlignment="1" applyProtection="1">
      <alignment horizontal="center" vertical="center" wrapText="1"/>
    </xf>
    <xf numFmtId="0" fontId="12" fillId="0" borderId="147" xfId="76" applyFont="1" applyBorder="1" applyAlignment="1" applyProtection="1">
      <alignment horizontal="center" vertical="center" wrapText="1"/>
    </xf>
    <xf numFmtId="0" fontId="168" fillId="0" borderId="147" xfId="0" applyFont="1" applyBorder="1" applyAlignment="1">
      <alignment horizontal="left" vertical="center"/>
    </xf>
    <xf numFmtId="0" fontId="5" fillId="0" borderId="147" xfId="0" applyFont="1" applyBorder="1"/>
    <xf numFmtId="0" fontId="5" fillId="0" borderId="148" xfId="0" applyFont="1" applyBorder="1"/>
    <xf numFmtId="0" fontId="0" fillId="0" borderId="0" xfId="0" applyBorder="1" applyAlignment="1">
      <alignment horizontal="left" vertical="center" indent="1"/>
    </xf>
    <xf numFmtId="0" fontId="106" fillId="0" borderId="0" xfId="0" applyFont="1" applyBorder="1" applyAlignment="1">
      <alignment horizontal="left" vertical="center" indent="1"/>
    </xf>
    <xf numFmtId="0" fontId="27" fillId="0" borderId="0" xfId="0" applyFont="1" applyBorder="1" applyAlignment="1">
      <alignment vertical="center"/>
    </xf>
    <xf numFmtId="0" fontId="34" fillId="0" borderId="0" xfId="0" applyFont="1" applyBorder="1"/>
    <xf numFmtId="0" fontId="34" fillId="0" borderId="145" xfId="0" applyFont="1" applyBorder="1"/>
    <xf numFmtId="0" fontId="7" fillId="0" borderId="0" xfId="0" applyFont="1" applyBorder="1" applyAlignment="1">
      <alignment vertical="center"/>
    </xf>
    <xf numFmtId="0" fontId="351" fillId="0" borderId="59" xfId="0" applyFont="1" applyBorder="1" applyAlignment="1">
      <alignment horizontal="center" vertical="center" wrapText="1"/>
    </xf>
    <xf numFmtId="14" fontId="5" fillId="0" borderId="0" xfId="0" applyNumberFormat="1" applyFont="1"/>
    <xf numFmtId="0" fontId="15" fillId="0" borderId="0" xfId="0" applyFont="1" applyAlignment="1">
      <alignment horizontal="center" vertical="center" wrapText="1"/>
    </xf>
    <xf numFmtId="0" fontId="0" fillId="0" borderId="0" xfId="0" applyAlignment="1">
      <alignment horizontal="left" vertical="center" indent="1"/>
    </xf>
    <xf numFmtId="0" fontId="12" fillId="0" borderId="0" xfId="76" applyFont="1" applyAlignment="1" applyProtection="1">
      <alignment horizontal="justify" vertical="center" wrapText="1"/>
    </xf>
    <xf numFmtId="0" fontId="150" fillId="0" borderId="0" xfId="0" applyFont="1" applyAlignment="1">
      <alignment horizontal="center" vertical="center" wrapText="1"/>
    </xf>
    <xf numFmtId="0" fontId="7" fillId="45" borderId="0" xfId="0" applyFont="1" applyFill="1" applyAlignment="1">
      <alignment horizontal="center" vertical="center"/>
    </xf>
    <xf numFmtId="0" fontId="106" fillId="0" borderId="0" xfId="0" applyFont="1" applyAlignment="1">
      <alignment vertical="center"/>
    </xf>
    <xf numFmtId="0" fontId="353" fillId="0" borderId="0" xfId="0" applyFont="1" applyAlignment="1">
      <alignment horizontal="justify" vertical="center" wrapText="1"/>
    </xf>
    <xf numFmtId="0" fontId="27" fillId="0" borderId="0" xfId="0" applyFont="1" applyAlignment="1">
      <alignment horizontal="left" vertical="center" wrapText="1"/>
    </xf>
    <xf numFmtId="0" fontId="150" fillId="0" borderId="0" xfId="0" applyFont="1" applyAlignment="1">
      <alignment horizontal="center" vertical="center" wrapText="1"/>
    </xf>
    <xf numFmtId="0" fontId="354" fillId="0" borderId="0" xfId="113" applyFont="1"/>
    <xf numFmtId="0" fontId="19" fillId="0" borderId="0" xfId="113" applyFont="1" applyAlignment="1">
      <alignment horizontal="left" vertical="center" wrapText="1" indent="1"/>
    </xf>
    <xf numFmtId="0" fontId="355" fillId="0" borderId="0" xfId="113" applyFont="1"/>
    <xf numFmtId="0" fontId="356" fillId="0" borderId="0" xfId="113" applyFont="1" applyAlignment="1">
      <alignment horizontal="left" vertical="center" indent="3"/>
    </xf>
    <xf numFmtId="0" fontId="10" fillId="0" borderId="0" xfId="76" applyAlignment="1" applyProtection="1">
      <alignment horizontal="left" vertical="center" wrapText="1" indent="1"/>
    </xf>
    <xf numFmtId="0" fontId="19" fillId="0" borderId="0" xfId="113" applyAlignment="1">
      <alignment horizontal="justify" vertical="center"/>
    </xf>
    <xf numFmtId="0" fontId="357" fillId="0" borderId="0" xfId="113" applyFont="1"/>
    <xf numFmtId="0" fontId="105" fillId="0" borderId="0" xfId="113" applyFont="1" applyAlignment="1">
      <alignment vertical="center" wrapText="1"/>
    </xf>
    <xf numFmtId="0" fontId="7" fillId="0" borderId="0" xfId="0" applyFont="1" applyAlignment="1">
      <alignment horizontal="center" vertical="center" wrapText="1"/>
    </xf>
    <xf numFmtId="0" fontId="363" fillId="0" borderId="0" xfId="0" applyFont="1" applyAlignment="1">
      <alignment horizontal="justify" vertical="center" wrapText="1"/>
    </xf>
    <xf numFmtId="0" fontId="105" fillId="0" borderId="0" xfId="0" applyFont="1" applyAlignment="1">
      <alignment horizontal="justify" vertical="center" wrapText="1"/>
    </xf>
    <xf numFmtId="0" fontId="366" fillId="0" borderId="0" xfId="0" applyFont="1" applyAlignment="1">
      <alignment horizontal="justify" vertical="center" wrapText="1"/>
    </xf>
    <xf numFmtId="0" fontId="7" fillId="0" borderId="0" xfId="0" applyFont="1"/>
    <xf numFmtId="0" fontId="150" fillId="54" borderId="0" xfId="0" applyFont="1" applyFill="1" applyAlignment="1">
      <alignment horizontal="justify" vertical="center" wrapText="1"/>
    </xf>
    <xf numFmtId="0" fontId="342" fillId="45" borderId="0" xfId="0" applyFont="1" applyFill="1" applyAlignment="1">
      <alignment horizontal="center" vertical="center" wrapText="1"/>
    </xf>
    <xf numFmtId="0" fontId="367" fillId="0" borderId="0" xfId="0" applyFont="1" applyAlignment="1">
      <alignment horizontal="justify" vertical="center" wrapText="1"/>
    </xf>
    <xf numFmtId="0" fontId="7" fillId="0" borderId="0" xfId="0" applyFont="1" applyAlignment="1">
      <alignment horizontal="left" vertical="center" wrapText="1" indent="10"/>
    </xf>
    <xf numFmtId="0" fontId="150" fillId="35" borderId="20" xfId="0" applyFont="1" applyFill="1" applyBorder="1" applyAlignment="1">
      <alignment horizontal="center" vertical="center" wrapText="1"/>
    </xf>
    <xf numFmtId="0" fontId="365" fillId="0" borderId="0" xfId="0" applyFont="1" applyAlignment="1">
      <alignment horizontal="center" vertical="center" wrapText="1"/>
    </xf>
    <xf numFmtId="0" fontId="106" fillId="0" borderId="0" xfId="0" applyFont="1" applyAlignment="1">
      <alignment horizontal="center" vertical="center" wrapText="1"/>
    </xf>
    <xf numFmtId="0" fontId="123" fillId="0" borderId="0" xfId="0" applyFont="1" applyAlignment="1">
      <alignment horizontal="center" vertical="center" wrapText="1"/>
    </xf>
    <xf numFmtId="0" fontId="179" fillId="0" borderId="0" xfId="0" applyFont="1" applyAlignment="1">
      <alignment horizontal="center" vertical="center" wrapText="1"/>
    </xf>
    <xf numFmtId="0" fontId="147" fillId="0" borderId="0" xfId="0" applyFont="1" applyAlignment="1">
      <alignment horizontal="center" vertical="center" wrapText="1"/>
    </xf>
    <xf numFmtId="0" fontId="368" fillId="0" borderId="0" xfId="0" applyFont="1" applyAlignment="1">
      <alignment horizontal="center" vertical="center" wrapText="1"/>
    </xf>
    <xf numFmtId="0" fontId="368" fillId="0" borderId="0" xfId="0" applyFont="1"/>
    <xf numFmtId="0" fontId="368" fillId="0" borderId="0" xfId="76" applyFont="1" applyAlignment="1" applyProtection="1">
      <alignment horizontal="center" vertical="center" wrapText="1"/>
    </xf>
    <xf numFmtId="0" fontId="368" fillId="0" borderId="59" xfId="0" applyFont="1" applyBorder="1" applyAlignment="1">
      <alignment horizontal="center" vertical="center" wrapText="1"/>
    </xf>
    <xf numFmtId="0" fontId="6" fillId="0" borderId="160" xfId="130" applyFont="1" applyBorder="1" applyAlignment="1">
      <alignment horizontal="left" vertical="center" indent="1"/>
    </xf>
    <xf numFmtId="210" fontId="6" fillId="0" borderId="161" xfId="130" applyNumberFormat="1" applyFont="1" applyBorder="1" applyAlignment="1">
      <alignment vertical="center"/>
    </xf>
    <xf numFmtId="3" fontId="6" fillId="0" borderId="161" xfId="130" applyNumberFormat="1" applyFont="1" applyBorder="1" applyAlignment="1">
      <alignment vertical="center"/>
    </xf>
    <xf numFmtId="9" fontId="154" fillId="44" borderId="162" xfId="184" applyFont="1" applyFill="1" applyBorder="1" applyAlignment="1">
      <alignment horizontal="right" vertical="center" indent="1"/>
    </xf>
    <xf numFmtId="202" fontId="24" fillId="0" borderId="163" xfId="131" applyNumberFormat="1" applyFont="1" applyBorder="1" applyAlignment="1">
      <alignment horizontal="right" vertical="center" indent="1"/>
    </xf>
    <xf numFmtId="0" fontId="6" fillId="0" borderId="164" xfId="130" applyFont="1" applyBorder="1" applyAlignment="1">
      <alignment horizontal="left" vertical="center" indent="1"/>
    </xf>
    <xf numFmtId="210" fontId="6" fillId="0" borderId="125" xfId="130" applyNumberFormat="1" applyFont="1" applyBorder="1" applyAlignment="1">
      <alignment vertical="center"/>
    </xf>
    <xf numFmtId="10" fontId="154" fillId="44" borderId="126" xfId="184" applyNumberFormat="1" applyFont="1" applyFill="1" applyBorder="1" applyAlignment="1">
      <alignment horizontal="right" vertical="center" indent="1"/>
    </xf>
    <xf numFmtId="10" fontId="24" fillId="0" borderId="165" xfId="131" applyNumberFormat="1" applyFont="1" applyBorder="1" applyAlignment="1">
      <alignment horizontal="right" vertical="center" indent="1"/>
    </xf>
    <xf numFmtId="0" fontId="171" fillId="0" borderId="164" xfId="130" applyFont="1" applyBorder="1" applyAlignment="1">
      <alignment horizontal="left" vertical="center" indent="1"/>
    </xf>
    <xf numFmtId="10" fontId="24" fillId="0" borderId="0" xfId="184" applyNumberFormat="1" applyFont="1"/>
    <xf numFmtId="0" fontId="171" fillId="0" borderId="65" xfId="130" applyFont="1" applyBorder="1" applyAlignment="1">
      <alignment horizontal="left" vertical="center" indent="1"/>
    </xf>
    <xf numFmtId="210" fontId="6" fillId="0" borderId="64" xfId="130" applyNumberFormat="1" applyFont="1" applyBorder="1" applyAlignment="1">
      <alignment vertical="center"/>
    </xf>
    <xf numFmtId="3" fontId="6" fillId="0" borderId="64" xfId="130" applyNumberFormat="1" applyFont="1" applyBorder="1" applyAlignment="1">
      <alignment vertical="center"/>
    </xf>
    <xf numFmtId="10" fontId="154" fillId="44" borderId="166" xfId="184" applyNumberFormat="1" applyFont="1" applyFill="1" applyBorder="1" applyAlignment="1">
      <alignment horizontal="right" vertical="center" indent="1"/>
    </xf>
    <xf numFmtId="10" fontId="24" fillId="0" borderId="63" xfId="131" applyNumberFormat="1" applyFont="1" applyBorder="1" applyAlignment="1">
      <alignment horizontal="right" vertical="center" indent="1"/>
    </xf>
    <xf numFmtId="10" fontId="104" fillId="0" borderId="20" xfId="131" applyNumberFormat="1" applyFont="1" applyBorder="1" applyAlignment="1">
      <alignment horizontal="center" vertical="center"/>
    </xf>
    <xf numFmtId="0" fontId="0" fillId="0" borderId="0" xfId="0" applyFill="1" applyAlignment="1">
      <alignment horizontal="left" vertical="center"/>
    </xf>
    <xf numFmtId="0" fontId="7" fillId="0" borderId="0" xfId="0" applyFont="1" applyBorder="1" applyAlignment="1">
      <alignment horizontal="justify" vertical="center" wrapText="1"/>
    </xf>
    <xf numFmtId="0" fontId="105" fillId="0" borderId="0" xfId="0" applyFont="1" applyBorder="1" applyAlignment="1">
      <alignment horizontal="justify" vertical="center" wrapText="1"/>
    </xf>
    <xf numFmtId="0" fontId="15" fillId="0" borderId="0" xfId="0" applyFont="1" applyFill="1" applyBorder="1" applyAlignment="1">
      <alignment horizontal="left" vertical="center" wrapText="1"/>
    </xf>
    <xf numFmtId="0" fontId="15" fillId="0" borderId="0" xfId="76" applyFont="1" applyBorder="1" applyAlignment="1" applyProtection="1">
      <alignment horizontal="left" vertical="center" wrapText="1" indent="5"/>
    </xf>
    <xf numFmtId="0" fontId="7" fillId="0" borderId="0" xfId="0" applyFont="1" applyAlignment="1">
      <alignment horizontal="center"/>
    </xf>
    <xf numFmtId="0" fontId="12" fillId="0" borderId="150" xfId="76" applyFont="1" applyBorder="1" applyAlignment="1" applyProtection="1">
      <alignment horizontal="center" vertical="center" wrapText="1"/>
    </xf>
    <xf numFmtId="0" fontId="5" fillId="45" borderId="0" xfId="0" applyFont="1" applyFill="1" applyAlignment="1">
      <alignment vertical="center" wrapText="1"/>
    </xf>
    <xf numFmtId="0" fontId="105" fillId="0" borderId="0" xfId="0" applyFont="1" applyAlignment="1">
      <alignment horizontal="left" vertical="center" wrapText="1" indent="2"/>
    </xf>
    <xf numFmtId="0" fontId="378" fillId="0" borderId="0" xfId="0" applyFont="1" applyAlignment="1">
      <alignment horizontal="center" vertical="center" wrapText="1"/>
    </xf>
    <xf numFmtId="0" fontId="329" fillId="35" borderId="20" xfId="0" applyFont="1" applyFill="1" applyBorder="1" applyAlignment="1">
      <alignment horizontal="center" vertical="center" wrapText="1"/>
    </xf>
    <xf numFmtId="0" fontId="6" fillId="0" borderId="0" xfId="0" applyFont="1"/>
    <xf numFmtId="0" fontId="5" fillId="0" borderId="0" xfId="0" applyFont="1" applyAlignment="1">
      <alignment horizontal="center" vertical="center" wrapText="1"/>
    </xf>
    <xf numFmtId="0" fontId="6" fillId="0" borderId="0" xfId="0" applyFont="1" applyAlignment="1">
      <alignment horizontal="center" vertical="center" wrapText="1"/>
    </xf>
    <xf numFmtId="0" fontId="380" fillId="0" borderId="0" xfId="0" applyFont="1" applyAlignment="1">
      <alignment horizontal="left" vertical="center" wrapText="1"/>
    </xf>
    <xf numFmtId="0" fontId="152" fillId="0" borderId="0" xfId="0" applyFont="1" applyAlignment="1">
      <alignment horizontal="left" vertical="center" wrapText="1"/>
    </xf>
    <xf numFmtId="0" fontId="107" fillId="35" borderId="20" xfId="0" applyFont="1" applyFill="1" applyBorder="1" applyAlignment="1">
      <alignment horizontal="center" vertical="center" wrapText="1"/>
    </xf>
    <xf numFmtId="0" fontId="381" fillId="0" borderId="0" xfId="0" applyFont="1" applyAlignment="1">
      <alignment horizontal="left" vertical="center" wrapText="1"/>
    </xf>
    <xf numFmtId="0" fontId="382" fillId="0" borderId="0" xfId="76" applyFont="1" applyAlignment="1" applyProtection="1">
      <alignment horizontal="left" vertical="center" wrapText="1"/>
    </xf>
    <xf numFmtId="0" fontId="372" fillId="0" borderId="0" xfId="0" applyFont="1" applyAlignment="1">
      <alignment horizontal="left" vertical="center" wrapText="1"/>
    </xf>
    <xf numFmtId="0" fontId="189" fillId="0" borderId="0" xfId="0" applyFont="1" applyBorder="1" applyAlignment="1">
      <alignment horizontal="left" vertical="center" wrapText="1" indent="1"/>
    </xf>
    <xf numFmtId="0" fontId="352" fillId="0" borderId="0" xfId="0" applyFont="1" applyAlignment="1">
      <alignment horizontal="justify" vertical="center" wrapText="1"/>
    </xf>
    <xf numFmtId="0" fontId="150" fillId="0" borderId="0" xfId="0" applyFont="1" applyAlignment="1">
      <alignment horizontal="center" vertical="center" wrapText="1"/>
    </xf>
    <xf numFmtId="0" fontId="171" fillId="0" borderId="0" xfId="0" applyFont="1" applyAlignment="1">
      <alignment horizontal="center" vertical="center" wrapText="1"/>
    </xf>
    <xf numFmtId="0" fontId="106" fillId="0" borderId="0" xfId="0" applyFont="1"/>
    <xf numFmtId="0" fontId="381" fillId="0" borderId="0" xfId="0" applyFont="1" applyAlignment="1">
      <alignment horizontal="left" vertical="center" indent="4"/>
    </xf>
    <xf numFmtId="0" fontId="381" fillId="0" borderId="0" xfId="0" applyFont="1" applyAlignment="1">
      <alignment horizontal="left" indent="3"/>
    </xf>
    <xf numFmtId="0" fontId="384" fillId="0" borderId="0" xfId="0" applyFont="1" applyAlignment="1">
      <alignment horizontal="left" vertical="center" indent="7"/>
    </xf>
    <xf numFmtId="0" fontId="385" fillId="0" borderId="0" xfId="0" applyFont="1" applyAlignment="1">
      <alignment horizontal="left" vertical="center" indent="4"/>
    </xf>
    <xf numFmtId="0" fontId="6" fillId="0" borderId="0" xfId="0" applyFont="1" applyAlignment="1" applyProtection="1">
      <alignment vertical="center" wrapText="1"/>
      <protection locked="0"/>
    </xf>
    <xf numFmtId="0" fontId="7" fillId="0" borderId="0" xfId="0" applyFont="1" applyAlignment="1" applyProtection="1">
      <alignment vertical="center" wrapText="1"/>
      <protection locked="0"/>
    </xf>
    <xf numFmtId="164" fontId="10" fillId="25" borderId="1" xfId="76" quotePrefix="1" applyNumberFormat="1" applyFill="1" applyBorder="1" applyAlignment="1" applyProtection="1">
      <alignment horizontal="center" vertical="center" wrapText="1"/>
      <protection locked="0"/>
    </xf>
    <xf numFmtId="164" fontId="10" fillId="25" borderId="1" xfId="76" applyNumberFormat="1" applyFill="1" applyBorder="1" applyAlignment="1" applyProtection="1">
      <alignment horizontal="center" vertical="center" wrapText="1"/>
      <protection locked="0"/>
    </xf>
    <xf numFmtId="164" fontId="11" fillId="25" borderId="1" xfId="76" applyNumberFormat="1" applyFont="1" applyFill="1" applyBorder="1" applyAlignment="1" applyProtection="1">
      <alignment horizontal="center" vertical="center" wrapText="1"/>
      <protection locked="0"/>
    </xf>
    <xf numFmtId="164" fontId="10" fillId="45" borderId="1" xfId="76" applyNumberFormat="1" applyFill="1" applyBorder="1" applyAlignment="1" applyProtection="1">
      <alignment horizontal="center" vertical="center" wrapText="1"/>
      <protection locked="0"/>
    </xf>
    <xf numFmtId="165" fontId="114" fillId="0" borderId="0" xfId="0" applyNumberFormat="1" applyFont="1" applyBorder="1" applyAlignment="1">
      <alignment horizontal="center" vertical="center" wrapText="1"/>
    </xf>
    <xf numFmtId="0" fontId="7" fillId="0" borderId="0" xfId="0" applyFont="1" applyBorder="1" applyAlignment="1">
      <alignment horizontal="left" vertical="center" wrapText="1" indent="1"/>
    </xf>
    <xf numFmtId="0" fontId="6" fillId="0" borderId="0" xfId="0" applyFont="1" applyBorder="1" applyAlignment="1">
      <alignment vertical="center" wrapText="1"/>
    </xf>
    <xf numFmtId="0" fontId="34" fillId="0" borderId="0" xfId="0" applyFont="1" applyBorder="1" applyAlignment="1">
      <alignment horizontal="left" vertical="center" wrapText="1" indent="1"/>
    </xf>
    <xf numFmtId="0" fontId="120" fillId="0" borderId="0" xfId="0" applyFont="1" applyBorder="1" applyAlignment="1">
      <alignment horizontal="left" vertical="center" wrapText="1" indent="1"/>
    </xf>
    <xf numFmtId="164" fontId="11" fillId="0" borderId="0" xfId="76" applyNumberFormat="1" applyFont="1" applyFill="1" applyBorder="1" applyAlignment="1" applyProtection="1">
      <alignment horizontal="center" vertical="center" wrapText="1"/>
      <protection locked="0"/>
    </xf>
    <xf numFmtId="164" fontId="11" fillId="0" borderId="0" xfId="76" applyNumberFormat="1" applyFont="1" applyFill="1" applyBorder="1" applyAlignment="1" applyProtection="1">
      <alignment horizontal="center" vertical="center" wrapText="1"/>
    </xf>
    <xf numFmtId="0" fontId="6" fillId="0" borderId="0" xfId="0" applyFont="1" applyFill="1" applyBorder="1" applyAlignment="1">
      <alignment vertical="center" wrapText="1"/>
    </xf>
    <xf numFmtId="0" fontId="12" fillId="0" borderId="59" xfId="76" applyFont="1" applyBorder="1" applyAlignment="1" applyProtection="1">
      <alignment horizontal="center" vertical="center" wrapText="1"/>
    </xf>
    <xf numFmtId="0" fontId="372" fillId="0" borderId="170" xfId="0" applyFont="1" applyBorder="1" applyAlignment="1">
      <alignment horizontal="left" vertical="center" indent="4"/>
    </xf>
    <xf numFmtId="0" fontId="7" fillId="0" borderId="0" xfId="0" applyFont="1" applyAlignment="1">
      <alignment horizontal="justify" vertical="center" wrapText="1"/>
    </xf>
    <xf numFmtId="0" fontId="329" fillId="35" borderId="20" xfId="0" applyNumberFormat="1" applyFont="1" applyFill="1" applyBorder="1" applyAlignment="1">
      <alignment horizontal="center" vertical="center" wrapText="1"/>
    </xf>
    <xf numFmtId="0" fontId="5" fillId="0" borderId="0" xfId="0" applyNumberFormat="1" applyFont="1"/>
    <xf numFmtId="0" fontId="7" fillId="0" borderId="0" xfId="0" quotePrefix="1" applyFont="1" applyAlignment="1">
      <alignment horizontal="justify" vertical="center" wrapText="1"/>
    </xf>
    <xf numFmtId="0" fontId="150" fillId="0" borderId="0" xfId="0" applyFont="1" applyFill="1" applyAlignment="1">
      <alignment horizontal="left" vertical="center" wrapText="1" indent="2"/>
    </xf>
    <xf numFmtId="0" fontId="105" fillId="35" borderId="20" xfId="0" applyFont="1" applyFill="1" applyBorder="1" applyAlignment="1">
      <alignment horizontal="center" vertical="center" wrapText="1"/>
    </xf>
    <xf numFmtId="0" fontId="387" fillId="0" borderId="0" xfId="129" applyFont="1" applyAlignment="1">
      <alignment horizontal="center" vertical="center" wrapText="1"/>
    </xf>
    <xf numFmtId="0" fontId="6" fillId="0" borderId="0" xfId="0" applyNumberFormat="1" applyFont="1" applyAlignment="1">
      <alignment vertical="center" wrapText="1"/>
    </xf>
    <xf numFmtId="0" fontId="390" fillId="0" borderId="0" xfId="0" applyFont="1" applyAlignment="1">
      <alignment horizontal="center" vertical="center" wrapText="1"/>
    </xf>
    <xf numFmtId="0" fontId="7" fillId="0" borderId="0" xfId="0" applyFont="1" applyAlignment="1">
      <alignment horizontal="justify" vertical="center" wrapText="1"/>
    </xf>
    <xf numFmtId="0" fontId="388" fillId="0" borderId="0" xfId="113" applyFont="1" applyAlignment="1">
      <alignment horizontal="left" vertical="center" wrapText="1" indent="1"/>
    </xf>
    <xf numFmtId="0" fontId="105" fillId="35" borderId="20" xfId="113" applyFont="1" applyFill="1" applyBorder="1" applyAlignment="1">
      <alignment horizontal="center" vertical="center" wrapText="1"/>
    </xf>
    <xf numFmtId="0" fontId="5" fillId="0" borderId="0" xfId="113" applyFont="1" applyFill="1" applyAlignment="1">
      <alignment vertical="center" wrapText="1"/>
    </xf>
    <xf numFmtId="0" fontId="6" fillId="0" borderId="0" xfId="113" applyFont="1" applyFill="1" applyAlignment="1">
      <alignment horizontal="center" vertical="center" wrapText="1"/>
    </xf>
    <xf numFmtId="0" fontId="5" fillId="0" borderId="0" xfId="113" applyFont="1" applyFill="1" applyAlignment="1">
      <alignment horizontal="justify" vertical="center" wrapText="1"/>
    </xf>
    <xf numFmtId="0" fontId="150" fillId="0" borderId="0" xfId="0" applyFont="1" applyAlignment="1">
      <alignment horizontal="left" vertical="center" wrapText="1" indent="1"/>
    </xf>
    <xf numFmtId="0" fontId="7" fillId="0" borderId="0" xfId="0" applyFont="1" applyAlignment="1">
      <alignment horizontal="justify" vertical="center" wrapText="1"/>
    </xf>
    <xf numFmtId="0" fontId="150" fillId="0" borderId="0" xfId="0" applyFont="1" applyAlignment="1">
      <alignment horizontal="justify" vertical="center" wrapText="1"/>
    </xf>
    <xf numFmtId="0" fontId="19" fillId="0" borderId="0" xfId="113" applyAlignment="1">
      <alignment vertical="center" wrapText="1"/>
    </xf>
    <xf numFmtId="15" fontId="19" fillId="0" borderId="0" xfId="0" applyNumberFormat="1" applyFont="1"/>
    <xf numFmtId="0" fontId="106" fillId="0" borderId="0" xfId="0" applyFont="1" applyAlignment="1">
      <alignment horizontal="justify" vertical="center" wrapText="1"/>
    </xf>
    <xf numFmtId="0" fontId="105" fillId="39" borderId="0" xfId="0" applyFont="1" applyFill="1" applyAlignment="1">
      <alignment horizontal="left" vertical="center" wrapText="1" indent="2"/>
    </xf>
    <xf numFmtId="196" fontId="105" fillId="0" borderId="0" xfId="0" applyNumberFormat="1" applyFont="1" applyAlignment="1">
      <alignment horizontal="justify" vertical="center" wrapText="1"/>
    </xf>
    <xf numFmtId="0" fontId="329" fillId="39" borderId="0" xfId="0" applyFont="1" applyFill="1" applyAlignment="1">
      <alignment horizontal="center" vertical="center" wrapText="1"/>
    </xf>
    <xf numFmtId="0" fontId="395" fillId="0" borderId="0" xfId="0" applyFont="1" applyAlignment="1">
      <alignment vertical="center"/>
    </xf>
    <xf numFmtId="0" fontId="396" fillId="0" borderId="0" xfId="0" applyFont="1" applyAlignment="1">
      <alignment vertical="center"/>
    </xf>
    <xf numFmtId="0" fontId="5" fillId="39" borderId="0" xfId="0" applyFont="1" applyFill="1"/>
    <xf numFmtId="0" fontId="7" fillId="0" borderId="0" xfId="0" applyFont="1" applyAlignment="1">
      <alignment horizontal="justify" vertical="center" wrapText="1"/>
    </xf>
    <xf numFmtId="0" fontId="329" fillId="40" borderId="59" xfId="0" applyFont="1" applyFill="1" applyBorder="1" applyAlignment="1">
      <alignment horizontal="center" vertical="center" wrapText="1"/>
    </xf>
    <xf numFmtId="0" fontId="391" fillId="35" borderId="20" xfId="0" applyFont="1" applyFill="1" applyBorder="1" applyAlignment="1">
      <alignment horizontal="center" vertical="center" wrapText="1"/>
    </xf>
    <xf numFmtId="0" fontId="106" fillId="0" borderId="0" xfId="0" applyFont="1" applyAlignment="1">
      <alignment horizontal="left" vertical="center" wrapText="1" indent="1"/>
    </xf>
    <xf numFmtId="0" fontId="397" fillId="0" borderId="0" xfId="0" applyFont="1"/>
    <xf numFmtId="0" fontId="398" fillId="0" borderId="0" xfId="0" applyFont="1" applyAlignment="1">
      <alignment vertical="center" wrapText="1"/>
    </xf>
    <xf numFmtId="0" fontId="399" fillId="0" borderId="0" xfId="0" applyFont="1" applyAlignment="1">
      <alignment vertical="center" wrapText="1"/>
    </xf>
    <xf numFmtId="0" fontId="400" fillId="0" borderId="0" xfId="0" applyFont="1" applyAlignment="1">
      <alignment vertical="center" wrapText="1"/>
    </xf>
    <xf numFmtId="0" fontId="401" fillId="0" borderId="0" xfId="0" applyFont="1" applyAlignment="1">
      <alignment vertical="center" wrapText="1"/>
    </xf>
    <xf numFmtId="0" fontId="7" fillId="0" borderId="0" xfId="0" applyFont="1" applyAlignment="1">
      <alignment horizontal="justify" vertical="center" wrapText="1"/>
    </xf>
    <xf numFmtId="0" fontId="388" fillId="16" borderId="20" xfId="0" applyFont="1" applyFill="1" applyBorder="1" applyAlignment="1">
      <alignment horizontal="center" vertical="center" wrapText="1"/>
    </xf>
    <xf numFmtId="164" fontId="403" fillId="25" borderId="1" xfId="76" applyNumberFormat="1" applyFont="1" applyFill="1" applyBorder="1" applyAlignment="1" applyProtection="1">
      <alignment horizontal="center" vertical="center" wrapText="1"/>
      <protection locked="0"/>
    </xf>
    <xf numFmtId="0" fontId="105" fillId="0" borderId="0" xfId="0" applyFont="1" applyFill="1" applyAlignment="1">
      <alignment horizontal="justify" vertical="center" wrapText="1"/>
    </xf>
    <xf numFmtId="0" fontId="256" fillId="0" borderId="0" xfId="0" applyFont="1" applyFill="1" applyAlignment="1">
      <alignment horizontal="justify" vertical="center" wrapText="1"/>
    </xf>
    <xf numFmtId="0" fontId="404" fillId="0" borderId="0" xfId="0" applyFont="1" applyFill="1" applyAlignment="1">
      <alignment horizontal="justify" vertical="center" wrapText="1"/>
    </xf>
    <xf numFmtId="0" fontId="108" fillId="0" borderId="0" xfId="0" applyFont="1" applyFill="1" applyAlignment="1">
      <alignment vertical="center" wrapText="1"/>
    </xf>
    <xf numFmtId="0" fontId="356" fillId="0" borderId="0" xfId="0" applyFont="1" applyFill="1" applyAlignment="1">
      <alignment vertical="center" wrapText="1"/>
    </xf>
    <xf numFmtId="0" fontId="109" fillId="0" borderId="0" xfId="0" applyFont="1" applyFill="1" applyAlignment="1">
      <alignment horizontal="justify" vertical="center" wrapText="1"/>
    </xf>
    <xf numFmtId="0" fontId="105" fillId="0" borderId="0" xfId="0" applyFont="1" applyFill="1" applyAlignment="1">
      <alignment vertical="center" wrapText="1"/>
    </xf>
    <xf numFmtId="0" fontId="0" fillId="0" borderId="0" xfId="0" applyFill="1" applyAlignment="1">
      <alignment horizontal="justify" vertical="center" wrapText="1"/>
    </xf>
    <xf numFmtId="0" fontId="0" fillId="0" borderId="0" xfId="0" applyFill="1" applyAlignment="1">
      <alignment vertical="center" wrapText="1"/>
    </xf>
    <xf numFmtId="0" fontId="7" fillId="0" borderId="0" xfId="0" applyFont="1" applyFill="1" applyAlignment="1">
      <alignment horizontal="justify" vertical="center" wrapText="1"/>
    </xf>
    <xf numFmtId="0" fontId="330" fillId="0" borderId="0" xfId="0" applyFont="1" applyFill="1" applyAlignment="1">
      <alignment horizontal="center" vertical="center" wrapText="1"/>
    </xf>
    <xf numFmtId="0" fontId="147" fillId="0" borderId="0" xfId="113" applyFont="1" applyFill="1" applyAlignment="1">
      <alignment horizontal="right" vertical="center"/>
    </xf>
    <xf numFmtId="0" fontId="171" fillId="0" borderId="0" xfId="0" applyFont="1" applyAlignment="1">
      <alignment horizontal="left" vertical="center" wrapText="1" indent="1"/>
    </xf>
    <xf numFmtId="0" fontId="405" fillId="0" borderId="0" xfId="0" applyFont="1" applyAlignment="1">
      <alignment horizontal="justify" vertical="center" wrapText="1"/>
    </xf>
    <xf numFmtId="0" fontId="406" fillId="0" borderId="0" xfId="0" applyFont="1" applyAlignment="1">
      <alignment horizontal="justify" vertical="center" wrapText="1"/>
    </xf>
    <xf numFmtId="0" fontId="7" fillId="0" borderId="0" xfId="0" applyFont="1" applyAlignment="1">
      <alignment horizontal="justify" vertical="center" wrapText="1"/>
    </xf>
    <xf numFmtId="0" fontId="258" fillId="0" borderId="0" xfId="0" applyFont="1" applyFill="1" applyAlignment="1">
      <alignment horizontal="justify" vertical="center" wrapText="1"/>
    </xf>
    <xf numFmtId="0" fontId="407" fillId="0" borderId="0" xfId="0" applyFont="1" applyFill="1" applyAlignment="1">
      <alignment horizontal="justify" vertical="center" wrapText="1"/>
    </xf>
    <xf numFmtId="0" fontId="150" fillId="0" borderId="0" xfId="0" applyFont="1" applyFill="1" applyAlignment="1">
      <alignment horizontal="justify" vertical="center" wrapText="1"/>
    </xf>
    <xf numFmtId="0" fontId="100" fillId="0" borderId="0" xfId="0" applyFont="1" applyFill="1" applyAlignment="1">
      <alignment vertical="center" wrapText="1"/>
    </xf>
    <xf numFmtId="0" fontId="137" fillId="0" borderId="0" xfId="0" applyFont="1" applyFill="1" applyAlignment="1">
      <alignment horizontal="justify" vertical="center" wrapText="1"/>
    </xf>
    <xf numFmtId="0" fontId="179" fillId="55" borderId="0" xfId="0" applyFont="1" applyFill="1" applyAlignment="1">
      <alignment horizontal="left" vertical="center" wrapText="1" indent="1"/>
    </xf>
    <xf numFmtId="0" fontId="368" fillId="55" borderId="0" xfId="0" applyFont="1" applyFill="1" applyAlignment="1">
      <alignment horizontal="left" vertical="center" wrapText="1" indent="1"/>
    </xf>
    <xf numFmtId="0" fontId="351" fillId="16" borderId="20" xfId="0" applyFont="1" applyFill="1" applyBorder="1" applyAlignment="1">
      <alignment horizontal="center" vertical="center" wrapText="1"/>
    </xf>
    <xf numFmtId="0" fontId="408" fillId="43" borderId="20" xfId="0" applyFont="1" applyFill="1" applyBorder="1" applyAlignment="1">
      <alignment horizontal="center" vertical="center" wrapText="1"/>
    </xf>
    <xf numFmtId="0" fontId="388" fillId="0" borderId="0" xfId="0" applyFont="1" applyAlignment="1">
      <alignment horizontal="justify" vertical="center" wrapText="1"/>
    </xf>
    <xf numFmtId="0" fontId="152" fillId="0" borderId="0" xfId="0" applyFont="1" applyAlignment="1">
      <alignment vertical="center"/>
    </xf>
    <xf numFmtId="0" fontId="153" fillId="0" borderId="0" xfId="0" applyFont="1" applyAlignment="1">
      <alignment horizontal="left" vertical="center" indent="2"/>
    </xf>
    <xf numFmtId="0" fontId="106" fillId="0" borderId="0" xfId="0" applyFont="1" applyAlignment="1">
      <alignment horizontal="left" vertical="center" wrapText="1" indent="3"/>
    </xf>
    <xf numFmtId="0" fontId="5" fillId="0" borderId="0" xfId="0" applyFont="1" applyFill="1" applyAlignment="1">
      <alignment vertical="center" wrapText="1"/>
    </xf>
    <xf numFmtId="0" fontId="0" fillId="0" borderId="0" xfId="0" applyFill="1" applyAlignment="1">
      <alignment horizontal="center" vertical="center" wrapText="1"/>
    </xf>
    <xf numFmtId="164" fontId="10" fillId="25" borderId="173" xfId="76" applyNumberFormat="1" applyFill="1" applyBorder="1" applyAlignment="1" applyProtection="1">
      <alignment horizontal="center" vertical="center" wrapText="1"/>
      <protection locked="0"/>
    </xf>
    <xf numFmtId="164" fontId="10" fillId="0" borderId="0" xfId="76" applyNumberFormat="1" applyFill="1" applyBorder="1" applyAlignment="1" applyProtection="1">
      <alignment horizontal="center" vertical="center" wrapText="1"/>
      <protection locked="0"/>
    </xf>
    <xf numFmtId="0" fontId="5" fillId="0" borderId="0" xfId="0" applyFont="1" applyFill="1" applyBorder="1" applyAlignment="1">
      <alignment vertical="center" wrapText="1"/>
    </xf>
    <xf numFmtId="0" fontId="0" fillId="0" borderId="0" xfId="0" applyFill="1" applyBorder="1" applyAlignment="1">
      <alignment horizontal="center" vertical="center" wrapText="1"/>
    </xf>
    <xf numFmtId="164" fontId="412" fillId="45" borderId="29" xfId="76" applyNumberFormat="1" applyFont="1" applyFill="1" applyBorder="1" applyAlignment="1" applyProtection="1">
      <alignment horizontal="center" vertical="center" wrapText="1"/>
      <protection locked="0"/>
    </xf>
    <xf numFmtId="165" fontId="24" fillId="0" borderId="113" xfId="0" applyNumberFormat="1" applyFont="1" applyFill="1" applyBorder="1" applyAlignment="1">
      <alignment horizontal="center" vertical="center" wrapText="1"/>
    </xf>
    <xf numFmtId="0" fontId="24" fillId="0" borderId="114" xfId="0" applyFont="1" applyBorder="1" applyAlignment="1">
      <alignment horizontal="left" vertical="center" wrapText="1" indent="1"/>
    </xf>
    <xf numFmtId="0" fontId="6" fillId="0" borderId="115" xfId="0" applyFont="1" applyBorder="1" applyAlignment="1">
      <alignment horizontal="left" vertical="center" wrapText="1" indent="1"/>
    </xf>
    <xf numFmtId="165" fontId="6" fillId="0" borderId="177" xfId="0" applyNumberFormat="1" applyFont="1" applyBorder="1" applyAlignment="1">
      <alignment horizontal="center" vertical="center" wrapText="1"/>
    </xf>
    <xf numFmtId="0" fontId="42" fillId="0" borderId="178" xfId="0" applyFont="1" applyBorder="1" applyAlignment="1">
      <alignment horizontal="left" vertical="center" wrapText="1" indent="1"/>
    </xf>
    <xf numFmtId="0" fontId="6" fillId="0" borderId="179" xfId="0" applyFont="1" applyBorder="1" applyAlignment="1">
      <alignment horizontal="left" vertical="center" wrapText="1" indent="1"/>
    </xf>
    <xf numFmtId="0" fontId="6" fillId="0" borderId="178" xfId="0" applyFont="1" applyBorder="1" applyAlignment="1">
      <alignment horizontal="left" vertical="center" wrapText="1" indent="1"/>
    </xf>
    <xf numFmtId="165" fontId="24" fillId="0" borderId="177" xfId="0" applyNumberFormat="1" applyFont="1" applyFill="1" applyBorder="1" applyAlignment="1">
      <alignment horizontal="center" vertical="center" wrapText="1"/>
    </xf>
    <xf numFmtId="0" fontId="24" fillId="0" borderId="178" xfId="0" applyFont="1" applyBorder="1" applyAlignment="1">
      <alignment horizontal="left" vertical="center" wrapText="1" indent="1"/>
    </xf>
    <xf numFmtId="165" fontId="24" fillId="0" borderId="180" xfId="0" applyNumberFormat="1" applyFont="1" applyFill="1" applyBorder="1" applyAlignment="1">
      <alignment horizontal="center" vertical="center" wrapText="1"/>
    </xf>
    <xf numFmtId="0" fontId="24" fillId="0" borderId="181" xfId="0" applyFont="1" applyBorder="1" applyAlignment="1">
      <alignment horizontal="left" vertical="center" wrapText="1" indent="1"/>
    </xf>
    <xf numFmtId="0" fontId="24" fillId="0" borderId="182" xfId="0" applyFont="1" applyBorder="1" applyAlignment="1">
      <alignment horizontal="left" vertical="center" wrapText="1" indent="1"/>
    </xf>
    <xf numFmtId="0" fontId="24" fillId="0" borderId="0" xfId="0" applyFont="1"/>
    <xf numFmtId="0" fontId="103" fillId="56" borderId="20" xfId="76" applyNumberFormat="1" applyFont="1" applyFill="1" applyBorder="1" applyAlignment="1" applyProtection="1">
      <alignment horizontal="center" vertical="center" wrapText="1"/>
    </xf>
    <xf numFmtId="0" fontId="402" fillId="0" borderId="20" xfId="0" applyFont="1" applyBorder="1" applyAlignment="1">
      <alignment horizontal="center" vertical="center" wrapText="1"/>
    </xf>
    <xf numFmtId="164" fontId="411" fillId="0" borderId="178" xfId="76" applyNumberFormat="1" applyFont="1" applyFill="1" applyBorder="1" applyAlignment="1" applyProtection="1">
      <alignment horizontal="center" vertical="center" wrapText="1"/>
      <protection locked="0"/>
    </xf>
    <xf numFmtId="164" fontId="411" fillId="40" borderId="183" xfId="76" applyNumberFormat="1" applyFont="1" applyFill="1" applyBorder="1" applyAlignment="1" applyProtection="1">
      <alignment horizontal="center" vertical="center" wrapText="1"/>
      <protection locked="0"/>
    </xf>
    <xf numFmtId="0" fontId="45" fillId="0" borderId="96" xfId="93" applyBorder="1"/>
    <xf numFmtId="0" fontId="45" fillId="23" borderId="95" xfId="93" applyFill="1" applyBorder="1"/>
    <xf numFmtId="0" fontId="42" fillId="23" borderId="95" xfId="93" applyFont="1" applyFill="1" applyBorder="1" applyAlignment="1">
      <alignment horizontal="center" vertical="center" wrapText="1"/>
    </xf>
    <xf numFmtId="0" fontId="42" fillId="0" borderId="95" xfId="93" applyFont="1" applyBorder="1" applyAlignment="1">
      <alignment horizontal="center" vertical="center" wrapText="1"/>
    </xf>
    <xf numFmtId="0" fontId="45" fillId="0" borderId="95" xfId="93" applyBorder="1"/>
    <xf numFmtId="0" fontId="81" fillId="0" borderId="94" xfId="93" applyFont="1" applyBorder="1"/>
    <xf numFmtId="164" fontId="11" fillId="25" borderId="178" xfId="76" applyNumberFormat="1" applyFont="1" applyFill="1" applyBorder="1" applyAlignment="1" applyProtection="1">
      <alignment horizontal="center" vertical="center" wrapText="1"/>
      <protection locked="0"/>
    </xf>
    <xf numFmtId="164" fontId="10" fillId="25" borderId="178" xfId="76" applyNumberFormat="1" applyFill="1" applyBorder="1" applyAlignment="1" applyProtection="1">
      <alignment horizontal="center" vertical="center" wrapText="1"/>
      <protection locked="0"/>
    </xf>
    <xf numFmtId="0" fontId="414" fillId="0" borderId="0" xfId="185" applyAlignment="1">
      <alignment vertical="center"/>
    </xf>
    <xf numFmtId="0" fontId="415" fillId="0" borderId="0" xfId="185" applyFont="1" applyAlignment="1">
      <alignment horizontal="center" vertical="center"/>
    </xf>
    <xf numFmtId="0" fontId="416" fillId="0" borderId="0" xfId="185" applyFont="1" applyAlignment="1">
      <alignment horizontal="left" vertical="center" indent="1"/>
    </xf>
    <xf numFmtId="0" fontId="15" fillId="0" borderId="0" xfId="185" applyFont="1" applyAlignment="1">
      <alignment vertical="center"/>
    </xf>
    <xf numFmtId="0" fontId="98" fillId="0" borderId="0" xfId="185" applyFont="1" applyAlignment="1">
      <alignment vertical="center"/>
    </xf>
    <xf numFmtId="0" fontId="417" fillId="0" borderId="0" xfId="185" applyFont="1" applyAlignment="1">
      <alignment vertical="center"/>
    </xf>
    <xf numFmtId="0" fontId="416" fillId="0" borderId="184" xfId="185" applyFont="1" applyBorder="1" applyAlignment="1">
      <alignment horizontal="left" vertical="center" indent="1"/>
    </xf>
    <xf numFmtId="0" fontId="418" fillId="0" borderId="185" xfId="185" applyFont="1" applyBorder="1" applyAlignment="1">
      <alignment horizontal="left" vertical="center" indent="1"/>
    </xf>
    <xf numFmtId="0" fontId="419" fillId="0" borderId="185" xfId="185" applyFont="1" applyBorder="1" applyAlignment="1">
      <alignment horizontal="left" vertical="center" indent="1"/>
    </xf>
    <xf numFmtId="0" fontId="420" fillId="27" borderId="186" xfId="185" applyFont="1" applyFill="1" applyBorder="1" applyAlignment="1">
      <alignment horizontal="left" vertical="center" indent="14"/>
    </xf>
    <xf numFmtId="0" fontId="415" fillId="0" borderId="20" xfId="185" applyFont="1" applyBorder="1" applyAlignment="1">
      <alignment horizontal="center" vertical="center"/>
    </xf>
    <xf numFmtId="0" fontId="416" fillId="58" borderId="187" xfId="185" applyFont="1" applyFill="1" applyBorder="1" applyAlignment="1">
      <alignment horizontal="left" vertical="center" indent="1"/>
    </xf>
    <xf numFmtId="0" fontId="15" fillId="58" borderId="125" xfId="185" applyFont="1" applyFill="1" applyBorder="1" applyAlignment="1">
      <alignment vertical="center"/>
    </xf>
    <xf numFmtId="0" fontId="99" fillId="58" borderId="125" xfId="185" applyFont="1" applyFill="1" applyBorder="1" applyAlignment="1">
      <alignment vertical="center"/>
    </xf>
    <xf numFmtId="0" fontId="414" fillId="58" borderId="188" xfId="185" applyFill="1" applyBorder="1" applyAlignment="1">
      <alignment vertical="center"/>
    </xf>
    <xf numFmtId="0" fontId="416" fillId="0" borderId="0" xfId="185" applyFont="1" applyBorder="1" applyAlignment="1">
      <alignment horizontal="left" vertical="center" indent="1"/>
    </xf>
    <xf numFmtId="0" fontId="15" fillId="0" borderId="0" xfId="185" applyFont="1" applyBorder="1" applyAlignment="1">
      <alignment vertical="center"/>
    </xf>
    <xf numFmtId="0" fontId="64" fillId="0" borderId="0" xfId="185" applyFont="1" applyBorder="1" applyAlignment="1">
      <alignment vertical="center"/>
    </xf>
    <xf numFmtId="0" fontId="414" fillId="0" borderId="0" xfId="185" applyBorder="1" applyAlignment="1">
      <alignment vertical="center"/>
    </xf>
    <xf numFmtId="0" fontId="415" fillId="27" borderId="20" xfId="185" applyFont="1" applyFill="1" applyBorder="1" applyAlignment="1">
      <alignment horizontal="center" vertical="center"/>
    </xf>
    <xf numFmtId="0" fontId="100" fillId="58" borderId="125" xfId="185" applyFont="1" applyFill="1" applyBorder="1" applyAlignment="1">
      <alignment vertical="center"/>
    </xf>
    <xf numFmtId="0" fontId="15" fillId="58" borderId="125" xfId="185" applyFont="1" applyFill="1" applyBorder="1" applyAlignment="1">
      <alignment horizontal="left" vertical="center"/>
    </xf>
    <xf numFmtId="0" fontId="15" fillId="58" borderId="125" xfId="185" applyFont="1" applyFill="1" applyBorder="1" applyAlignment="1">
      <alignment horizontal="center" vertical="center"/>
    </xf>
    <xf numFmtId="0" fontId="414" fillId="0" borderId="0" xfId="185" applyAlignment="1">
      <alignment horizontal="center" vertical="center"/>
    </xf>
    <xf numFmtId="0" fontId="417" fillId="0" borderId="0" xfId="185" applyFont="1" applyAlignment="1">
      <alignment horizontal="center" vertical="center"/>
    </xf>
    <xf numFmtId="0" fontId="106" fillId="58" borderId="125" xfId="185" applyFont="1" applyFill="1" applyBorder="1" applyAlignment="1">
      <alignment horizontal="left" vertical="center"/>
    </xf>
    <xf numFmtId="0" fontId="13" fillId="16" borderId="20" xfId="115" applyNumberFormat="1" applyFont="1" applyFill="1" applyBorder="1" applyAlignment="1" applyProtection="1">
      <alignment horizontal="center" vertical="center" wrapText="1"/>
    </xf>
    <xf numFmtId="14" fontId="416" fillId="0" borderId="0" xfId="185" applyNumberFormat="1" applyFont="1" applyAlignment="1">
      <alignment horizontal="left" vertical="center" indent="1"/>
    </xf>
    <xf numFmtId="0" fontId="170" fillId="16" borderId="29" xfId="0" applyFont="1" applyFill="1" applyBorder="1" applyAlignment="1" applyProtection="1">
      <alignment horizontal="left" vertical="center" wrapText="1"/>
    </xf>
    <xf numFmtId="165" fontId="114" fillId="0" borderId="36" xfId="0" applyNumberFormat="1" applyFont="1" applyBorder="1" applyAlignment="1" applyProtection="1">
      <alignment horizontal="center" vertical="center" wrapText="1"/>
    </xf>
    <xf numFmtId="0" fontId="104" fillId="16" borderId="30" xfId="0" applyFont="1" applyFill="1" applyBorder="1" applyAlignment="1" applyProtection="1">
      <alignment horizontal="center" vertical="center" wrapText="1"/>
    </xf>
    <xf numFmtId="0" fontId="172" fillId="16" borderId="30" xfId="0" applyFont="1" applyFill="1" applyBorder="1" applyAlignment="1" applyProtection="1">
      <alignment horizontal="center" vertical="center" wrapText="1"/>
    </xf>
    <xf numFmtId="0" fontId="6" fillId="0" borderId="0" xfId="0" applyFont="1" applyAlignment="1" applyProtection="1">
      <alignment vertical="center" wrapText="1"/>
    </xf>
    <xf numFmtId="165" fontId="114" fillId="0" borderId="0" xfId="0" applyNumberFormat="1" applyFont="1" applyAlignment="1" applyProtection="1">
      <alignment horizontal="center" vertical="center" wrapText="1"/>
    </xf>
    <xf numFmtId="0" fontId="27" fillId="0" borderId="0" xfId="0" applyFont="1" applyAlignment="1" applyProtection="1">
      <alignment horizontal="left" vertical="center" wrapText="1" indent="1"/>
    </xf>
    <xf numFmtId="0" fontId="121" fillId="0" borderId="0" xfId="0" applyFont="1" applyAlignment="1" applyProtection="1">
      <alignment horizontal="left" vertical="center" wrapText="1" indent="1"/>
    </xf>
    <xf numFmtId="0" fontId="7" fillId="0" borderId="0" xfId="0" applyFont="1" applyAlignment="1" applyProtection="1">
      <alignment vertical="center" wrapText="1"/>
    </xf>
    <xf numFmtId="0" fontId="34" fillId="0" borderId="0" xfId="0" applyFont="1" applyAlignment="1" applyProtection="1">
      <alignment horizontal="left" vertical="center" wrapText="1" indent="1"/>
    </xf>
    <xf numFmtId="0" fontId="120" fillId="0" borderId="0" xfId="0" applyFont="1" applyAlignment="1" applyProtection="1">
      <alignment horizontal="left" vertical="center" wrapText="1" indent="1"/>
    </xf>
    <xf numFmtId="165" fontId="114" fillId="35" borderId="1" xfId="0" applyNumberFormat="1" applyFont="1" applyFill="1" applyBorder="1" applyAlignment="1" applyProtection="1">
      <alignment horizontal="center" vertical="center" wrapText="1"/>
    </xf>
    <xf numFmtId="0" fontId="7" fillId="43" borderId="1" xfId="0" applyFont="1" applyFill="1" applyBorder="1" applyAlignment="1" applyProtection="1">
      <alignment horizontal="left" vertical="center" wrapText="1" indent="1"/>
    </xf>
    <xf numFmtId="0" fontId="172" fillId="43" borderId="1" xfId="0" applyFont="1" applyFill="1" applyBorder="1" applyAlignment="1" applyProtection="1">
      <alignment horizontal="left" vertical="center" wrapText="1" indent="1"/>
    </xf>
    <xf numFmtId="165" fontId="114" fillId="0" borderId="171" xfId="0" applyNumberFormat="1" applyFont="1" applyBorder="1" applyAlignment="1" applyProtection="1">
      <alignment horizontal="center" vertical="center" wrapText="1"/>
    </xf>
    <xf numFmtId="0" fontId="7" fillId="0" borderId="1" xfId="0" applyFont="1" applyBorder="1" applyAlignment="1" applyProtection="1">
      <alignment horizontal="left" vertical="center" wrapText="1" indent="1"/>
    </xf>
    <xf numFmtId="0" fontId="121" fillId="0" borderId="1" xfId="0" applyFont="1" applyBorder="1" applyAlignment="1" applyProtection="1">
      <alignment horizontal="left" vertical="center" wrapText="1" indent="1"/>
    </xf>
    <xf numFmtId="0" fontId="7" fillId="0" borderId="178" xfId="0" applyFont="1" applyBorder="1" applyAlignment="1" applyProtection="1">
      <alignment horizontal="left" vertical="center" wrapText="1" indent="1"/>
    </xf>
    <xf numFmtId="0" fontId="121" fillId="0" borderId="178" xfId="0" applyFont="1" applyBorder="1" applyAlignment="1" applyProtection="1">
      <alignment horizontal="left" vertical="center" wrapText="1" indent="1"/>
    </xf>
    <xf numFmtId="0" fontId="7" fillId="0" borderId="1" xfId="0" applyFont="1" applyFill="1" applyBorder="1" applyAlignment="1" applyProtection="1">
      <alignment horizontal="left" vertical="center" wrapText="1" indent="1"/>
    </xf>
    <xf numFmtId="0" fontId="154" fillId="0" borderId="1" xfId="0" applyFont="1" applyBorder="1" applyAlignment="1" applyProtection="1">
      <alignment horizontal="left" vertical="center" wrapText="1" indent="1"/>
    </xf>
    <xf numFmtId="0" fontId="171" fillId="0" borderId="1" xfId="0" applyFont="1" applyBorder="1" applyAlignment="1" applyProtection="1">
      <alignment horizontal="left" vertical="center" wrapText="1" indent="1"/>
    </xf>
    <xf numFmtId="0" fontId="6" fillId="0" borderId="1" xfId="0" applyFont="1" applyBorder="1" applyAlignment="1" applyProtection="1">
      <alignment horizontal="left" vertical="center" wrapText="1" indent="1"/>
    </xf>
    <xf numFmtId="0" fontId="122" fillId="0" borderId="1" xfId="0" applyFont="1" applyBorder="1" applyAlignment="1" applyProtection="1">
      <alignment horizontal="left" vertical="center" wrapText="1" indent="1"/>
    </xf>
    <xf numFmtId="0" fontId="104" fillId="0" borderId="1" xfId="0" applyFont="1" applyBorder="1" applyAlignment="1" applyProtection="1">
      <alignment horizontal="left" vertical="center" wrapText="1" indent="1"/>
    </xf>
    <xf numFmtId="0" fontId="170" fillId="0" borderId="1" xfId="0" applyFont="1" applyBorder="1" applyAlignment="1" applyProtection="1">
      <alignment horizontal="left" vertical="center" wrapText="1" indent="1"/>
    </xf>
    <xf numFmtId="0" fontId="7" fillId="45" borderId="1" xfId="0" applyFont="1" applyFill="1" applyBorder="1" applyAlignment="1" applyProtection="1">
      <alignment horizontal="left" vertical="center" wrapText="1" indent="1"/>
    </xf>
    <xf numFmtId="0" fontId="171" fillId="45" borderId="1" xfId="0" applyFont="1" applyFill="1" applyBorder="1" applyAlignment="1" applyProtection="1">
      <alignment horizontal="left" vertical="center" wrapText="1" indent="1"/>
    </xf>
    <xf numFmtId="0" fontId="7" fillId="0" borderId="27" xfId="0" applyFont="1" applyBorder="1" applyAlignment="1" applyProtection="1">
      <alignment horizontal="left" vertical="center" wrapText="1" indent="1"/>
    </xf>
    <xf numFmtId="0" fontId="121" fillId="0" borderId="27" xfId="0" applyFont="1" applyBorder="1" applyAlignment="1" applyProtection="1">
      <alignment horizontal="left" vertical="center" wrapText="1" indent="1"/>
    </xf>
    <xf numFmtId="0" fontId="7" fillId="0" borderId="174" xfId="0" applyFont="1" applyBorder="1" applyAlignment="1" applyProtection="1">
      <alignment horizontal="left" vertical="center" wrapText="1" indent="1"/>
    </xf>
    <xf numFmtId="0" fontId="121" fillId="55" borderId="30" xfId="0" applyFont="1" applyFill="1" applyBorder="1" applyAlignment="1" applyProtection="1">
      <alignment horizontal="left" vertical="center" wrapText="1" indent="1"/>
    </xf>
    <xf numFmtId="165" fontId="324" fillId="0" borderId="0"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indent="1"/>
    </xf>
    <xf numFmtId="0" fontId="121" fillId="0" borderId="0" xfId="0" applyFont="1" applyFill="1" applyBorder="1" applyAlignment="1" applyProtection="1">
      <alignment horizontal="left" vertical="center" wrapText="1" indent="1"/>
    </xf>
    <xf numFmtId="165" fontId="345" fillId="45" borderId="36" xfId="0" applyNumberFormat="1" applyFont="1" applyFill="1" applyBorder="1" applyAlignment="1" applyProtection="1">
      <alignment horizontal="center" vertical="center" wrapText="1"/>
    </xf>
    <xf numFmtId="0" fontId="106" fillId="45" borderId="174" xfId="0" applyFont="1" applyFill="1" applyBorder="1" applyAlignment="1" applyProtection="1">
      <alignment horizontal="left" vertical="center" wrapText="1" indent="1"/>
    </xf>
    <xf numFmtId="0" fontId="172" fillId="45" borderId="30" xfId="0" applyFont="1" applyFill="1" applyBorder="1" applyAlignment="1" applyProtection="1">
      <alignment horizontal="left" vertical="center" wrapText="1" indent="1"/>
    </xf>
    <xf numFmtId="0" fontId="7" fillId="0" borderId="26" xfId="0" applyFont="1" applyFill="1" applyBorder="1" applyAlignment="1" applyProtection="1">
      <alignment horizontal="left" vertical="center" wrapText="1" indent="1"/>
    </xf>
    <xf numFmtId="0" fontId="121" fillId="0" borderId="45" xfId="0" applyFont="1" applyFill="1" applyBorder="1" applyAlignment="1" applyProtection="1">
      <alignment horizontal="left" vertical="center" wrapText="1" indent="1"/>
    </xf>
    <xf numFmtId="164" fontId="411" fillId="0" borderId="178" xfId="76" applyNumberFormat="1" applyFont="1" applyFill="1" applyBorder="1" applyAlignment="1" applyProtection="1">
      <alignment horizontal="center" vertical="center" wrapText="1"/>
    </xf>
    <xf numFmtId="0" fontId="7" fillId="0" borderId="189" xfId="0" applyFont="1" applyBorder="1" applyAlignment="1" applyProtection="1">
      <alignment horizontal="left" vertical="center" wrapText="1" indent="1"/>
    </xf>
    <xf numFmtId="0" fontId="121" fillId="0" borderId="190" xfId="0" applyFont="1" applyBorder="1" applyAlignment="1" applyProtection="1">
      <alignment horizontal="left" vertical="center" wrapText="1" indent="1"/>
    </xf>
    <xf numFmtId="164" fontId="411" fillId="0" borderId="172" xfId="76" applyNumberFormat="1" applyFont="1" applyFill="1" applyBorder="1" applyAlignment="1" applyProtection="1">
      <alignment horizontal="center" vertical="center" wrapText="1"/>
    </xf>
    <xf numFmtId="0" fontId="345" fillId="0" borderId="191" xfId="0" applyFont="1" applyBorder="1" applyAlignment="1" applyProtection="1">
      <alignment horizontal="left" vertical="center" wrapText="1" indent="1"/>
    </xf>
    <xf numFmtId="0" fontId="7" fillId="0" borderId="178" xfId="0" applyFont="1" applyFill="1" applyBorder="1" applyAlignment="1" applyProtection="1">
      <alignment horizontal="left" vertical="center" wrapText="1" indent="1"/>
    </xf>
    <xf numFmtId="0" fontId="7" fillId="0" borderId="172" xfId="0" applyFont="1" applyFill="1" applyBorder="1" applyAlignment="1" applyProtection="1">
      <alignment horizontal="left" vertical="center" wrapText="1" indent="1"/>
    </xf>
    <xf numFmtId="0" fontId="121" fillId="0" borderId="192" xfId="0" applyFont="1" applyBorder="1" applyAlignment="1" applyProtection="1">
      <alignment horizontal="left" vertical="center" wrapText="1" indent="1"/>
    </xf>
    <xf numFmtId="164" fontId="411" fillId="40" borderId="175" xfId="76" applyNumberFormat="1" applyFont="1" applyFill="1" applyBorder="1" applyAlignment="1" applyProtection="1">
      <alignment horizontal="center" vertical="center" wrapText="1"/>
    </xf>
    <xf numFmtId="0" fontId="104" fillId="0" borderId="178" xfId="0" applyFont="1" applyBorder="1" applyAlignment="1" applyProtection="1">
      <alignment horizontal="left" vertical="center" wrapText="1" indent="1"/>
    </xf>
    <xf numFmtId="0" fontId="171" fillId="0" borderId="191" xfId="0" applyFont="1" applyBorder="1" applyAlignment="1" applyProtection="1">
      <alignment horizontal="left" vertical="center" wrapText="1" indent="1"/>
    </xf>
    <xf numFmtId="0" fontId="7" fillId="0" borderId="172" xfId="0" applyFont="1" applyBorder="1" applyAlignment="1" applyProtection="1">
      <alignment horizontal="left" vertical="center" wrapText="1" indent="1"/>
    </xf>
    <xf numFmtId="0" fontId="345" fillId="0" borderId="192" xfId="0" applyFont="1" applyBorder="1" applyAlignment="1" applyProtection="1">
      <alignment horizontal="left" vertical="center" wrapText="1" indent="1"/>
    </xf>
    <xf numFmtId="0" fontId="121" fillId="0" borderId="191" xfId="0" applyFont="1" applyBorder="1" applyAlignment="1" applyProtection="1">
      <alignment horizontal="left" vertical="center" wrapText="1" indent="1"/>
    </xf>
    <xf numFmtId="0" fontId="7" fillId="38" borderId="178" xfId="0" applyFont="1" applyFill="1" applyBorder="1" applyAlignment="1" applyProtection="1">
      <alignment horizontal="left" vertical="center" wrapText="1" indent="1"/>
    </xf>
    <xf numFmtId="0" fontId="7" fillId="38" borderId="172" xfId="0" applyFont="1" applyFill="1" applyBorder="1" applyAlignment="1" applyProtection="1">
      <alignment horizontal="left" vertical="center" wrapText="1" indent="1"/>
    </xf>
    <xf numFmtId="0" fontId="154" fillId="57" borderId="192" xfId="0" applyFont="1" applyFill="1" applyBorder="1" applyAlignment="1" applyProtection="1">
      <alignment horizontal="left" vertical="center" wrapText="1" indent="1"/>
    </xf>
    <xf numFmtId="0" fontId="104" fillId="0" borderId="172" xfId="0" applyFont="1" applyBorder="1" applyAlignment="1" applyProtection="1">
      <alignment horizontal="left" vertical="center" wrapText="1" indent="1"/>
    </xf>
    <xf numFmtId="0" fontId="154" fillId="0" borderId="191" xfId="0" applyFont="1" applyBorder="1" applyAlignment="1" applyProtection="1">
      <alignment horizontal="left" vertical="center" wrapText="1" indent="1"/>
    </xf>
    <xf numFmtId="0" fontId="7" fillId="35" borderId="172" xfId="0" applyFont="1" applyFill="1" applyBorder="1" applyAlignment="1" applyProtection="1">
      <alignment horizontal="left" vertical="center" wrapText="1" indent="1"/>
    </xf>
    <xf numFmtId="0" fontId="409" fillId="0" borderId="191" xfId="0" applyFont="1" applyBorder="1" applyAlignment="1" applyProtection="1">
      <alignment horizontal="left" vertical="center" wrapText="1" indent="1"/>
    </xf>
    <xf numFmtId="164" fontId="411" fillId="40" borderId="176" xfId="76" applyNumberFormat="1" applyFont="1" applyFill="1" applyBorder="1" applyAlignment="1" applyProtection="1">
      <alignment horizontal="center" vertical="center" wrapText="1"/>
    </xf>
    <xf numFmtId="0" fontId="171" fillId="35" borderId="191" xfId="0" applyFont="1" applyFill="1" applyBorder="1" applyAlignment="1" applyProtection="1">
      <alignment horizontal="left" vertical="center" wrapText="1" indent="1"/>
    </xf>
    <xf numFmtId="0" fontId="6" fillId="0" borderId="191" xfId="0" applyFont="1" applyBorder="1" applyAlignment="1" applyProtection="1">
      <alignment horizontal="left" vertical="center" wrapText="1" indent="1"/>
    </xf>
    <xf numFmtId="0" fontId="410" fillId="0" borderId="191" xfId="0" applyFont="1" applyBorder="1" applyAlignment="1" applyProtection="1">
      <alignment horizontal="left" vertical="center" wrapText="1" indent="1"/>
    </xf>
    <xf numFmtId="0" fontId="6" fillId="0" borderId="178" xfId="0" applyFont="1" applyBorder="1" applyAlignment="1" applyProtection="1">
      <alignment horizontal="left" vertical="center" wrapText="1" indent="1"/>
    </xf>
    <xf numFmtId="0" fontId="24" fillId="0" borderId="178" xfId="0" applyFont="1" applyBorder="1" applyAlignment="1" applyProtection="1">
      <alignment horizontal="left" vertical="center" wrapText="1" indent="1"/>
    </xf>
    <xf numFmtId="165" fontId="114" fillId="0" borderId="0" xfId="0" applyNumberFormat="1" applyFont="1" applyBorder="1" applyAlignment="1" applyProtection="1">
      <alignment horizontal="center" vertical="center" wrapText="1"/>
    </xf>
    <xf numFmtId="0" fontId="7" fillId="0" borderId="0" xfId="0" applyFont="1" applyBorder="1" applyAlignment="1" applyProtection="1">
      <alignment horizontal="left" vertical="center" wrapText="1" indent="1"/>
    </xf>
    <xf numFmtId="0" fontId="121" fillId="0" borderId="0" xfId="0" applyFont="1" applyBorder="1" applyAlignment="1" applyProtection="1">
      <alignment horizontal="left" vertical="center" wrapText="1" indent="1"/>
    </xf>
    <xf numFmtId="0" fontId="422" fillId="0" borderId="195" xfId="0" applyFont="1" applyBorder="1" applyAlignment="1">
      <alignment vertical="center" wrapText="1"/>
    </xf>
    <xf numFmtId="0" fontId="422" fillId="0" borderId="197" xfId="0" applyFont="1" applyBorder="1" applyAlignment="1">
      <alignment vertical="center" wrapText="1"/>
    </xf>
    <xf numFmtId="0" fontId="422" fillId="0" borderId="200" xfId="0" applyFont="1" applyBorder="1" applyAlignment="1">
      <alignment vertical="center" wrapText="1"/>
    </xf>
    <xf numFmtId="0" fontId="5" fillId="0" borderId="194" xfId="123" applyBorder="1"/>
    <xf numFmtId="0" fontId="5" fillId="0" borderId="199" xfId="123" applyBorder="1"/>
    <xf numFmtId="0" fontId="5" fillId="55" borderId="193" xfId="123" applyFill="1" applyBorder="1"/>
    <xf numFmtId="0" fontId="5" fillId="55" borderId="196" xfId="123" applyFill="1" applyBorder="1"/>
    <xf numFmtId="0" fontId="5" fillId="55" borderId="198" xfId="123" applyFill="1" applyBorder="1"/>
    <xf numFmtId="0" fontId="11" fillId="0" borderId="0" xfId="76" applyFont="1" applyAlignment="1" applyProtection="1">
      <alignment horizontal="justify" vertical="center" wrapText="1"/>
    </xf>
    <xf numFmtId="0" fontId="424" fillId="0" borderId="0" xfId="0" applyFont="1"/>
    <xf numFmtId="0" fontId="106" fillId="56" borderId="0" xfId="0" applyFont="1" applyFill="1" applyAlignment="1">
      <alignment horizontal="left" vertical="center" wrapText="1" indent="1"/>
    </xf>
    <xf numFmtId="0" fontId="425" fillId="56" borderId="0" xfId="76" applyFont="1" applyFill="1" applyAlignment="1" applyProtection="1">
      <alignment horizontal="center" vertical="center" wrapText="1"/>
    </xf>
    <xf numFmtId="0" fontId="121" fillId="56" borderId="1" xfId="0" applyFont="1" applyFill="1" applyBorder="1" applyAlignment="1" applyProtection="1">
      <alignment horizontal="left" vertical="center" wrapText="1" indent="1"/>
    </xf>
    <xf numFmtId="0" fontId="423" fillId="0" borderId="0" xfId="0" applyFont="1" applyAlignment="1">
      <alignment vertical="center" wrapText="1"/>
    </xf>
    <xf numFmtId="164" fontId="411" fillId="40" borderId="201" xfId="76" applyNumberFormat="1" applyFont="1" applyFill="1" applyBorder="1" applyAlignment="1" applyProtection="1">
      <alignment horizontal="center" vertical="center" wrapText="1"/>
      <protection locked="0"/>
    </xf>
    <xf numFmtId="164" fontId="411" fillId="40" borderId="202" xfId="76" applyNumberFormat="1" applyFont="1" applyFill="1" applyBorder="1" applyAlignment="1" applyProtection="1">
      <alignment horizontal="center" vertical="center" wrapText="1"/>
    </xf>
    <xf numFmtId="0" fontId="6" fillId="0" borderId="202" xfId="0" applyFont="1" applyBorder="1" applyAlignment="1">
      <alignment horizontal="left" vertical="center" wrapText="1" indent="1"/>
    </xf>
    <xf numFmtId="0" fontId="121" fillId="0" borderId="203" xfId="0" applyFont="1" applyBorder="1" applyAlignment="1">
      <alignment horizontal="left" vertical="center" wrapText="1" indent="1"/>
    </xf>
    <xf numFmtId="164" fontId="411" fillId="40" borderId="204" xfId="76" applyNumberFormat="1" applyFont="1" applyFill="1" applyBorder="1" applyAlignment="1" applyProtection="1">
      <alignment horizontal="center" vertical="center" wrapText="1"/>
      <protection locked="0"/>
    </xf>
    <xf numFmtId="164" fontId="411" fillId="40" borderId="205" xfId="76" applyNumberFormat="1" applyFont="1" applyFill="1" applyBorder="1" applyAlignment="1" applyProtection="1">
      <alignment horizontal="center" vertical="center" wrapText="1"/>
    </xf>
    <xf numFmtId="0" fontId="387" fillId="0" borderId="205" xfId="0" applyFont="1" applyBorder="1" applyAlignment="1">
      <alignment horizontal="left" vertical="center" wrapText="1" indent="1"/>
    </xf>
    <xf numFmtId="0" fontId="121" fillId="0" borderId="206" xfId="0" applyFont="1" applyBorder="1" applyAlignment="1">
      <alignment horizontal="left" vertical="center" wrapText="1" indent="1"/>
    </xf>
    <xf numFmtId="0" fontId="7" fillId="0" borderId="205" xfId="0" applyFont="1" applyBorder="1" applyAlignment="1">
      <alignment horizontal="left" vertical="center" wrapText="1" indent="1"/>
    </xf>
    <xf numFmtId="0" fontId="104" fillId="0" borderId="205" xfId="0" applyFont="1" applyBorder="1" applyAlignment="1">
      <alignment horizontal="left" vertical="center" wrapText="1" indent="1"/>
    </xf>
    <xf numFmtId="164" fontId="411" fillId="40" borderId="207" xfId="76" applyNumberFormat="1" applyFont="1" applyFill="1" applyBorder="1" applyAlignment="1" applyProtection="1">
      <alignment horizontal="center" vertical="center" wrapText="1"/>
      <protection locked="0"/>
    </xf>
    <xf numFmtId="164" fontId="411" fillId="40" borderId="208" xfId="76" applyNumberFormat="1" applyFont="1" applyFill="1" applyBorder="1" applyAlignment="1" applyProtection="1">
      <alignment horizontal="center" vertical="center" wrapText="1"/>
    </xf>
    <xf numFmtId="0" fontId="7" fillId="0" borderId="208" xfId="0" applyFont="1" applyBorder="1" applyAlignment="1">
      <alignment horizontal="left" vertical="center" wrapText="1" indent="1"/>
    </xf>
    <xf numFmtId="0" fontId="121" fillId="0" borderId="209" xfId="0" applyFont="1" applyBorder="1" applyAlignment="1">
      <alignment horizontal="left" vertical="center" wrapText="1" indent="1"/>
    </xf>
    <xf numFmtId="0" fontId="426" fillId="0" borderId="0" xfId="0" applyFont="1" applyAlignment="1">
      <alignment horizontal="justify" vertical="center" wrapText="1"/>
    </xf>
    <xf numFmtId="0" fontId="105" fillId="0" borderId="0" xfId="0" applyFont="1"/>
    <xf numFmtId="0" fontId="220" fillId="0" borderId="0" xfId="76" applyFont="1" applyAlignment="1" applyProtection="1">
      <alignment horizontal="justify" vertical="center" wrapText="1"/>
    </xf>
    <xf numFmtId="0" fontId="427" fillId="0" borderId="0" xfId="0" applyFont="1" applyAlignment="1">
      <alignment horizontal="justify" vertical="center" wrapText="1"/>
    </xf>
    <xf numFmtId="0" fontId="152" fillId="0" borderId="158" xfId="0" applyFont="1" applyBorder="1" applyAlignment="1">
      <alignment horizontal="left" vertical="center" wrapText="1" indent="7"/>
    </xf>
    <xf numFmtId="0" fontId="152" fillId="0" borderId="159" xfId="0" applyFont="1" applyBorder="1" applyAlignment="1">
      <alignment horizontal="left" vertical="center" wrapText="1" indent="7"/>
    </xf>
    <xf numFmtId="0" fontId="147" fillId="0" borderId="149" xfId="0" applyFont="1" applyBorder="1" applyAlignment="1">
      <alignment horizontal="center" vertical="center" wrapText="1"/>
    </xf>
    <xf numFmtId="0" fontId="143" fillId="0" borderId="59" xfId="0" applyFont="1" applyBorder="1" applyAlignment="1">
      <alignment horizontal="center" vertical="center" wrapText="1"/>
    </xf>
    <xf numFmtId="0" fontId="105" fillId="43" borderId="158" xfId="0" applyFont="1" applyFill="1" applyBorder="1" applyAlignment="1">
      <alignment horizontal="left" vertical="center" wrapText="1" indent="7"/>
    </xf>
    <xf numFmtId="0" fontId="152" fillId="43" borderId="159" xfId="0" applyFont="1" applyFill="1" applyBorder="1" applyAlignment="1">
      <alignment horizontal="left" vertical="center" wrapText="1" indent="7"/>
    </xf>
    <xf numFmtId="165" fontId="24" fillId="0" borderId="22" xfId="89" applyNumberFormat="1" applyFont="1" applyBorder="1" applyAlignment="1">
      <alignment horizontal="center" vertical="center" wrapText="1"/>
    </xf>
    <xf numFmtId="165" fontId="24" fillId="0" borderId="25" xfId="89" applyNumberFormat="1" applyFont="1" applyBorder="1" applyAlignment="1">
      <alignment horizontal="center" vertical="center" wrapText="1"/>
    </xf>
    <xf numFmtId="0" fontId="14" fillId="26" borderId="0" xfId="89" applyFont="1" applyFill="1" applyAlignment="1">
      <alignment horizontal="left" vertical="center" wrapText="1" indent="1"/>
    </xf>
    <xf numFmtId="0" fontId="35" fillId="0" borderId="0" xfId="89" applyFont="1" applyAlignment="1">
      <alignment horizontal="left" vertical="center" wrapText="1" indent="2"/>
    </xf>
    <xf numFmtId="0" fontId="14" fillId="0" borderId="0" xfId="89" applyFont="1" applyAlignment="1">
      <alignment horizontal="left" vertical="center" wrapText="1"/>
    </xf>
    <xf numFmtId="0" fontId="7" fillId="0" borderId="0" xfId="89" applyNumberFormat="1" applyFont="1" applyAlignment="1">
      <alignment horizontal="left" vertical="center" wrapText="1" indent="1"/>
    </xf>
    <xf numFmtId="0" fontId="81" fillId="0" borderId="117" xfId="93" applyFont="1" applyBorder="1" applyAlignment="1">
      <alignment horizontal="center" vertical="center" textRotation="255" wrapText="1"/>
    </xf>
    <xf numFmtId="0" fontId="28" fillId="23" borderId="0" xfId="93" applyFont="1" applyFill="1" applyBorder="1" applyAlignment="1">
      <alignment horizontal="center" vertical="center" wrapText="1"/>
    </xf>
    <xf numFmtId="0" fontId="28" fillId="23" borderId="31" xfId="93" applyFont="1" applyFill="1" applyBorder="1" applyAlignment="1">
      <alignment horizontal="center" vertical="center" wrapText="1"/>
    </xf>
    <xf numFmtId="0" fontId="106" fillId="16" borderId="35" xfId="113" applyFont="1" applyFill="1" applyBorder="1" applyAlignment="1">
      <alignment horizontal="center" vertical="center" wrapText="1"/>
    </xf>
    <xf numFmtId="0" fontId="106" fillId="16" borderId="33" xfId="113" applyFont="1" applyFill="1" applyBorder="1" applyAlignment="1">
      <alignment horizontal="center" vertical="center" wrapText="1"/>
    </xf>
    <xf numFmtId="0" fontId="96" fillId="23" borderId="0" xfId="89" applyFont="1" applyFill="1" applyAlignment="1">
      <alignment horizontal="left" vertical="center" wrapText="1"/>
    </xf>
    <xf numFmtId="0" fontId="79" fillId="27" borderId="29" xfId="92" applyFont="1" applyFill="1" applyBorder="1" applyAlignment="1">
      <alignment horizontal="center" vertical="center" wrapText="1"/>
    </xf>
    <xf numFmtId="0" fontId="79" fillId="27" borderId="38" xfId="92" applyFont="1" applyFill="1" applyBorder="1" applyAlignment="1">
      <alignment horizontal="center" vertical="center" wrapText="1"/>
    </xf>
    <xf numFmtId="0" fontId="370" fillId="23" borderId="68" xfId="92" applyFont="1" applyFill="1" applyBorder="1" applyAlignment="1">
      <alignment horizontal="center" vertical="center" wrapText="1"/>
    </xf>
    <xf numFmtId="0" fontId="27" fillId="32" borderId="0" xfId="121" applyFont="1" applyFill="1" applyAlignment="1">
      <alignment horizontal="center" vertical="center"/>
    </xf>
    <xf numFmtId="0" fontId="119" fillId="16" borderId="29" xfId="122" applyNumberFormat="1" applyFont="1" applyFill="1" applyBorder="1" applyAlignment="1">
      <alignment horizontal="center" vertical="center" wrapText="1"/>
    </xf>
    <xf numFmtId="0" fontId="119" fillId="16" borderId="36" xfId="122" applyNumberFormat="1" applyFont="1" applyFill="1" applyBorder="1" applyAlignment="1">
      <alignment horizontal="center" vertical="center" wrapText="1"/>
    </xf>
    <xf numFmtId="0" fontId="119" fillId="16" borderId="38" xfId="122" applyNumberFormat="1" applyFont="1" applyFill="1" applyBorder="1" applyAlignment="1">
      <alignment horizontal="center" vertical="center" wrapText="1"/>
    </xf>
    <xf numFmtId="0" fontId="166" fillId="35" borderId="21" xfId="123" applyFont="1" applyFill="1" applyBorder="1" applyAlignment="1">
      <alignment horizontal="center" wrapText="1"/>
    </xf>
    <xf numFmtId="0" fontId="166" fillId="35" borderId="68" xfId="123" applyFont="1" applyFill="1" applyBorder="1" applyAlignment="1">
      <alignment horizontal="center"/>
    </xf>
    <xf numFmtId="0" fontId="166" fillId="35" borderId="28" xfId="123" applyFont="1" applyFill="1" applyBorder="1" applyAlignment="1">
      <alignment horizontal="center"/>
    </xf>
    <xf numFmtId="0" fontId="166" fillId="35" borderId="23" xfId="123" applyFont="1" applyFill="1" applyBorder="1" applyAlignment="1">
      <alignment horizontal="center"/>
    </xf>
    <xf numFmtId="0" fontId="166" fillId="35" borderId="62" xfId="123" applyFont="1" applyFill="1" applyBorder="1" applyAlignment="1">
      <alignment horizontal="center"/>
    </xf>
    <xf numFmtId="0" fontId="166" fillId="35" borderId="24" xfId="123" applyFont="1" applyFill="1" applyBorder="1" applyAlignment="1">
      <alignment horizontal="center"/>
    </xf>
    <xf numFmtId="0" fontId="168" fillId="27" borderId="39" xfId="90" applyFont="1" applyFill="1" applyBorder="1" applyAlignment="1">
      <alignment horizontal="center" vertical="center" wrapText="1"/>
    </xf>
    <xf numFmtId="0" fontId="168" fillId="27" borderId="40" xfId="90" applyFont="1" applyFill="1" applyBorder="1" applyAlignment="1">
      <alignment horizontal="center" vertical="center" wrapText="1"/>
    </xf>
    <xf numFmtId="0" fontId="168" fillId="27" borderId="41" xfId="90" applyFont="1" applyFill="1" applyBorder="1" applyAlignment="1">
      <alignment horizontal="center" vertical="center" wrapText="1"/>
    </xf>
    <xf numFmtId="0" fontId="79" fillId="26" borderId="29" xfId="113" applyNumberFormat="1" applyFont="1" applyFill="1" applyBorder="1" applyAlignment="1">
      <alignment horizontal="left" vertical="center" wrapText="1" indent="1"/>
    </xf>
    <xf numFmtId="0" fontId="79" fillId="26" borderId="38" xfId="113" applyNumberFormat="1" applyFont="1" applyFill="1" applyBorder="1" applyAlignment="1">
      <alignment horizontal="left" vertical="center" wrapText="1" indent="1"/>
    </xf>
    <xf numFmtId="0" fontId="6" fillId="0" borderId="0" xfId="113" applyFont="1" applyFill="1" applyAlignment="1">
      <alignment horizontal="left" vertical="center" wrapText="1"/>
    </xf>
    <xf numFmtId="0" fontId="15" fillId="25" borderId="9" xfId="113" applyFont="1" applyFill="1" applyBorder="1" applyAlignment="1">
      <alignment horizontal="center" vertical="center" wrapText="1"/>
    </xf>
    <xf numFmtId="0" fontId="15" fillId="25" borderId="26" xfId="113" applyFont="1" applyFill="1" applyBorder="1" applyAlignment="1">
      <alignment horizontal="center" vertical="center"/>
    </xf>
    <xf numFmtId="0" fontId="15" fillId="25" borderId="27" xfId="113" applyFont="1" applyFill="1" applyBorder="1" applyAlignment="1">
      <alignment horizontal="center" vertical="center"/>
    </xf>
    <xf numFmtId="0" fontId="102" fillId="0" borderId="0" xfId="113" applyFont="1" applyFill="1" applyBorder="1" applyAlignment="1">
      <alignment horizontal="center" vertical="center" wrapText="1"/>
    </xf>
    <xf numFmtId="0" fontId="102" fillId="0" borderId="0" xfId="113" applyFont="1" applyFill="1" applyBorder="1" applyAlignment="1">
      <alignment horizontal="left" vertical="center" wrapText="1"/>
    </xf>
    <xf numFmtId="0" fontId="102" fillId="0" borderId="0" xfId="113" applyFont="1" applyFill="1" applyBorder="1" applyAlignment="1">
      <alignment horizontal="left" vertical="center" wrapText="1" indent="1"/>
    </xf>
    <xf numFmtId="0" fontId="102" fillId="0" borderId="94" xfId="113" applyFont="1" applyFill="1" applyBorder="1" applyAlignment="1">
      <alignment horizontal="left" vertical="center" wrapText="1"/>
    </xf>
    <xf numFmtId="0" fontId="102" fillId="0" borderId="96" xfId="113" applyFont="1" applyFill="1" applyBorder="1" applyAlignment="1">
      <alignment horizontal="left" vertical="center" wrapText="1"/>
    </xf>
    <xf numFmtId="0" fontId="102" fillId="26" borderId="0" xfId="113" applyFont="1" applyFill="1" applyBorder="1" applyAlignment="1">
      <alignment horizontal="left" vertical="center" wrapText="1"/>
    </xf>
    <xf numFmtId="0" fontId="102" fillId="0" borderId="21" xfId="113" applyFont="1" applyFill="1" applyBorder="1" applyAlignment="1">
      <alignment horizontal="left" vertical="center" wrapText="1" indent="1"/>
    </xf>
    <xf numFmtId="0" fontId="102" fillId="0" borderId="28" xfId="113" applyFont="1" applyFill="1" applyBorder="1" applyAlignment="1">
      <alignment horizontal="left" vertical="center" wrapText="1" indent="1"/>
    </xf>
    <xf numFmtId="0" fontId="102" fillId="0" borderId="95" xfId="113" applyFont="1" applyFill="1" applyBorder="1" applyAlignment="1">
      <alignment horizontal="left" vertical="center" wrapText="1"/>
    </xf>
    <xf numFmtId="0" fontId="6" fillId="0" borderId="0" xfId="123" applyFont="1" applyAlignment="1">
      <alignment horizontal="justify" vertical="center" wrapText="1"/>
    </xf>
    <xf numFmtId="0" fontId="106" fillId="35" borderId="29" xfId="125" applyFont="1" applyFill="1" applyBorder="1" applyAlignment="1">
      <alignment horizontal="center" vertical="center" wrapText="1"/>
    </xf>
    <xf numFmtId="0" fontId="106" fillId="35" borderId="36" xfId="125" applyFont="1" applyFill="1" applyBorder="1" applyAlignment="1">
      <alignment horizontal="center" vertical="center" wrapText="1"/>
    </xf>
    <xf numFmtId="0" fontId="106" fillId="35" borderId="38" xfId="125" applyFont="1" applyFill="1" applyBorder="1" applyAlignment="1">
      <alignment horizontal="center" vertical="center" wrapText="1"/>
    </xf>
    <xf numFmtId="0" fontId="422" fillId="0" borderId="0" xfId="0" applyFont="1" applyBorder="1" applyAlignment="1">
      <alignment horizontal="justify" vertical="center" wrapText="1"/>
    </xf>
    <xf numFmtId="0" fontId="422" fillId="0" borderId="199" xfId="0" applyFont="1" applyBorder="1" applyAlignment="1">
      <alignment horizontal="justify" vertical="center" wrapText="1"/>
    </xf>
    <xf numFmtId="0" fontId="246" fillId="0" borderId="0" xfId="123" applyFont="1" applyBorder="1" applyAlignment="1">
      <alignment horizontal="center" vertical="center" wrapText="1"/>
    </xf>
    <xf numFmtId="0" fontId="38" fillId="0" borderId="0" xfId="123" applyFont="1" applyAlignment="1">
      <alignment horizontal="justify" vertical="center" wrapText="1"/>
    </xf>
    <xf numFmtId="0" fontId="422" fillId="0" borderId="194" xfId="0" applyFont="1" applyBorder="1" applyAlignment="1">
      <alignment horizontal="justify" vertical="center" wrapText="1"/>
    </xf>
    <xf numFmtId="0" fontId="104" fillId="0" borderId="0" xfId="0" applyFont="1" applyAlignment="1">
      <alignment horizontal="center" vertical="center" wrapText="1"/>
    </xf>
    <xf numFmtId="0" fontId="377" fillId="0" borderId="0" xfId="0" applyFont="1" applyAlignment="1">
      <alignment horizontal="center" vertical="center" wrapText="1"/>
    </xf>
    <xf numFmtId="0" fontId="373" fillId="0" borderId="0" xfId="0" applyFont="1" applyAlignment="1">
      <alignment horizontal="center" vertical="center" wrapText="1"/>
    </xf>
    <xf numFmtId="0" fontId="374" fillId="0" borderId="0" xfId="0" applyFont="1" applyAlignment="1">
      <alignment horizontal="center" vertical="center" wrapText="1"/>
    </xf>
    <xf numFmtId="0" fontId="375" fillId="0" borderId="0" xfId="0" applyFont="1" applyAlignment="1">
      <alignment vertical="center" wrapText="1"/>
    </xf>
    <xf numFmtId="0" fontId="374" fillId="0" borderId="0" xfId="0" applyFont="1" applyAlignment="1">
      <alignment vertical="center" wrapText="1"/>
    </xf>
    <xf numFmtId="0" fontId="376" fillId="0" borderId="0" xfId="0" applyFont="1" applyAlignment="1">
      <alignment horizontal="center" vertical="center" wrapText="1"/>
    </xf>
    <xf numFmtId="0" fontId="34" fillId="0" borderId="0" xfId="0" applyFont="1" applyAlignment="1">
      <alignment vertical="center" wrapText="1"/>
    </xf>
    <xf numFmtId="0" fontId="375" fillId="0" borderId="0" xfId="0" applyFont="1" applyAlignment="1">
      <alignment horizontal="center" vertical="center" wrapText="1"/>
    </xf>
    <xf numFmtId="0" fontId="150" fillId="35" borderId="29" xfId="0" applyFont="1" applyFill="1" applyBorder="1" applyAlignment="1">
      <alignment horizontal="center" vertical="center" wrapText="1"/>
    </xf>
    <xf numFmtId="0" fontId="150" fillId="35" borderId="36" xfId="0" applyFont="1" applyFill="1" applyBorder="1" applyAlignment="1">
      <alignment horizontal="center" vertical="center" wrapText="1"/>
    </xf>
    <xf numFmtId="0" fontId="150" fillId="35" borderId="38" xfId="0" applyFont="1" applyFill="1" applyBorder="1" applyAlignment="1">
      <alignment horizontal="center" vertical="center" wrapText="1"/>
    </xf>
    <xf numFmtId="0" fontId="172" fillId="43" borderId="110" xfId="0" applyFont="1" applyFill="1" applyBorder="1" applyAlignment="1">
      <alignment horizontal="left" wrapText="1" indent="2"/>
    </xf>
    <xf numFmtId="0" fontId="172" fillId="43" borderId="111" xfId="0" applyFont="1" applyFill="1" applyBorder="1" applyAlignment="1">
      <alignment horizontal="left" indent="2"/>
    </xf>
    <xf numFmtId="0" fontId="172" fillId="43" borderId="112" xfId="0" applyFont="1" applyFill="1" applyBorder="1" applyAlignment="1">
      <alignment horizontal="left" indent="2"/>
    </xf>
    <xf numFmtId="0" fontId="325" fillId="0" borderId="84" xfId="0" applyFont="1" applyBorder="1" applyAlignment="1">
      <alignment horizontal="center" vertical="center" wrapText="1"/>
    </xf>
    <xf numFmtId="0" fontId="104" fillId="0" borderId="137" xfId="130" applyFont="1" applyBorder="1" applyAlignment="1">
      <alignment horizontal="center" vertical="center"/>
    </xf>
    <xf numFmtId="0" fontId="104" fillId="0" borderId="138" xfId="130" applyFont="1" applyBorder="1" applyAlignment="1">
      <alignment horizontal="center" vertical="center"/>
    </xf>
    <xf numFmtId="0" fontId="104" fillId="0" borderId="139" xfId="130" applyFont="1" applyBorder="1" applyAlignment="1">
      <alignment horizontal="center" vertical="center"/>
    </xf>
    <xf numFmtId="0" fontId="105" fillId="35" borderId="29" xfId="130" applyFont="1" applyFill="1" applyBorder="1" applyAlignment="1">
      <alignment horizontal="center" vertical="center" wrapText="1"/>
    </xf>
    <xf numFmtId="0" fontId="105" fillId="35" borderId="36" xfId="130" applyFont="1" applyFill="1" applyBorder="1" applyAlignment="1">
      <alignment horizontal="center" vertical="center" wrapText="1"/>
    </xf>
    <xf numFmtId="0" fontId="105" fillId="35" borderId="38" xfId="130" applyFont="1" applyFill="1" applyBorder="1" applyAlignment="1">
      <alignment horizontal="center" vertical="center" wrapText="1"/>
    </xf>
    <xf numFmtId="0" fontId="346" fillId="36" borderId="132" xfId="130" applyFont="1" applyFill="1" applyBorder="1" applyAlignment="1">
      <alignment horizontal="center" vertical="center"/>
    </xf>
    <xf numFmtId="0" fontId="346" fillId="36" borderId="133" xfId="130" applyFont="1" applyFill="1" applyBorder="1" applyAlignment="1">
      <alignment horizontal="center" vertical="center"/>
    </xf>
    <xf numFmtId="0" fontId="346" fillId="36" borderId="134" xfId="130" applyFont="1" applyFill="1" applyBorder="1" applyAlignment="1">
      <alignment horizontal="center" vertical="center"/>
    </xf>
    <xf numFmtId="0" fontId="6" fillId="0" borderId="135" xfId="130" applyFont="1" applyBorder="1" applyAlignment="1">
      <alignment horizontal="center" vertical="center"/>
    </xf>
    <xf numFmtId="0" fontId="6" fillId="0" borderId="0" xfId="130" applyFont="1" applyBorder="1" applyAlignment="1">
      <alignment horizontal="center" vertical="center"/>
    </xf>
    <xf numFmtId="0" fontId="6" fillId="0" borderId="136" xfId="130" applyFont="1" applyBorder="1" applyAlignment="1">
      <alignment horizontal="center" vertical="center"/>
    </xf>
    <xf numFmtId="0" fontId="7" fillId="0" borderId="135" xfId="130" applyFont="1" applyBorder="1" applyAlignment="1">
      <alignment horizontal="center" vertical="center"/>
    </xf>
    <xf numFmtId="0" fontId="7" fillId="0" borderId="0" xfId="130" applyFont="1" applyBorder="1" applyAlignment="1">
      <alignment horizontal="center" vertical="center"/>
    </xf>
    <xf numFmtId="0" fontId="7" fillId="0" borderId="136" xfId="130" applyFont="1" applyBorder="1" applyAlignment="1">
      <alignment horizontal="center" vertical="center"/>
    </xf>
    <xf numFmtId="0" fontId="329" fillId="0" borderId="0" xfId="0" applyFont="1" applyAlignment="1">
      <alignment horizontal="center" vertical="center"/>
    </xf>
    <xf numFmtId="0" fontId="350" fillId="0" borderId="0" xfId="0" applyFont="1" applyAlignment="1">
      <alignment horizontal="left" vertical="center" wrapText="1"/>
    </xf>
    <xf numFmtId="0" fontId="350" fillId="0" borderId="0" xfId="0" applyFont="1" applyAlignment="1">
      <alignment horizontal="left" vertical="center" wrapText="1" indent="3"/>
    </xf>
    <xf numFmtId="0" fontId="350" fillId="0" borderId="0" xfId="0" applyFont="1" applyAlignment="1">
      <alignment horizontal="center" vertical="center" wrapText="1"/>
    </xf>
    <xf numFmtId="0" fontId="242" fillId="0" borderId="0" xfId="0" applyFont="1" applyAlignment="1">
      <alignment horizontal="justify" vertical="center" wrapText="1"/>
    </xf>
    <xf numFmtId="0" fontId="350" fillId="39" borderId="0" xfId="0" applyFont="1" applyFill="1" applyAlignment="1">
      <alignment horizontal="left" vertical="center" wrapText="1"/>
    </xf>
    <xf numFmtId="0" fontId="106" fillId="16" borderId="29" xfId="0" applyFont="1" applyFill="1" applyBorder="1" applyAlignment="1">
      <alignment horizontal="center" vertical="center" wrapText="1"/>
    </xf>
    <xf numFmtId="0" fontId="106" fillId="16" borderId="36" xfId="0" applyFont="1" applyFill="1" applyBorder="1" applyAlignment="1">
      <alignment horizontal="center" vertical="center" wrapText="1"/>
    </xf>
    <xf numFmtId="0" fontId="106" fillId="16" borderId="38" xfId="0" applyFont="1" applyFill="1" applyBorder="1" applyAlignment="1">
      <alignment horizontal="center" vertical="center" wrapText="1"/>
    </xf>
    <xf numFmtId="0" fontId="108" fillId="0" borderId="140" xfId="0" applyFont="1" applyBorder="1" applyAlignment="1">
      <alignment horizontal="center"/>
    </xf>
    <xf numFmtId="0" fontId="334" fillId="0" borderId="144" xfId="0" applyFont="1" applyBorder="1" applyAlignment="1">
      <alignment horizontal="center"/>
    </xf>
    <xf numFmtId="0" fontId="334" fillId="0" borderId="0" xfId="0" applyFont="1" applyBorder="1" applyAlignment="1">
      <alignment horizontal="center"/>
    </xf>
    <xf numFmtId="0" fontId="334" fillId="0" borderId="145" xfId="0" applyFont="1" applyBorder="1" applyAlignment="1">
      <alignment horizontal="center"/>
    </xf>
    <xf numFmtId="0" fontId="27" fillId="0" borderId="0" xfId="0" applyFont="1" applyBorder="1" applyAlignment="1">
      <alignment horizontal="center" vertical="center"/>
    </xf>
    <xf numFmtId="0" fontId="27" fillId="0" borderId="145" xfId="0" applyFont="1" applyBorder="1" applyAlignment="1">
      <alignment horizontal="center" vertical="center"/>
    </xf>
    <xf numFmtId="0" fontId="105" fillId="0" borderId="144" xfId="0" applyFont="1" applyBorder="1" applyAlignment="1">
      <alignment horizontal="center" vertical="center" wrapText="1"/>
    </xf>
    <xf numFmtId="0" fontId="105" fillId="0" borderId="0" xfId="0" applyFont="1" applyBorder="1" applyAlignment="1">
      <alignment horizontal="center" vertical="center" wrapText="1"/>
    </xf>
    <xf numFmtId="0" fontId="8" fillId="0" borderId="144" xfId="0" applyFont="1" applyBorder="1" applyAlignment="1">
      <alignment horizontal="center" vertical="center"/>
    </xf>
    <xf numFmtId="0" fontId="8" fillId="0" borderId="0" xfId="0" applyFont="1" applyBorder="1" applyAlignment="1">
      <alignment horizontal="center" vertical="center"/>
    </xf>
    <xf numFmtId="0" fontId="8" fillId="0" borderId="145" xfId="0" applyFont="1" applyBorder="1" applyAlignment="1">
      <alignment horizontal="center" vertical="center"/>
    </xf>
    <xf numFmtId="0" fontId="150" fillId="0" borderId="0" xfId="0" applyFont="1" applyAlignment="1">
      <alignment horizontal="center" vertical="center" wrapText="1"/>
    </xf>
    <xf numFmtId="0" fontId="104" fillId="0" borderId="167" xfId="130" applyFont="1" applyBorder="1" applyAlignment="1">
      <alignment horizontal="center" vertical="center"/>
    </xf>
    <xf numFmtId="0" fontId="104" fillId="0" borderId="168" xfId="130" applyFont="1" applyBorder="1" applyAlignment="1">
      <alignment horizontal="center" vertical="center"/>
    </xf>
    <xf numFmtId="0" fontId="104" fillId="0" borderId="169" xfId="130" applyFont="1" applyBorder="1" applyAlignment="1">
      <alignment horizontal="center" vertical="center"/>
    </xf>
    <xf numFmtId="10" fontId="372" fillId="35" borderId="21" xfId="130" applyNumberFormat="1" applyFont="1" applyFill="1" applyBorder="1" applyAlignment="1">
      <alignment horizontal="center" vertical="center" wrapText="1"/>
    </xf>
    <xf numFmtId="10" fontId="372" fillId="35" borderId="68" xfId="130" applyNumberFormat="1" applyFont="1" applyFill="1" applyBorder="1" applyAlignment="1">
      <alignment horizontal="center" vertical="center"/>
    </xf>
    <xf numFmtId="10" fontId="372" fillId="35" borderId="28" xfId="130" applyNumberFormat="1" applyFont="1" applyFill="1" applyBorder="1" applyAlignment="1">
      <alignment horizontal="center" vertical="center"/>
    </xf>
    <xf numFmtId="0" fontId="6" fillId="0" borderId="67" xfId="130" applyFont="1" applyBorder="1" applyAlignment="1">
      <alignment horizontal="center" vertical="center"/>
    </xf>
    <xf numFmtId="0" fontId="6" fillId="0" borderId="66" xfId="130" applyFont="1" applyBorder="1" applyAlignment="1">
      <alignment horizontal="center" vertical="center"/>
    </xf>
    <xf numFmtId="0" fontId="7" fillId="0" borderId="67" xfId="130" applyFont="1" applyBorder="1" applyAlignment="1">
      <alignment horizontal="center" vertical="center"/>
    </xf>
    <xf numFmtId="0" fontId="7" fillId="0" borderId="66" xfId="130" applyFont="1" applyBorder="1" applyAlignment="1">
      <alignment horizontal="center" vertical="center"/>
    </xf>
    <xf numFmtId="0" fontId="19" fillId="0" borderId="0" xfId="113" applyFont="1" applyAlignment="1">
      <alignment horizontal="left" vertical="center" wrapText="1" indent="1"/>
    </xf>
    <xf numFmtId="0" fontId="147" fillId="0" borderId="61" xfId="0" applyFont="1" applyBorder="1" applyAlignment="1">
      <alignment horizontal="center" vertical="center" wrapText="1"/>
    </xf>
    <xf numFmtId="0" fontId="147" fillId="0" borderId="59" xfId="0" applyFont="1" applyBorder="1" applyAlignment="1">
      <alignment horizontal="center" vertical="center" wrapText="1"/>
    </xf>
    <xf numFmtId="0" fontId="147" fillId="0" borderId="170" xfId="0" applyFont="1" applyBorder="1" applyAlignment="1">
      <alignment horizontal="center" vertical="center" wrapText="1"/>
    </xf>
    <xf numFmtId="0" fontId="393" fillId="0" borderId="0" xfId="0" applyFont="1" applyAlignment="1">
      <alignment horizontal="justify" vertical="center" wrapText="1"/>
    </xf>
    <xf numFmtId="0" fontId="394" fillId="16" borderId="20" xfId="0" applyFont="1" applyFill="1" applyBorder="1" applyAlignment="1">
      <alignment horizontal="left" vertical="center" wrapText="1" indent="20"/>
    </xf>
    <xf numFmtId="0" fontId="5" fillId="35" borderId="0" xfId="0" applyFont="1" applyFill="1" applyAlignment="1">
      <alignment horizontal="justify" vertical="center" wrapText="1"/>
    </xf>
    <xf numFmtId="20" fontId="428" fillId="0" borderId="0" xfId="0" applyNumberFormat="1" applyFont="1" applyAlignment="1">
      <alignment horizontal="center" vertical="center" wrapText="1"/>
    </xf>
    <xf numFmtId="20" fontId="104" fillId="0" borderId="0" xfId="0" applyNumberFormat="1" applyFont="1" applyAlignment="1">
      <alignment horizontal="center" vertical="center" wrapText="1"/>
    </xf>
    <xf numFmtId="0" fontId="167" fillId="35" borderId="0" xfId="0" applyFont="1" applyFill="1" applyAlignment="1">
      <alignment horizontal="center" vertical="center" wrapText="1"/>
    </xf>
  </cellXfs>
  <cellStyles count="186">
    <cellStyle name="- -@*. + encadré" xfId="1"/>
    <cellStyle name="% 2 déc centré" xfId="2"/>
    <cellStyle name="2 décimales centré taille 10" xfId="3"/>
    <cellStyle name="2 esp @" xfId="4"/>
    <cellStyle name="2 esp @ 2" xfId="133"/>
    <cellStyle name="2 esp @*." xfId="5"/>
    <cellStyle name="2 esp @_aa_aa_calculette" xfId="6"/>
    <cellStyle name="20 % - Accent1 2" xfId="134"/>
    <cellStyle name="20 % - Accent2 2" xfId="135"/>
    <cellStyle name="20 % - Accent3 2" xfId="136"/>
    <cellStyle name="20 % - Accent4 2" xfId="137"/>
    <cellStyle name="20 % - Accent5 2" xfId="138"/>
    <cellStyle name="20 % - Accent6 2" xfId="139"/>
    <cellStyle name="20% - Accent1" xfId="7"/>
    <cellStyle name="20% - Accent2" xfId="8"/>
    <cellStyle name="20% - Accent3" xfId="9"/>
    <cellStyle name="20% - Accent4" xfId="10"/>
    <cellStyle name="20% - Accent5" xfId="11"/>
    <cellStyle name="20% - Accent6" xfId="12"/>
    <cellStyle name="40 % - Accent1 2" xfId="140"/>
    <cellStyle name="40 % - Accent2 2" xfId="141"/>
    <cellStyle name="40 % - Accent3 2" xfId="142"/>
    <cellStyle name="40 % - Accent4 2" xfId="143"/>
    <cellStyle name="40 % - Accent5 2" xfId="144"/>
    <cellStyle name="40 % - Accent6 2" xfId="145"/>
    <cellStyle name="40% - Accent1" xfId="13"/>
    <cellStyle name="40% - Accent2" xfId="14"/>
    <cellStyle name="40% - Accent3" xfId="15"/>
    <cellStyle name="40% - Accent4" xfId="16"/>
    <cellStyle name="40% - Accent5" xfId="17"/>
    <cellStyle name="40% - Accent6" xfId="18"/>
    <cellStyle name="60 % - Accent1 2" xfId="146"/>
    <cellStyle name="60 % - Accent2 2" xfId="147"/>
    <cellStyle name="60 % - Accent3 2" xfId="148"/>
    <cellStyle name="60 % - Accent4 2" xfId="149"/>
    <cellStyle name="60 % - Accent5 2" xfId="150"/>
    <cellStyle name="60 % - Accent6 2" xfId="151"/>
    <cellStyle name="60% - Accent1" xfId="19"/>
    <cellStyle name="60% - Accent2" xfId="20"/>
    <cellStyle name="60% - Accent3" xfId="21"/>
    <cellStyle name="60% - Accent4" xfId="22"/>
    <cellStyle name="60% - Accent5" xfId="23"/>
    <cellStyle name="60% - Accent6" xfId="24"/>
    <cellStyle name="Accent1 2" xfId="152"/>
    <cellStyle name="Accent4 2" xfId="153"/>
    <cellStyle name="Avertissement 2" xfId="154"/>
    <cellStyle name="Bad" xfId="25"/>
    <cellStyle name="Blanc normal" xfId="26"/>
    <cellStyle name="Blanchir" xfId="27"/>
    <cellStyle name="Bordure_gris" xfId="28"/>
    <cellStyle name="caché" xfId="29"/>
    <cellStyle name="Cadre fin G.D" xfId="30"/>
    <cellStyle name="Cadre_fin" xfId="31"/>
    <cellStyle name="Calcul 2" xfId="155"/>
    <cellStyle name="Calculation" xfId="32"/>
    <cellStyle name="cBMilliers" xfId="33"/>
    <cellStyle name="cBMilliers-" xfId="34"/>
    <cellStyle name="Cellule liée 2" xfId="156"/>
    <cellStyle name="Check Cell" xfId="35"/>
    <cellStyle name="chiff + 2 espaces" xfId="36"/>
    <cellStyle name="Comma [0]" xfId="37"/>
    <cellStyle name="Commentaire 2" xfId="157"/>
    <cellStyle name="Currency [0]" xfId="38"/>
    <cellStyle name="Date 5 nov 98" xfId="39"/>
    <cellStyle name="Date en rouge" xfId="40"/>
    <cellStyle name="Date rouge" xfId="41"/>
    <cellStyle name="Date_av_jour" xfId="42"/>
    <cellStyle name="Deverrouillage" xfId="43"/>
    <cellStyle name="Dezimal_PROMILLE" xfId="44"/>
    <cellStyle name="édité le :" xfId="45"/>
    <cellStyle name="Encadmt_noir" xfId="46"/>
    <cellStyle name="encadré jaune" xfId="47"/>
    <cellStyle name="encadré rouge text bleu gras" xfId="48"/>
    <cellStyle name="Encadremt_noir" xfId="49"/>
    <cellStyle name="Encadrt_noir" xfId="50"/>
    <cellStyle name="Enlever Zéro" xfId="51"/>
    <cellStyle name="en-tête" xfId="52"/>
    <cellStyle name="Entiers_9" xfId="53"/>
    <cellStyle name="Entrée 2" xfId="158"/>
    <cellStyle name="Escargot" xfId="54"/>
    <cellStyle name="Escargot 2" xfId="159"/>
    <cellStyle name="Espace pointil" xfId="55"/>
    <cellStyle name="Euro" xfId="56"/>
    <cellStyle name="Explanatory Text" xfId="57"/>
    <cellStyle name="fd jaune centré rouge" xfId="58"/>
    <cellStyle name="fond gris enc rouge" xfId="59"/>
    <cellStyle name="Fractionnaire" xfId="60"/>
    <cellStyle name="Good" xfId="61"/>
    <cellStyle name="Gras 14 centré" xfId="62"/>
    <cellStyle name="Gras 14 centré 2" xfId="160"/>
    <cellStyle name="Gris_liseret" xfId="63"/>
    <cellStyle name="Grisé" xfId="64"/>
    <cellStyle name="Heading 1" xfId="65"/>
    <cellStyle name="Heading 2" xfId="66"/>
    <cellStyle name="Heading 3" xfId="67"/>
    <cellStyle name="Heading 4" xfId="68"/>
    <cellStyle name="Input" xfId="69"/>
    <cellStyle name="Insatisfaisant 2" xfId="161"/>
    <cellStyle name="jaune" xfId="70"/>
    <cellStyle name="Jaunir" xfId="71"/>
    <cellStyle name="Jo SCHNEIDER" xfId="72"/>
    <cellStyle name="Jo_1" xfId="73"/>
    <cellStyle name="joli" xfId="74"/>
    <cellStyle name="KF arrondi" xfId="75"/>
    <cellStyle name="Lien hypertexte" xfId="76" builtinId="8"/>
    <cellStyle name="Lien hypertexte 2" xfId="77"/>
    <cellStyle name="Lien hypertexte 3" xfId="78"/>
    <cellStyle name="Lien hypertexte 4" xfId="124"/>
    <cellStyle name="Lien hypertexte 5" xfId="127"/>
    <cellStyle name="Lien hypertexte 6" xfId="128"/>
    <cellStyle name="Lien hypertexte_ASTUCES EXCEL Jo 2012" xfId="79"/>
    <cellStyle name="Lien hypertexte_ASTUCES EXCEL Jo 2012 2" xfId="115"/>
    <cellStyle name="Linked Cell" xfId="80"/>
    <cellStyle name="Mi" xfId="81"/>
    <cellStyle name="Milliers 0 déc" xfId="82"/>
    <cellStyle name="Milliers 2" xfId="83"/>
    <cellStyle name="Milliers 3" xfId="162"/>
    <cellStyle name="Milliers 4" xfId="163"/>
    <cellStyle name="Milliers 5" xfId="164"/>
    <cellStyle name="Milliers 6" xfId="165"/>
    <cellStyle name="Milliers 7" xfId="166"/>
    <cellStyle name="Milliers 8" xfId="167"/>
    <cellStyle name="Milliers_Budget voiture" xfId="117"/>
    <cellStyle name="mois" xfId="84"/>
    <cellStyle name="Mulhouse, le" xfId="85"/>
    <cellStyle name="Mulhouse, le 2" xfId="168"/>
    <cellStyle name="Nbre_négatif_rouge" xfId="86"/>
    <cellStyle name="Neutral" xfId="87"/>
    <cellStyle name="Neutre 2" xfId="169"/>
    <cellStyle name="Noir_très_épai" xfId="88"/>
    <cellStyle name="Normal" xfId="0" builtinId="0"/>
    <cellStyle name="Normal 2" xfId="89"/>
    <cellStyle name="Normal 2 2" xfId="130"/>
    <cellStyle name="Normal 3" xfId="90"/>
    <cellStyle name="Normal 4" xfId="113"/>
    <cellStyle name="Normal 4 2" xfId="170"/>
    <cellStyle name="Normal 5" xfId="123"/>
    <cellStyle name="Normal 6" xfId="125"/>
    <cellStyle name="Normal 7" xfId="129"/>
    <cellStyle name="Normal_01" xfId="126"/>
    <cellStyle name="Normal_aaaaaa" xfId="91"/>
    <cellStyle name="Normal_aaaaaa 2" xfId="122"/>
    <cellStyle name="Normal_Angle et hypothénuse" xfId="121"/>
    <cellStyle name="Normal_Budget voiture" xfId="116"/>
    <cellStyle name="Normal_formation jo" xfId="92"/>
    <cellStyle name="Normal_Mon budget auto" xfId="118"/>
    <cellStyle name="Normal_Ouverture_Excel 31 08 09" xfId="93"/>
    <cellStyle name="Normal_Page garde 12 touches" xfId="185"/>
    <cellStyle name="Normal_RACCOURCI CLAVIER WINDOWS" xfId="94"/>
    <cellStyle name="Normal_Répertoire adresses jo 13 05 05" xfId="114"/>
    <cellStyle name="Note" xfId="95"/>
    <cellStyle name="Output" xfId="96"/>
    <cellStyle name="Pointillé" xfId="97"/>
    <cellStyle name="Pointillé 2" xfId="171"/>
    <cellStyle name="Pourcentage 2" xfId="119"/>
    <cellStyle name="Pourcentage 2 2" xfId="131"/>
    <cellStyle name="Pourcentage 3" xfId="120"/>
    <cellStyle name="Pourcentage 4" xfId="132"/>
    <cellStyle name="Pourcentage 5" xfId="172"/>
    <cellStyle name="Pourcentage 6" xfId="184"/>
    <cellStyle name="prix 2 déc HT" xfId="98"/>
    <cellStyle name="prix 2 déc TTC" xfId="99"/>
    <cellStyle name="Retrait_2_esp" xfId="100"/>
    <cellStyle name="Satisfaisant 2" xfId="173"/>
    <cellStyle name="Sortie 2" xfId="174"/>
    <cellStyle name="Standard_Dialog1" xfId="101"/>
    <cellStyle name="Supprime_Zéro" xfId="102"/>
    <cellStyle name="Téléphone" xfId="103"/>
    <cellStyle name="Téléphone 2" xfId="175"/>
    <cellStyle name="Texte explicatif 2" xfId="176"/>
    <cellStyle name="Title" xfId="104"/>
    <cellStyle name="Titre en bleu" xfId="105"/>
    <cellStyle name="Titre 1 2" xfId="177"/>
    <cellStyle name="Titre 2 2" xfId="178"/>
    <cellStyle name="Titre 3 2" xfId="179"/>
    <cellStyle name="Titre 4 2" xfId="180"/>
    <cellStyle name="Total 2" xfId="181"/>
    <cellStyle name="totalm" xfId="106"/>
    <cellStyle name="Ve Ma Ca" xfId="107"/>
    <cellStyle name="Ve Ma Ca 2" xfId="182"/>
    <cellStyle name="Verdir" xfId="108"/>
    <cellStyle name="Vérification 2" xfId="183"/>
    <cellStyle name="VIDE BLANC" xfId="109"/>
    <cellStyle name="Währung [0]_Dialog1" xfId="110"/>
    <cellStyle name="Währung_Dialog1" xfId="111"/>
    <cellStyle name="Warning Text" xfId="112"/>
  </cellStyles>
  <dxfs count="0"/>
  <tableStyles count="0" defaultTableStyle="TableStyleMedium2" defaultPivotStyle="PivotStyleLight16"/>
  <colors>
    <mruColors>
      <color rgb="FF1026F6"/>
      <color rgb="FFFBD1AF"/>
      <color rgb="FFC0F1AF"/>
      <color rgb="FFFEFCAC"/>
      <color rgb="FFFFFF66"/>
      <color rgb="FFFFFFCC"/>
      <color rgb="FFFFFF99"/>
      <color rgb="FF0FAD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63" Type="http://schemas.openxmlformats.org/officeDocument/2006/relationships/externalLink" Target="externalLinks/externalLink26.xml"/><Relationship Id="rId84" Type="http://schemas.openxmlformats.org/officeDocument/2006/relationships/externalLink" Target="externalLinks/externalLink47.xml"/><Relationship Id="rId138" Type="http://schemas.openxmlformats.org/officeDocument/2006/relationships/externalLink" Target="externalLinks/externalLink101.xml"/><Relationship Id="rId159" Type="http://schemas.openxmlformats.org/officeDocument/2006/relationships/externalLink" Target="externalLinks/externalLink122.xml"/><Relationship Id="rId170" Type="http://schemas.openxmlformats.org/officeDocument/2006/relationships/externalLink" Target="externalLinks/externalLink133.xml"/><Relationship Id="rId191" Type="http://schemas.openxmlformats.org/officeDocument/2006/relationships/externalLink" Target="externalLinks/externalLink154.xml"/><Relationship Id="rId205" Type="http://schemas.openxmlformats.org/officeDocument/2006/relationships/externalLink" Target="externalLinks/externalLink168.xml"/><Relationship Id="rId226" Type="http://schemas.openxmlformats.org/officeDocument/2006/relationships/externalLink" Target="externalLinks/externalLink189.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6.xml"/><Relationship Id="rId74" Type="http://schemas.openxmlformats.org/officeDocument/2006/relationships/externalLink" Target="externalLinks/externalLink37.xml"/><Relationship Id="rId128" Type="http://schemas.openxmlformats.org/officeDocument/2006/relationships/externalLink" Target="externalLinks/externalLink91.xml"/><Relationship Id="rId149" Type="http://schemas.openxmlformats.org/officeDocument/2006/relationships/externalLink" Target="externalLinks/externalLink112.xml"/><Relationship Id="rId5" Type="http://schemas.openxmlformats.org/officeDocument/2006/relationships/worksheet" Target="worksheets/sheet5.xml"/><Relationship Id="rId95" Type="http://schemas.openxmlformats.org/officeDocument/2006/relationships/externalLink" Target="externalLinks/externalLink58.xml"/><Relationship Id="rId160" Type="http://schemas.openxmlformats.org/officeDocument/2006/relationships/externalLink" Target="externalLinks/externalLink123.xml"/><Relationship Id="rId181" Type="http://schemas.openxmlformats.org/officeDocument/2006/relationships/externalLink" Target="externalLinks/externalLink144.xml"/><Relationship Id="rId216" Type="http://schemas.openxmlformats.org/officeDocument/2006/relationships/externalLink" Target="externalLinks/externalLink179.xml"/><Relationship Id="rId237"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externalLink" Target="externalLinks/externalLink6.xml"/><Relationship Id="rId64" Type="http://schemas.openxmlformats.org/officeDocument/2006/relationships/externalLink" Target="externalLinks/externalLink27.xml"/><Relationship Id="rId118" Type="http://schemas.openxmlformats.org/officeDocument/2006/relationships/externalLink" Target="externalLinks/externalLink81.xml"/><Relationship Id="rId139" Type="http://schemas.openxmlformats.org/officeDocument/2006/relationships/externalLink" Target="externalLinks/externalLink10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50" Type="http://schemas.openxmlformats.org/officeDocument/2006/relationships/externalLink" Target="externalLinks/externalLink113.xml"/><Relationship Id="rId155" Type="http://schemas.openxmlformats.org/officeDocument/2006/relationships/externalLink" Target="externalLinks/externalLink118.xml"/><Relationship Id="rId171" Type="http://schemas.openxmlformats.org/officeDocument/2006/relationships/externalLink" Target="externalLinks/externalLink134.xml"/><Relationship Id="rId176" Type="http://schemas.openxmlformats.org/officeDocument/2006/relationships/externalLink" Target="externalLinks/externalLink139.xml"/><Relationship Id="rId192" Type="http://schemas.openxmlformats.org/officeDocument/2006/relationships/externalLink" Target="externalLinks/externalLink155.xml"/><Relationship Id="rId197" Type="http://schemas.openxmlformats.org/officeDocument/2006/relationships/externalLink" Target="externalLinks/externalLink160.xml"/><Relationship Id="rId206" Type="http://schemas.openxmlformats.org/officeDocument/2006/relationships/externalLink" Target="externalLinks/externalLink169.xml"/><Relationship Id="rId227" Type="http://schemas.openxmlformats.org/officeDocument/2006/relationships/externalLink" Target="externalLinks/externalLink190.xml"/><Relationship Id="rId201" Type="http://schemas.openxmlformats.org/officeDocument/2006/relationships/externalLink" Target="externalLinks/externalLink164.xml"/><Relationship Id="rId222" Type="http://schemas.openxmlformats.org/officeDocument/2006/relationships/externalLink" Target="externalLinks/externalLink1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24" Type="http://schemas.openxmlformats.org/officeDocument/2006/relationships/externalLink" Target="externalLinks/externalLink87.xml"/><Relationship Id="rId129" Type="http://schemas.openxmlformats.org/officeDocument/2006/relationships/externalLink" Target="externalLinks/externalLink92.xml"/><Relationship Id="rId54" Type="http://schemas.openxmlformats.org/officeDocument/2006/relationships/externalLink" Target="externalLinks/externalLink17.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40" Type="http://schemas.openxmlformats.org/officeDocument/2006/relationships/externalLink" Target="externalLinks/externalLink103.xml"/><Relationship Id="rId145" Type="http://schemas.openxmlformats.org/officeDocument/2006/relationships/externalLink" Target="externalLinks/externalLink108.xml"/><Relationship Id="rId161" Type="http://schemas.openxmlformats.org/officeDocument/2006/relationships/externalLink" Target="externalLinks/externalLink124.xml"/><Relationship Id="rId166" Type="http://schemas.openxmlformats.org/officeDocument/2006/relationships/externalLink" Target="externalLinks/externalLink129.xml"/><Relationship Id="rId182" Type="http://schemas.openxmlformats.org/officeDocument/2006/relationships/externalLink" Target="externalLinks/externalLink145.xml"/><Relationship Id="rId187" Type="http://schemas.openxmlformats.org/officeDocument/2006/relationships/externalLink" Target="externalLinks/externalLink150.xml"/><Relationship Id="rId217" Type="http://schemas.openxmlformats.org/officeDocument/2006/relationships/externalLink" Target="externalLinks/externalLink180.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75.xml"/><Relationship Id="rId233" Type="http://schemas.openxmlformats.org/officeDocument/2006/relationships/externalLink" Target="externalLinks/externalLink196.xml"/><Relationship Id="rId238"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2.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44" Type="http://schemas.openxmlformats.org/officeDocument/2006/relationships/externalLink" Target="externalLinks/externalLink7.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130" Type="http://schemas.openxmlformats.org/officeDocument/2006/relationships/externalLink" Target="externalLinks/externalLink93.xml"/><Relationship Id="rId135" Type="http://schemas.openxmlformats.org/officeDocument/2006/relationships/externalLink" Target="externalLinks/externalLink98.xml"/><Relationship Id="rId151" Type="http://schemas.openxmlformats.org/officeDocument/2006/relationships/externalLink" Target="externalLinks/externalLink114.xml"/><Relationship Id="rId156" Type="http://schemas.openxmlformats.org/officeDocument/2006/relationships/externalLink" Target="externalLinks/externalLink119.xml"/><Relationship Id="rId177" Type="http://schemas.openxmlformats.org/officeDocument/2006/relationships/externalLink" Target="externalLinks/externalLink140.xml"/><Relationship Id="rId198" Type="http://schemas.openxmlformats.org/officeDocument/2006/relationships/externalLink" Target="externalLinks/externalLink161.xml"/><Relationship Id="rId172" Type="http://schemas.openxmlformats.org/officeDocument/2006/relationships/externalLink" Target="externalLinks/externalLink135.xml"/><Relationship Id="rId193" Type="http://schemas.openxmlformats.org/officeDocument/2006/relationships/externalLink" Target="externalLinks/externalLink156.xml"/><Relationship Id="rId202" Type="http://schemas.openxmlformats.org/officeDocument/2006/relationships/externalLink" Target="externalLinks/externalLink165.xml"/><Relationship Id="rId207" Type="http://schemas.openxmlformats.org/officeDocument/2006/relationships/externalLink" Target="externalLinks/externalLink170.xml"/><Relationship Id="rId223" Type="http://schemas.openxmlformats.org/officeDocument/2006/relationships/externalLink" Target="externalLinks/externalLink186.xml"/><Relationship Id="rId228" Type="http://schemas.openxmlformats.org/officeDocument/2006/relationships/externalLink" Target="externalLinks/externalLink19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externalLink" Target="externalLinks/externalLink88.xml"/><Relationship Id="rId141" Type="http://schemas.openxmlformats.org/officeDocument/2006/relationships/externalLink" Target="externalLinks/externalLink104.xml"/><Relationship Id="rId146" Type="http://schemas.openxmlformats.org/officeDocument/2006/relationships/externalLink" Target="externalLinks/externalLink109.xml"/><Relationship Id="rId167" Type="http://schemas.openxmlformats.org/officeDocument/2006/relationships/externalLink" Target="externalLinks/externalLink130.xml"/><Relationship Id="rId188" Type="http://schemas.openxmlformats.org/officeDocument/2006/relationships/externalLink" Target="externalLinks/externalLink151.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162" Type="http://schemas.openxmlformats.org/officeDocument/2006/relationships/externalLink" Target="externalLinks/externalLink125.xml"/><Relationship Id="rId183" Type="http://schemas.openxmlformats.org/officeDocument/2006/relationships/externalLink" Target="externalLinks/externalLink146.xml"/><Relationship Id="rId213" Type="http://schemas.openxmlformats.org/officeDocument/2006/relationships/externalLink" Target="externalLinks/externalLink176.xml"/><Relationship Id="rId218" Type="http://schemas.openxmlformats.org/officeDocument/2006/relationships/externalLink" Target="externalLinks/externalLink181.xml"/><Relationship Id="rId234" Type="http://schemas.openxmlformats.org/officeDocument/2006/relationships/externalLink" Target="externalLinks/externalLink197.xml"/><Relationship Id="rId239"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131" Type="http://schemas.openxmlformats.org/officeDocument/2006/relationships/externalLink" Target="externalLinks/externalLink94.xml"/><Relationship Id="rId136" Type="http://schemas.openxmlformats.org/officeDocument/2006/relationships/externalLink" Target="externalLinks/externalLink99.xml"/><Relationship Id="rId157" Type="http://schemas.openxmlformats.org/officeDocument/2006/relationships/externalLink" Target="externalLinks/externalLink120.xml"/><Relationship Id="rId178" Type="http://schemas.openxmlformats.org/officeDocument/2006/relationships/externalLink" Target="externalLinks/externalLink141.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52" Type="http://schemas.openxmlformats.org/officeDocument/2006/relationships/externalLink" Target="externalLinks/externalLink115.xml"/><Relationship Id="rId173" Type="http://schemas.openxmlformats.org/officeDocument/2006/relationships/externalLink" Target="externalLinks/externalLink136.xml"/><Relationship Id="rId194" Type="http://schemas.openxmlformats.org/officeDocument/2006/relationships/externalLink" Target="externalLinks/externalLink157.xml"/><Relationship Id="rId199" Type="http://schemas.openxmlformats.org/officeDocument/2006/relationships/externalLink" Target="externalLinks/externalLink162.xml"/><Relationship Id="rId203" Type="http://schemas.openxmlformats.org/officeDocument/2006/relationships/externalLink" Target="externalLinks/externalLink166.xml"/><Relationship Id="rId208" Type="http://schemas.openxmlformats.org/officeDocument/2006/relationships/externalLink" Target="externalLinks/externalLink171.xml"/><Relationship Id="rId229" Type="http://schemas.openxmlformats.org/officeDocument/2006/relationships/externalLink" Target="externalLinks/externalLink192.xml"/><Relationship Id="rId19" Type="http://schemas.openxmlformats.org/officeDocument/2006/relationships/worksheet" Target="worksheets/sheet19.xml"/><Relationship Id="rId224" Type="http://schemas.openxmlformats.org/officeDocument/2006/relationships/externalLink" Target="externalLinks/externalLink187.xml"/><Relationship Id="rId240"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126" Type="http://schemas.openxmlformats.org/officeDocument/2006/relationships/externalLink" Target="externalLinks/externalLink89.xml"/><Relationship Id="rId147" Type="http://schemas.openxmlformats.org/officeDocument/2006/relationships/externalLink" Target="externalLinks/externalLink110.xml"/><Relationship Id="rId168"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externalLink" Target="externalLinks/externalLink84.xml"/><Relationship Id="rId142" Type="http://schemas.openxmlformats.org/officeDocument/2006/relationships/externalLink" Target="externalLinks/externalLink105.xml"/><Relationship Id="rId163" Type="http://schemas.openxmlformats.org/officeDocument/2006/relationships/externalLink" Target="externalLinks/externalLink126.xml"/><Relationship Id="rId184" Type="http://schemas.openxmlformats.org/officeDocument/2006/relationships/externalLink" Target="externalLinks/externalLink147.xml"/><Relationship Id="rId189" Type="http://schemas.openxmlformats.org/officeDocument/2006/relationships/externalLink" Target="externalLinks/externalLink152.xml"/><Relationship Id="rId219" Type="http://schemas.openxmlformats.org/officeDocument/2006/relationships/externalLink" Target="externalLinks/externalLink182.xml"/><Relationship Id="rId3" Type="http://schemas.openxmlformats.org/officeDocument/2006/relationships/worksheet" Target="worksheets/sheet3.xml"/><Relationship Id="rId214" Type="http://schemas.openxmlformats.org/officeDocument/2006/relationships/externalLink" Target="externalLinks/externalLink177.xml"/><Relationship Id="rId230" Type="http://schemas.openxmlformats.org/officeDocument/2006/relationships/externalLink" Target="externalLinks/externalLink193.xml"/><Relationship Id="rId235" Type="http://schemas.openxmlformats.org/officeDocument/2006/relationships/externalLink" Target="externalLinks/externalLink198.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 Id="rId116" Type="http://schemas.openxmlformats.org/officeDocument/2006/relationships/externalLink" Target="externalLinks/externalLink79.xml"/><Relationship Id="rId137" Type="http://schemas.openxmlformats.org/officeDocument/2006/relationships/externalLink" Target="externalLinks/externalLink100.xml"/><Relationship Id="rId158" Type="http://schemas.openxmlformats.org/officeDocument/2006/relationships/externalLink" Target="externalLinks/externalLink121.xml"/><Relationship Id="rId20" Type="http://schemas.openxmlformats.org/officeDocument/2006/relationships/worksheet" Target="worksheets/sheet20.xml"/><Relationship Id="rId41" Type="http://schemas.openxmlformats.org/officeDocument/2006/relationships/externalLink" Target="externalLinks/externalLink4.xml"/><Relationship Id="rId62" Type="http://schemas.openxmlformats.org/officeDocument/2006/relationships/externalLink" Target="externalLinks/externalLink25.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111" Type="http://schemas.openxmlformats.org/officeDocument/2006/relationships/externalLink" Target="externalLinks/externalLink74.xml"/><Relationship Id="rId132" Type="http://schemas.openxmlformats.org/officeDocument/2006/relationships/externalLink" Target="externalLinks/externalLink95.xml"/><Relationship Id="rId153" Type="http://schemas.openxmlformats.org/officeDocument/2006/relationships/externalLink" Target="externalLinks/externalLink116.xml"/><Relationship Id="rId174" Type="http://schemas.openxmlformats.org/officeDocument/2006/relationships/externalLink" Target="externalLinks/externalLink137.xml"/><Relationship Id="rId179" Type="http://schemas.openxmlformats.org/officeDocument/2006/relationships/externalLink" Target="externalLinks/externalLink142.xml"/><Relationship Id="rId195" Type="http://schemas.openxmlformats.org/officeDocument/2006/relationships/externalLink" Target="externalLinks/externalLink158.xml"/><Relationship Id="rId209" Type="http://schemas.openxmlformats.org/officeDocument/2006/relationships/externalLink" Target="externalLinks/externalLink172.xml"/><Relationship Id="rId190" Type="http://schemas.openxmlformats.org/officeDocument/2006/relationships/externalLink" Target="externalLinks/externalLink153.xml"/><Relationship Id="rId204" Type="http://schemas.openxmlformats.org/officeDocument/2006/relationships/externalLink" Target="externalLinks/externalLink167.xml"/><Relationship Id="rId220" Type="http://schemas.openxmlformats.org/officeDocument/2006/relationships/externalLink" Target="externalLinks/externalLink183.xml"/><Relationship Id="rId225" Type="http://schemas.openxmlformats.org/officeDocument/2006/relationships/externalLink" Target="externalLinks/externalLink1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27" Type="http://schemas.openxmlformats.org/officeDocument/2006/relationships/externalLink" Target="externalLinks/externalLink9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5.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externalLink" Target="externalLinks/externalLink85.xml"/><Relationship Id="rId143" Type="http://schemas.openxmlformats.org/officeDocument/2006/relationships/externalLink" Target="externalLinks/externalLink106.xml"/><Relationship Id="rId148" Type="http://schemas.openxmlformats.org/officeDocument/2006/relationships/externalLink" Target="externalLinks/externalLink111.xml"/><Relationship Id="rId164" Type="http://schemas.openxmlformats.org/officeDocument/2006/relationships/externalLink" Target="externalLinks/externalLink127.xml"/><Relationship Id="rId169" Type="http://schemas.openxmlformats.org/officeDocument/2006/relationships/externalLink" Target="externalLinks/externalLink132.xml"/><Relationship Id="rId185" Type="http://schemas.openxmlformats.org/officeDocument/2006/relationships/externalLink" Target="externalLinks/externalLink14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3.xml"/><Relationship Id="rId210" Type="http://schemas.openxmlformats.org/officeDocument/2006/relationships/externalLink" Target="externalLinks/externalLink173.xml"/><Relationship Id="rId215" Type="http://schemas.openxmlformats.org/officeDocument/2006/relationships/externalLink" Target="externalLinks/externalLink178.xml"/><Relationship Id="rId236" Type="http://schemas.openxmlformats.org/officeDocument/2006/relationships/externalLink" Target="externalLinks/externalLink199.xml"/><Relationship Id="rId26" Type="http://schemas.openxmlformats.org/officeDocument/2006/relationships/worksheet" Target="worksheets/sheet26.xml"/><Relationship Id="rId231" Type="http://schemas.openxmlformats.org/officeDocument/2006/relationships/externalLink" Target="externalLinks/externalLink194.xml"/><Relationship Id="rId47" Type="http://schemas.openxmlformats.org/officeDocument/2006/relationships/externalLink" Target="externalLinks/externalLink10.xml"/><Relationship Id="rId68" Type="http://schemas.openxmlformats.org/officeDocument/2006/relationships/externalLink" Target="externalLinks/externalLink31.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33" Type="http://schemas.openxmlformats.org/officeDocument/2006/relationships/externalLink" Target="externalLinks/externalLink96.xml"/><Relationship Id="rId154" Type="http://schemas.openxmlformats.org/officeDocument/2006/relationships/externalLink" Target="externalLinks/externalLink117.xml"/><Relationship Id="rId175" Type="http://schemas.openxmlformats.org/officeDocument/2006/relationships/externalLink" Target="externalLinks/externalLink138.xml"/><Relationship Id="rId196" Type="http://schemas.openxmlformats.org/officeDocument/2006/relationships/externalLink" Target="externalLinks/externalLink159.xml"/><Relationship Id="rId200" Type="http://schemas.openxmlformats.org/officeDocument/2006/relationships/externalLink" Target="externalLinks/externalLink163.xml"/><Relationship Id="rId16" Type="http://schemas.openxmlformats.org/officeDocument/2006/relationships/worksheet" Target="worksheets/sheet16.xml"/><Relationship Id="rId221" Type="http://schemas.openxmlformats.org/officeDocument/2006/relationships/externalLink" Target="externalLinks/externalLink184.xml"/><Relationship Id="rId37" Type="http://schemas.openxmlformats.org/officeDocument/2006/relationships/worksheet" Target="worksheets/sheet37.xml"/><Relationship Id="rId58" Type="http://schemas.openxmlformats.org/officeDocument/2006/relationships/externalLink" Target="externalLinks/externalLink21.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externalLink" Target="externalLinks/externalLink86.xml"/><Relationship Id="rId144" Type="http://schemas.openxmlformats.org/officeDocument/2006/relationships/externalLink" Target="externalLinks/externalLink107.xml"/><Relationship Id="rId90" Type="http://schemas.openxmlformats.org/officeDocument/2006/relationships/externalLink" Target="externalLinks/externalLink53.xml"/><Relationship Id="rId165" Type="http://schemas.openxmlformats.org/officeDocument/2006/relationships/externalLink" Target="externalLinks/externalLink128.xml"/><Relationship Id="rId186" Type="http://schemas.openxmlformats.org/officeDocument/2006/relationships/externalLink" Target="externalLinks/externalLink149.xml"/><Relationship Id="rId211" Type="http://schemas.openxmlformats.org/officeDocument/2006/relationships/externalLink" Target="externalLinks/externalLink174.xml"/><Relationship Id="rId232" Type="http://schemas.openxmlformats.org/officeDocument/2006/relationships/externalLink" Target="externalLinks/externalLink195.xml"/><Relationship Id="rId27" Type="http://schemas.openxmlformats.org/officeDocument/2006/relationships/worksheet" Target="worksheets/sheet27.xml"/><Relationship Id="rId48" Type="http://schemas.openxmlformats.org/officeDocument/2006/relationships/externalLink" Target="externalLinks/externalLink11.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34" Type="http://schemas.openxmlformats.org/officeDocument/2006/relationships/externalLink" Target="externalLinks/externalLink9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15534441688467E-2"/>
          <c:y val="7.6923208252308667E-2"/>
          <c:w val="0.9232985025139121"/>
          <c:h val="0.75174953519301657"/>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'12 '!$B$4:$B$9</c:f>
              <c:strCache>
                <c:ptCount val="6"/>
                <c:pt idx="0">
                  <c:v>Remboursements</c:v>
                </c:pt>
                <c:pt idx="1">
                  <c:v>Entretien</c:v>
                </c:pt>
                <c:pt idx="2">
                  <c:v>Assurance</c:v>
                </c:pt>
                <c:pt idx="3">
                  <c:v>Vignette</c:v>
                </c:pt>
                <c:pt idx="4">
                  <c:v>Essence ou Gas Oil</c:v>
                </c:pt>
                <c:pt idx="5">
                  <c:v>Autres dépenses</c:v>
                </c:pt>
              </c:strCache>
            </c:strRef>
          </c:cat>
          <c:val>
            <c:numRef>
              <c:f>'12 '!$O$4:$O$9</c:f>
              <c:numCache>
                <c:formatCode>#,##0;[Red]\-#,##0</c:formatCode>
                <c:ptCount val="6"/>
                <c:pt idx="0">
                  <c:v>6250</c:v>
                </c:pt>
                <c:pt idx="1">
                  <c:v>1773</c:v>
                </c:pt>
                <c:pt idx="2">
                  <c:v>1146</c:v>
                </c:pt>
                <c:pt idx="3">
                  <c:v>1251</c:v>
                </c:pt>
                <c:pt idx="4">
                  <c:v>1235</c:v>
                </c:pt>
                <c:pt idx="5">
                  <c:v>1203</c:v>
                </c:pt>
              </c:numCache>
            </c:numRef>
          </c:val>
        </c:ser>
        <c:dLbls>
          <c:showLegendKey val="0"/>
          <c:showVal val="0"/>
          <c:showCatName val="0"/>
          <c:showSerName val="0"/>
          <c:showPercent val="0"/>
          <c:showBubbleSize val="0"/>
        </c:dLbls>
        <c:gapWidth val="50"/>
        <c:axId val="308561024"/>
        <c:axId val="308562560"/>
      </c:barChart>
      <c:catAx>
        <c:axId val="308561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FF"/>
                </a:solidFill>
                <a:latin typeface="Geneva"/>
                <a:ea typeface="Geneva"/>
                <a:cs typeface="Geneva"/>
              </a:defRPr>
            </a:pPr>
            <a:endParaRPr lang="fr-FR"/>
          </a:p>
        </c:txPr>
        <c:crossAx val="308562560"/>
        <c:crosses val="autoZero"/>
        <c:auto val="0"/>
        <c:lblAlgn val="ctr"/>
        <c:lblOffset val="100"/>
        <c:tickLblSkip val="1"/>
        <c:tickMarkSkip val="1"/>
        <c:noMultiLvlLbl val="0"/>
      </c:catAx>
      <c:valAx>
        <c:axId val="308562560"/>
        <c:scaling>
          <c:orientation val="minMax"/>
        </c:scaling>
        <c:delete val="0"/>
        <c:axPos val="l"/>
        <c:numFmt formatCode="#,##0;[Red]\-#,##0"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Geneva"/>
                <a:ea typeface="Geneva"/>
                <a:cs typeface="Geneva"/>
              </a:defRPr>
            </a:pPr>
            <a:endParaRPr lang="fr-FR"/>
          </a:p>
        </c:txPr>
        <c:crossAx val="30856102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Geneva"/>
          <a:ea typeface="Geneva"/>
          <a:cs typeface="Geneva"/>
        </a:defRPr>
      </a:pPr>
      <a:endParaRPr lang="fr-FR"/>
    </a:p>
  </c:txPr>
  <c:printSettings>
    <c:headerFooter alignWithMargins="0">
      <c:oddHeader>&amp;F</c:oddHeader>
      <c:oddFooter>Page &amp;P</c:oddFooter>
    </c:headerFooter>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8930942026616094E-2"/>
                  <c:y val="3.8357508708850477E-2"/>
                </c:manualLayout>
              </c:layout>
              <c:showLegendKey val="0"/>
              <c:showVal val="1"/>
              <c:showCatName val="0"/>
              <c:showSerName val="0"/>
              <c:showPercent val="0"/>
              <c:showBubbleSize val="0"/>
            </c:dLbl>
            <c:dLbl>
              <c:idx val="5"/>
              <c:layout>
                <c:manualLayout>
                  <c:x val="-5.1907922702154795E-2"/>
                  <c:y val="-5.0159819080804462E-2"/>
                </c:manualLayout>
              </c:layout>
              <c:tx>
                <c:rich>
                  <a:bodyPr/>
                  <a:lstStyle/>
                  <a:p>
                    <a:pPr>
                      <a:defRPr sz="1400" b="1">
                        <a:solidFill>
                          <a:srgbClr val="FF0000"/>
                        </a:solidFill>
                      </a:defRPr>
                    </a:pPr>
                    <a:r>
                      <a:rPr lang="en-US" sz="1400" b="1">
                        <a:solidFill>
                          <a:srgbClr val="FF0000"/>
                        </a:solidFill>
                      </a:rPr>
                      <a:t>3 949</a:t>
                    </a:r>
                  </a:p>
                </c:rich>
              </c:tx>
              <c:spPr>
                <a:solidFill>
                  <a:sysClr val="window" lastClr="FFFFFF"/>
                </a:solidFill>
              </c:spPr>
              <c:showLegendKey val="0"/>
              <c:showVal val="1"/>
              <c:showCatName val="0"/>
              <c:showSerName val="0"/>
              <c:showPercent val="0"/>
              <c:showBubbleSize val="0"/>
            </c:dLbl>
            <c:txPr>
              <a:bodyPr/>
              <a:lstStyle/>
              <a:p>
                <a:pPr>
                  <a:defRPr sz="1400" b="1">
                    <a:solidFill>
                      <a:srgbClr val="FF0000"/>
                    </a:solidFill>
                  </a:defRPr>
                </a:pPr>
                <a:endParaRPr lang="fr-FR"/>
              </a:p>
            </c:txPr>
            <c:showLegendKey val="0"/>
            <c:showVal val="0"/>
            <c:showCatName val="0"/>
            <c:showSerName val="0"/>
            <c:showPercent val="0"/>
            <c:showBubbleSize val="0"/>
          </c:dLbls>
          <c:cat>
            <c:strRef>
              <c:f>' 36 '!$C$4:$C$15</c:f>
              <c:strCache>
                <c:ptCount val="12"/>
                <c:pt idx="0">
                  <c:v>JANVIER</c:v>
                </c:pt>
                <c:pt idx="1">
                  <c:v>FEVRIER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 36 '!$D$4:$D$15</c:f>
              <c:numCache>
                <c:formatCode>#,##0</c:formatCode>
                <c:ptCount val="12"/>
                <c:pt idx="0">
                  <c:v>1004</c:v>
                </c:pt>
                <c:pt idx="1">
                  <c:v>1660</c:v>
                </c:pt>
                <c:pt idx="2">
                  <c:v>3115</c:v>
                </c:pt>
                <c:pt idx="3">
                  <c:v>3357</c:v>
                </c:pt>
                <c:pt idx="4">
                  <c:v>3794</c:v>
                </c:pt>
                <c:pt idx="5">
                  <c:v>3949</c:v>
                </c:pt>
                <c:pt idx="6">
                  <c:v>3791</c:v>
                </c:pt>
                <c:pt idx="7">
                  <c:v>3722</c:v>
                </c:pt>
                <c:pt idx="8">
                  <c:v>3215</c:v>
                </c:pt>
                <c:pt idx="9">
                  <c:v>2221</c:v>
                </c:pt>
                <c:pt idx="10">
                  <c:v>1228</c:v>
                </c:pt>
                <c:pt idx="11">
                  <c:v>1093</c:v>
                </c:pt>
              </c:numCache>
            </c:numRef>
          </c:val>
          <c:smooth val="0"/>
        </c:ser>
        <c:dLbls>
          <c:showLegendKey val="0"/>
          <c:showVal val="0"/>
          <c:showCatName val="0"/>
          <c:showSerName val="0"/>
          <c:showPercent val="0"/>
          <c:showBubbleSize val="0"/>
        </c:dLbls>
        <c:marker val="1"/>
        <c:smooth val="0"/>
        <c:axId val="476709632"/>
        <c:axId val="476711168"/>
      </c:lineChart>
      <c:catAx>
        <c:axId val="476709632"/>
        <c:scaling>
          <c:orientation val="minMax"/>
        </c:scaling>
        <c:delete val="0"/>
        <c:axPos val="b"/>
        <c:majorTickMark val="out"/>
        <c:minorTickMark val="none"/>
        <c:tickLblPos val="nextTo"/>
        <c:crossAx val="476711168"/>
        <c:crosses val="autoZero"/>
        <c:auto val="1"/>
        <c:lblAlgn val="ctr"/>
        <c:lblOffset val="100"/>
        <c:noMultiLvlLbl val="0"/>
      </c:catAx>
      <c:valAx>
        <c:axId val="476711168"/>
        <c:scaling>
          <c:orientation val="minMax"/>
        </c:scaling>
        <c:delete val="0"/>
        <c:axPos val="l"/>
        <c:majorGridlines>
          <c:spPr>
            <a:ln w="15875">
              <a:solidFill>
                <a:srgbClr val="C00000"/>
              </a:solidFill>
            </a:ln>
          </c:spPr>
        </c:majorGridlines>
        <c:minorGridlines/>
        <c:numFmt formatCode="#,##0" sourceLinked="1"/>
        <c:majorTickMark val="out"/>
        <c:minorTickMark val="none"/>
        <c:tickLblPos val="nextTo"/>
        <c:txPr>
          <a:bodyPr/>
          <a:lstStyle/>
          <a:p>
            <a:pPr>
              <a:defRPr sz="1200" b="1">
                <a:solidFill>
                  <a:srgbClr val="002060"/>
                </a:solidFill>
              </a:defRPr>
            </a:pPr>
            <a:endParaRPr lang="fr-FR"/>
          </a:p>
        </c:txPr>
        <c:crossAx val="476709632"/>
        <c:crosses val="autoZero"/>
        <c:crossBetween val="between"/>
      </c:valAx>
    </c:plotArea>
    <c:plotVisOnly val="1"/>
    <c:dispBlanksAs val="gap"/>
    <c:showDLblsOverMax val="0"/>
  </c:chart>
  <c:spPr>
    <a:effectLst>
      <a:outerShdw blurRad="50800" dist="50800" dir="5400000" algn="ctr" rotWithShape="0">
        <a:srgbClr val="00B050"/>
      </a:outerShdw>
    </a:effectLst>
  </c:spPr>
  <c:txPr>
    <a:bodyPr/>
    <a:lstStyle/>
    <a:p>
      <a:pPr>
        <a:defRPr b="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0000"/>
              </a:solidFill>
            </a:ln>
          </c:spPr>
          <c:dLbls>
            <c:dLbl>
              <c:idx val="0"/>
              <c:layout>
                <c:manualLayout>
                  <c:x val="-3.8930942026616094E-2"/>
                  <c:y val="3.8357508708850477E-2"/>
                </c:manualLayout>
              </c:layout>
              <c:tx>
                <c:rich>
                  <a:bodyPr/>
                  <a:lstStyle/>
                  <a:p>
                    <a:r>
                      <a:rPr lang="en-US" sz="1600" b="1">
                        <a:solidFill>
                          <a:schemeClr val="tx2"/>
                        </a:solidFill>
                      </a:rPr>
                      <a:t>0.60176</a:t>
                    </a:r>
                  </a:p>
                </c:rich>
              </c:tx>
              <c:showLegendKey val="0"/>
              <c:showVal val="1"/>
              <c:showCatName val="0"/>
              <c:showSerName val="0"/>
              <c:showPercent val="0"/>
              <c:showBubbleSize val="0"/>
            </c:dLbl>
            <c:txPr>
              <a:bodyPr/>
              <a:lstStyle/>
              <a:p>
                <a:pPr>
                  <a:defRPr sz="1400" b="1">
                    <a:solidFill>
                      <a:srgbClr val="FF0000"/>
                    </a:solidFill>
                  </a:defRPr>
                </a:pPr>
                <a:endParaRPr lang="fr-FR"/>
              </a:p>
            </c:txPr>
            <c:showLegendKey val="0"/>
            <c:showVal val="0"/>
            <c:showCatName val="0"/>
            <c:showSerName val="0"/>
            <c:showPercent val="0"/>
            <c:showBubbleSize val="0"/>
          </c:dLbls>
          <c:cat>
            <c:numRef>
              <c:f>' 42 '!$C$4:$C$11</c:f>
              <c:numCache>
                <c:formatCode>General</c:formatCode>
                <c:ptCount val="8"/>
                <c:pt idx="0">
                  <c:v>2010</c:v>
                </c:pt>
                <c:pt idx="1">
                  <c:v>2011</c:v>
                </c:pt>
                <c:pt idx="2">
                  <c:v>2012</c:v>
                </c:pt>
                <c:pt idx="3">
                  <c:v>2013</c:v>
                </c:pt>
                <c:pt idx="4">
                  <c:v>2014</c:v>
                </c:pt>
                <c:pt idx="5">
                  <c:v>2015</c:v>
                </c:pt>
                <c:pt idx="6">
                  <c:v>2016</c:v>
                </c:pt>
                <c:pt idx="7">
                  <c:v>2017</c:v>
                </c:pt>
              </c:numCache>
            </c:numRef>
          </c:cat>
          <c:val>
            <c:numRef>
              <c:f>' 42 '!$D$4:$D$11</c:f>
              <c:numCache>
                <c:formatCode>#,##0.00000</c:formatCode>
                <c:ptCount val="8"/>
                <c:pt idx="0">
                  <c:v>0.60175999999999996</c:v>
                </c:pt>
                <c:pt idx="1">
                  <c:v>0.62199000000000004</c:v>
                </c:pt>
                <c:pt idx="2">
                  <c:v>0.63634000000000002</c:v>
                </c:pt>
                <c:pt idx="3">
                  <c:v>0.64368000000000003</c:v>
                </c:pt>
                <c:pt idx="4">
                  <c:v>0.64359</c:v>
                </c:pt>
                <c:pt idx="5">
                  <c:v>0.64314000000000004</c:v>
                </c:pt>
                <c:pt idx="6">
                  <c:v>0.64029999999999998</c:v>
                </c:pt>
                <c:pt idx="7">
                  <c:v>0.65032000000000001</c:v>
                </c:pt>
              </c:numCache>
            </c:numRef>
          </c:val>
          <c:smooth val="0"/>
        </c:ser>
        <c:dLbls>
          <c:showLegendKey val="0"/>
          <c:showVal val="0"/>
          <c:showCatName val="0"/>
          <c:showSerName val="0"/>
          <c:showPercent val="0"/>
          <c:showBubbleSize val="0"/>
        </c:dLbls>
        <c:marker val="1"/>
        <c:smooth val="0"/>
        <c:axId val="479349376"/>
        <c:axId val="479383936"/>
      </c:lineChart>
      <c:catAx>
        <c:axId val="479349376"/>
        <c:scaling>
          <c:orientation val="minMax"/>
        </c:scaling>
        <c:delete val="0"/>
        <c:axPos val="b"/>
        <c:numFmt formatCode="General" sourceLinked="1"/>
        <c:majorTickMark val="out"/>
        <c:minorTickMark val="none"/>
        <c:tickLblPos val="nextTo"/>
        <c:txPr>
          <a:bodyPr/>
          <a:lstStyle/>
          <a:p>
            <a:pPr>
              <a:defRPr sz="1400" b="1">
                <a:solidFill>
                  <a:srgbClr val="0070C0"/>
                </a:solidFill>
              </a:defRPr>
            </a:pPr>
            <a:endParaRPr lang="fr-FR"/>
          </a:p>
        </c:txPr>
        <c:crossAx val="479383936"/>
        <c:crosses val="autoZero"/>
        <c:auto val="1"/>
        <c:lblAlgn val="ctr"/>
        <c:lblOffset val="100"/>
        <c:noMultiLvlLbl val="0"/>
      </c:catAx>
      <c:valAx>
        <c:axId val="479383936"/>
        <c:scaling>
          <c:orientation val="minMax"/>
        </c:scaling>
        <c:delete val="0"/>
        <c:axPos val="l"/>
        <c:majorGridlines>
          <c:spPr>
            <a:ln w="15875">
              <a:solidFill>
                <a:srgbClr val="C00000"/>
              </a:solidFill>
            </a:ln>
          </c:spPr>
        </c:majorGridlines>
        <c:minorGridlines/>
        <c:numFmt formatCode="#,##0.00000" sourceLinked="1"/>
        <c:majorTickMark val="out"/>
        <c:minorTickMark val="none"/>
        <c:tickLblPos val="nextTo"/>
        <c:txPr>
          <a:bodyPr/>
          <a:lstStyle/>
          <a:p>
            <a:pPr>
              <a:defRPr sz="1200" b="1" baseline="0">
                <a:solidFill>
                  <a:srgbClr val="002060"/>
                </a:solidFill>
              </a:defRPr>
            </a:pPr>
            <a:endParaRPr lang="fr-FR"/>
          </a:p>
        </c:txPr>
        <c:crossAx val="479349376"/>
        <c:crosses val="autoZero"/>
        <c:crossBetween val="between"/>
      </c:valAx>
    </c:plotArea>
    <c:plotVisOnly val="1"/>
    <c:dispBlanksAs val="gap"/>
    <c:showDLblsOverMax val="0"/>
  </c:chart>
  <c:spPr>
    <a:effectLst>
      <a:outerShdw blurRad="50800" dist="50800" dir="5400000" algn="ctr" rotWithShape="0">
        <a:srgbClr val="00B050"/>
      </a:outerShdw>
    </a:effectLst>
  </c:spPr>
  <c:txPr>
    <a:bodyPr/>
    <a:lstStyle/>
    <a:p>
      <a:pPr>
        <a:defRPr b="0"/>
      </a:pPr>
      <a:endParaRPr lang="fr-FR"/>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10" dropStyle="combo" dx="25" fmlaLink="$H$2" fmlaRange="$B$174:$B$204" sel="14" val="13"/>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javascript:popupWindowLienInterne('../../../DocumentsProteus/PopupHTML/classification_nutriment.htm',%20'Popup',%20600,%20400)" TargetMode="External"/><Relationship Id="rId1" Type="http://schemas.openxmlformats.org/officeDocument/2006/relationships/hyperlink" Target="#Dico"/></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1" Type="http://schemas.openxmlformats.org/officeDocument/2006/relationships/image" Target="../media/image9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9.png"/><Relationship Id="rId1" Type="http://schemas.openxmlformats.org/officeDocument/2006/relationships/image" Target="../media/image9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00.png"/><Relationship Id="rId13" Type="http://schemas.openxmlformats.org/officeDocument/2006/relationships/hyperlink" Target="#La_boite_&#224;_graines"/><Relationship Id="rId18" Type="http://schemas.openxmlformats.org/officeDocument/2006/relationships/hyperlink" Target="#Web_Jardiner___Forum"/><Relationship Id="rId26" Type="http://schemas.openxmlformats.org/officeDocument/2006/relationships/hyperlink" Target="#Ravageurs_au_Potager"/><Relationship Id="rId3" Type="http://schemas.openxmlformats.org/officeDocument/2006/relationships/hyperlink" Target="javascript:popupWindowLienInterne('../../../DocumentsProteus/PopupHTML/classification_nutriment.htm',%20'Popup',%20600,%20400)" TargetMode="External"/><Relationship Id="rId21" Type="http://schemas.openxmlformats.org/officeDocument/2006/relationships/hyperlink" Target="#U.V.E.D.___Formation_Universit&#233;_virtuelle"/><Relationship Id="rId34" Type="http://schemas.openxmlformats.org/officeDocument/2006/relationships/hyperlink" Target="#D&#233;shydrater_les_Fruits_et_L&#233;gumes"/><Relationship Id="rId7" Type="http://schemas.openxmlformats.org/officeDocument/2006/relationships/hyperlink" Target="#VIDEOS_&#224;_regarder"/><Relationship Id="rId12" Type="http://schemas.openxmlformats.org/officeDocument/2006/relationships/hyperlink" Target="#Observatoire_participatif_des_Vers_de_Terre"/><Relationship Id="rId17" Type="http://schemas.openxmlformats.org/officeDocument/2006/relationships/hyperlink" Target="#Passion_tomate"/><Relationship Id="rId25" Type="http://schemas.openxmlformats.org/officeDocument/2006/relationships/hyperlink" Target="#_72_ans"/><Relationship Id="rId33" Type="http://schemas.openxmlformats.org/officeDocument/2006/relationships/hyperlink" Target="#Calculer___site_pratique"/><Relationship Id="rId2" Type="http://schemas.openxmlformats.org/officeDocument/2006/relationships/hyperlink" Target="#Notes_sites"/><Relationship Id="rId16" Type="http://schemas.openxmlformats.org/officeDocument/2006/relationships/hyperlink" Target="#Nature_d_ici_et_ailleurs"/><Relationship Id="rId20" Type="http://schemas.openxmlformats.org/officeDocument/2006/relationships/hyperlink" Target="#Terre_d_humus_____Infos_utiles_sur_le_BRF"/><Relationship Id="rId29" Type="http://schemas.openxmlformats.org/officeDocument/2006/relationships/hyperlink" Target="#Fabricant_Alsacien_de_Serres_de_Jardin"/><Relationship Id="rId1" Type="http://schemas.openxmlformats.org/officeDocument/2006/relationships/hyperlink" Target="#fin_sites"/><Relationship Id="rId6" Type="http://schemas.openxmlformats.org/officeDocument/2006/relationships/hyperlink" Target="#aller_aux_livres"/><Relationship Id="rId11" Type="http://schemas.openxmlformats.org/officeDocument/2006/relationships/hyperlink" Target="#_116_"/><Relationship Id="rId24" Type="http://schemas.openxmlformats.org/officeDocument/2006/relationships/hyperlink" Target="#SITES__INTERNET"/><Relationship Id="rId32" Type="http://schemas.openxmlformats.org/officeDocument/2006/relationships/hyperlink" Target="#Home_Jardin"/><Relationship Id="rId5" Type="http://schemas.openxmlformats.org/officeDocument/2006/relationships/hyperlink" Target="#d&#233;butdessites"/><Relationship Id="rId15" Type="http://schemas.openxmlformats.org/officeDocument/2006/relationships/hyperlink" Target="#KCB_Samen"/><Relationship Id="rId23" Type="http://schemas.openxmlformats.org/officeDocument/2006/relationships/hyperlink" Target="#Comment_Economiser_______utilisation_de_Palettes_au_jardin_etc_&#8230;"/><Relationship Id="rId28" Type="http://schemas.openxmlformats.org/officeDocument/2006/relationships/hyperlink" Target="#Infos_Nutrition"/><Relationship Id="rId36" Type="http://schemas.openxmlformats.org/officeDocument/2006/relationships/hyperlink" Target="#Asite"/><Relationship Id="rId10" Type="http://schemas.openxmlformats.org/officeDocument/2006/relationships/hyperlink" Target="#_83_"/><Relationship Id="rId19" Type="http://schemas.openxmlformats.org/officeDocument/2006/relationships/hyperlink" Target="#SATIVA_____Demeter_Bio_Suisse"/><Relationship Id="rId31" Type="http://schemas.openxmlformats.org/officeDocument/2006/relationships/hyperlink" Target="#Education_&#224;_l_Environnement"/><Relationship Id="rId4" Type="http://schemas.openxmlformats.org/officeDocument/2006/relationships/image" Target="../media/image1.png"/><Relationship Id="rId9" Type="http://schemas.openxmlformats.org/officeDocument/2006/relationships/hyperlink" Target="#Jardin_vivant"/><Relationship Id="rId14" Type="http://schemas.openxmlformats.org/officeDocument/2006/relationships/hyperlink" Target="#Magellan"/><Relationship Id="rId22" Type="http://schemas.openxmlformats.org/officeDocument/2006/relationships/hyperlink" Target="#V&#233;g&#233;culture"/><Relationship Id="rId27" Type="http://schemas.openxmlformats.org/officeDocument/2006/relationships/hyperlink" Target="#J_aime_Jardiner"/><Relationship Id="rId30" Type="http://schemas.openxmlformats.org/officeDocument/2006/relationships/hyperlink" Target="#GERBEAUD____site_commercial_mais_int&#233;ressant"/><Relationship Id="rId35" Type="http://schemas.openxmlformats.org/officeDocument/2006/relationships/hyperlink" Target="#B_Actif"/></Relationships>
</file>

<file path=xl/drawings/_rels/drawing18.xml.rels><?xml version="1.0" encoding="UTF-8" standalone="yes"?>
<Relationships xmlns="http://schemas.openxmlformats.org/package/2006/relationships"><Relationship Id="rId2" Type="http://schemas.openxmlformats.org/officeDocument/2006/relationships/image" Target="../media/image101.jpeg"/><Relationship Id="rId1" Type="http://schemas.openxmlformats.org/officeDocument/2006/relationships/hyperlink" Target="javascript:void(0)"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04.jpeg"/><Relationship Id="rId2" Type="http://schemas.openxmlformats.org/officeDocument/2006/relationships/image" Target="../media/image103.png"/><Relationship Id="rId1" Type="http://schemas.openxmlformats.org/officeDocument/2006/relationships/image" Target="../media/image102.png"/></Relationships>
</file>

<file path=xl/drawings/_rels/drawing20.xml.rels><?xml version="1.0" encoding="UTF-8" standalone="yes"?>
<Relationships xmlns="http://schemas.openxmlformats.org/package/2006/relationships"><Relationship Id="rId8" Type="http://schemas.openxmlformats.org/officeDocument/2006/relationships/hyperlink" Target="#debut_blagues"/><Relationship Id="rId3" Type="http://schemas.openxmlformats.org/officeDocument/2006/relationships/hyperlink" Target="http://upload.wikimedia.org/wikipedia/commons/d/d3/Petit_Beurre_LU.JPG" TargetMode="External"/><Relationship Id="rId7" Type="http://schemas.openxmlformats.org/officeDocument/2006/relationships/image" Target="../media/image108.png"/><Relationship Id="rId2" Type="http://schemas.openxmlformats.org/officeDocument/2006/relationships/hyperlink" Target="http://www.incredimail.com/?id=620965&amp;did=10500&amp;ppd=2785,201203141127,12,1,964268384257598225&amp;rui=124661333&amp;app_test_id=0&amp;sd=20120713" TargetMode="External"/><Relationship Id="rId1" Type="http://schemas.openxmlformats.org/officeDocument/2006/relationships/image" Target="../media/image105.png"/><Relationship Id="rId6" Type="http://schemas.openxmlformats.org/officeDocument/2006/relationships/image" Target="../media/image107.png"/><Relationship Id="rId5" Type="http://schemas.openxmlformats.org/officeDocument/2006/relationships/image" Target="../media/image102.png"/><Relationship Id="rId4" Type="http://schemas.openxmlformats.org/officeDocument/2006/relationships/image" Target="../media/image106.jpeg"/></Relationships>
</file>

<file path=xl/drawings/_rels/drawing21.xml.rels><?xml version="1.0" encoding="UTF-8" standalone="yes"?>
<Relationships xmlns="http://schemas.openxmlformats.org/package/2006/relationships"><Relationship Id="rId8" Type="http://schemas.openxmlformats.org/officeDocument/2006/relationships/hyperlink" Target="#Se_prot&#233;ger_des_VIRUS"/><Relationship Id="rId13" Type="http://schemas.openxmlformats.org/officeDocument/2006/relationships/hyperlink" Target="#Vol_de_votre_portable"/><Relationship Id="rId3" Type="http://schemas.openxmlformats.org/officeDocument/2006/relationships/hyperlink" Target="#Concernant_les___GIFS"/><Relationship Id="rId7" Type="http://schemas.openxmlformats.org/officeDocument/2006/relationships/hyperlink" Target="#Me_suis_je_fait_avoir_?__Exemple"/><Relationship Id="rId12" Type="http://schemas.openxmlformats.org/officeDocument/2006/relationships/hyperlink" Target="#SPAM__en__moins"/><Relationship Id="rId2" Type="http://schemas.openxmlformats.org/officeDocument/2006/relationships/hyperlink" Target="#Concernant_les_HPPT_et_HPPTS"/><Relationship Id="rId1" Type="http://schemas.openxmlformats.org/officeDocument/2006/relationships/hyperlink" Target="#&#224;_propos_des_PETITIONS..._cha&#238;nes_....etc._..."/><Relationship Id="rId6" Type="http://schemas.openxmlformats.org/officeDocument/2006/relationships/hyperlink" Target="#HOAX"/><Relationship Id="rId11" Type="http://schemas.openxmlformats.org/officeDocument/2006/relationships/hyperlink" Target="#Une_brigade_num&#233;rique_pour_contacter_la_gendarmerie_en_ligne"/><Relationship Id="rId5" Type="http://schemas.openxmlformats.org/officeDocument/2006/relationships/hyperlink" Target="#SPAMERS"/><Relationship Id="rId10" Type="http://schemas.openxmlformats.org/officeDocument/2006/relationships/image" Target="../media/image109.png"/><Relationship Id="rId4" Type="http://schemas.openxmlformats.org/officeDocument/2006/relationships/hyperlink" Target="#L__ARNAQUE__au__118__218"/><Relationship Id="rId9" Type="http://schemas.openxmlformats.org/officeDocument/2006/relationships/hyperlink" Target="#Signaler_les_Sites_illicites"/></Relationships>
</file>

<file path=xl/drawings/_rels/drawing22.xml.rels><?xml version="1.0" encoding="UTF-8" standalone="yes"?>
<Relationships xmlns="http://schemas.openxmlformats.org/package/2006/relationships"><Relationship Id="rId1" Type="http://schemas.openxmlformats.org/officeDocument/2006/relationships/image" Target="../media/image110.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1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12.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javascript:popupWindowLienInterne('../../../DocumentsProteus/PopupHTML/classification_nutriment.htm',%20'Popup',%20600,%20400)"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114.gif"/><Relationship Id="rId2" Type="http://schemas.openxmlformats.org/officeDocument/2006/relationships/image" Target="../media/image102.png"/><Relationship Id="rId1" Type="http://schemas.openxmlformats.org/officeDocument/2006/relationships/image" Target="../media/image113.png"/><Relationship Id="rId4" Type="http://schemas.openxmlformats.org/officeDocument/2006/relationships/image" Target="../media/image115.gif"/></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javascript:popupWindowLienInterne('../../../DocumentsProteus/PopupHTML/classification_nutriment.htm',%20'Popup',%20600,%20400)"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F"/><Relationship Id="rId13" Type="http://schemas.openxmlformats.org/officeDocument/2006/relationships/hyperlink" Target="#H"/><Relationship Id="rId18" Type="http://schemas.openxmlformats.org/officeDocument/2006/relationships/hyperlink" Target="#S"/><Relationship Id="rId26" Type="http://schemas.openxmlformats.org/officeDocument/2006/relationships/hyperlink" Target="#RRR"/><Relationship Id="rId3" Type="http://schemas.openxmlformats.org/officeDocument/2006/relationships/hyperlink" Target="#O"/><Relationship Id="rId21" Type="http://schemas.openxmlformats.org/officeDocument/2006/relationships/hyperlink" Target="#V"/><Relationship Id="rId7" Type="http://schemas.openxmlformats.org/officeDocument/2006/relationships/hyperlink" Target="#K"/><Relationship Id="rId12" Type="http://schemas.openxmlformats.org/officeDocument/2006/relationships/hyperlink" Target="#E"/><Relationship Id="rId17" Type="http://schemas.openxmlformats.org/officeDocument/2006/relationships/hyperlink" Target="#Q"/><Relationship Id="rId25" Type="http://schemas.openxmlformats.org/officeDocument/2006/relationships/hyperlink" Target="#Z"/><Relationship Id="rId2" Type="http://schemas.openxmlformats.org/officeDocument/2006/relationships/hyperlink" Target="#CC"/><Relationship Id="rId16" Type="http://schemas.openxmlformats.org/officeDocument/2006/relationships/hyperlink" Target="#P"/><Relationship Id="rId20" Type="http://schemas.openxmlformats.org/officeDocument/2006/relationships/hyperlink" Target="#U"/><Relationship Id="rId29" Type="http://schemas.openxmlformats.org/officeDocument/2006/relationships/hyperlink" Target="#fin_dico"/><Relationship Id="rId1" Type="http://schemas.openxmlformats.org/officeDocument/2006/relationships/hyperlink" Target="#A_du_Dico"/><Relationship Id="rId6" Type="http://schemas.openxmlformats.org/officeDocument/2006/relationships/hyperlink" Target="#M"/><Relationship Id="rId11" Type="http://schemas.openxmlformats.org/officeDocument/2006/relationships/hyperlink" Target="#B"/><Relationship Id="rId24" Type="http://schemas.openxmlformats.org/officeDocument/2006/relationships/hyperlink" Target="#Y"/><Relationship Id="rId5" Type="http://schemas.openxmlformats.org/officeDocument/2006/relationships/hyperlink" Target="#LL"/><Relationship Id="rId15" Type="http://schemas.openxmlformats.org/officeDocument/2006/relationships/hyperlink" Target="#N"/><Relationship Id="rId23" Type="http://schemas.openxmlformats.org/officeDocument/2006/relationships/hyperlink" Target="#X"/><Relationship Id="rId28" Type="http://schemas.openxmlformats.org/officeDocument/2006/relationships/image" Target="../media/image3.png"/><Relationship Id="rId10" Type="http://schemas.openxmlformats.org/officeDocument/2006/relationships/hyperlink" Target="#D"/><Relationship Id="rId19" Type="http://schemas.openxmlformats.org/officeDocument/2006/relationships/hyperlink" Target="#T"/><Relationship Id="rId4" Type="http://schemas.openxmlformats.org/officeDocument/2006/relationships/hyperlink" Target="#J"/><Relationship Id="rId9" Type="http://schemas.openxmlformats.org/officeDocument/2006/relationships/hyperlink" Target="#G"/><Relationship Id="rId14" Type="http://schemas.openxmlformats.org/officeDocument/2006/relationships/hyperlink" Target="#II"/><Relationship Id="rId22" Type="http://schemas.openxmlformats.org/officeDocument/2006/relationships/hyperlink" Target="#W"/><Relationship Id="rId27"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3.png"/><Relationship Id="rId18" Type="http://schemas.openxmlformats.org/officeDocument/2006/relationships/image" Target="../media/image37.png"/><Relationship Id="rId26" Type="http://schemas.openxmlformats.org/officeDocument/2006/relationships/image" Target="../media/image15.png"/><Relationship Id="rId3" Type="http://schemas.openxmlformats.org/officeDocument/2006/relationships/image" Target="../media/image6.png"/><Relationship Id="rId21" Type="http://schemas.openxmlformats.org/officeDocument/2006/relationships/image" Target="../media/image17.png"/><Relationship Id="rId7" Type="http://schemas.openxmlformats.org/officeDocument/2006/relationships/image" Target="../media/image30.png"/><Relationship Id="rId12" Type="http://schemas.openxmlformats.org/officeDocument/2006/relationships/image" Target="../media/image12.png"/><Relationship Id="rId17" Type="http://schemas.openxmlformats.org/officeDocument/2006/relationships/image" Target="../media/image36.png"/><Relationship Id="rId25" Type="http://schemas.openxmlformats.org/officeDocument/2006/relationships/image" Target="../media/image10.png"/><Relationship Id="rId33" Type="http://schemas.openxmlformats.org/officeDocument/2006/relationships/image" Target="../media/image45.png"/><Relationship Id="rId2" Type="http://schemas.openxmlformats.org/officeDocument/2006/relationships/image" Target="../media/image5.png"/><Relationship Id="rId16" Type="http://schemas.openxmlformats.org/officeDocument/2006/relationships/image" Target="../media/image35.jpeg"/><Relationship Id="rId20" Type="http://schemas.openxmlformats.org/officeDocument/2006/relationships/image" Target="../media/image28.png"/><Relationship Id="rId29" Type="http://schemas.openxmlformats.org/officeDocument/2006/relationships/image" Target="../media/image41.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32.png"/><Relationship Id="rId24" Type="http://schemas.openxmlformats.org/officeDocument/2006/relationships/image" Target="../media/image24.png"/><Relationship Id="rId32" Type="http://schemas.openxmlformats.org/officeDocument/2006/relationships/image" Target="../media/image44.png"/><Relationship Id="rId5" Type="http://schemas.openxmlformats.org/officeDocument/2006/relationships/image" Target="../media/image8.png"/><Relationship Id="rId15" Type="http://schemas.openxmlformats.org/officeDocument/2006/relationships/image" Target="../media/image34.png"/><Relationship Id="rId23" Type="http://schemas.openxmlformats.org/officeDocument/2006/relationships/image" Target="../media/image38.png"/><Relationship Id="rId28" Type="http://schemas.openxmlformats.org/officeDocument/2006/relationships/image" Target="../media/image40.png"/><Relationship Id="rId10" Type="http://schemas.openxmlformats.org/officeDocument/2006/relationships/image" Target="../media/image14.png"/><Relationship Id="rId19" Type="http://schemas.openxmlformats.org/officeDocument/2006/relationships/image" Target="../media/image20.png"/><Relationship Id="rId31" Type="http://schemas.openxmlformats.org/officeDocument/2006/relationships/image" Target="../media/image43.png"/><Relationship Id="rId4" Type="http://schemas.openxmlformats.org/officeDocument/2006/relationships/image" Target="../media/image7.png"/><Relationship Id="rId9" Type="http://schemas.openxmlformats.org/officeDocument/2006/relationships/image" Target="../media/image13.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39.png"/><Relationship Id="rId30" Type="http://schemas.openxmlformats.org/officeDocument/2006/relationships/image" Target="../media/image4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58.png"/><Relationship Id="rId18" Type="http://schemas.openxmlformats.org/officeDocument/2006/relationships/image" Target="../media/image63.png"/><Relationship Id="rId26" Type="http://schemas.openxmlformats.org/officeDocument/2006/relationships/image" Target="../media/image71.png"/><Relationship Id="rId39" Type="http://schemas.openxmlformats.org/officeDocument/2006/relationships/image" Target="../media/image84.png"/><Relationship Id="rId3" Type="http://schemas.openxmlformats.org/officeDocument/2006/relationships/image" Target="../media/image48.png"/><Relationship Id="rId21" Type="http://schemas.openxmlformats.org/officeDocument/2006/relationships/image" Target="../media/image66.png"/><Relationship Id="rId34" Type="http://schemas.openxmlformats.org/officeDocument/2006/relationships/image" Target="../media/image79.png"/><Relationship Id="rId42" Type="http://schemas.openxmlformats.org/officeDocument/2006/relationships/image" Target="../media/image87.png"/><Relationship Id="rId47" Type="http://schemas.openxmlformats.org/officeDocument/2006/relationships/image" Target="../media/image92.png"/><Relationship Id="rId7" Type="http://schemas.openxmlformats.org/officeDocument/2006/relationships/image" Target="../media/image52.png"/><Relationship Id="rId12" Type="http://schemas.openxmlformats.org/officeDocument/2006/relationships/image" Target="../media/image57.png"/><Relationship Id="rId17" Type="http://schemas.openxmlformats.org/officeDocument/2006/relationships/image" Target="../media/image62.png"/><Relationship Id="rId25" Type="http://schemas.openxmlformats.org/officeDocument/2006/relationships/image" Target="../media/image70.png"/><Relationship Id="rId33" Type="http://schemas.openxmlformats.org/officeDocument/2006/relationships/image" Target="../media/image78.png"/><Relationship Id="rId38" Type="http://schemas.openxmlformats.org/officeDocument/2006/relationships/image" Target="../media/image83.png"/><Relationship Id="rId46" Type="http://schemas.openxmlformats.org/officeDocument/2006/relationships/image" Target="../media/image91.png"/><Relationship Id="rId2" Type="http://schemas.openxmlformats.org/officeDocument/2006/relationships/image" Target="../media/image47.png"/><Relationship Id="rId16" Type="http://schemas.openxmlformats.org/officeDocument/2006/relationships/image" Target="../media/image61.png"/><Relationship Id="rId20" Type="http://schemas.openxmlformats.org/officeDocument/2006/relationships/image" Target="../media/image65.png"/><Relationship Id="rId29" Type="http://schemas.openxmlformats.org/officeDocument/2006/relationships/image" Target="../media/image74.png"/><Relationship Id="rId41" Type="http://schemas.openxmlformats.org/officeDocument/2006/relationships/image" Target="../media/image86.png"/><Relationship Id="rId1" Type="http://schemas.openxmlformats.org/officeDocument/2006/relationships/image" Target="../media/image46.png"/><Relationship Id="rId6" Type="http://schemas.openxmlformats.org/officeDocument/2006/relationships/image" Target="../media/image51.png"/><Relationship Id="rId11" Type="http://schemas.openxmlformats.org/officeDocument/2006/relationships/image" Target="../media/image56.png"/><Relationship Id="rId24" Type="http://schemas.openxmlformats.org/officeDocument/2006/relationships/image" Target="../media/image69.png"/><Relationship Id="rId32" Type="http://schemas.openxmlformats.org/officeDocument/2006/relationships/image" Target="../media/image77.png"/><Relationship Id="rId37" Type="http://schemas.openxmlformats.org/officeDocument/2006/relationships/image" Target="../media/image82.png"/><Relationship Id="rId40" Type="http://schemas.openxmlformats.org/officeDocument/2006/relationships/image" Target="../media/image85.png"/><Relationship Id="rId45" Type="http://schemas.openxmlformats.org/officeDocument/2006/relationships/image" Target="../media/image90.png"/><Relationship Id="rId5" Type="http://schemas.openxmlformats.org/officeDocument/2006/relationships/image" Target="../media/image50.png"/><Relationship Id="rId15" Type="http://schemas.openxmlformats.org/officeDocument/2006/relationships/image" Target="../media/image60.png"/><Relationship Id="rId23" Type="http://schemas.openxmlformats.org/officeDocument/2006/relationships/image" Target="../media/image68.png"/><Relationship Id="rId28" Type="http://schemas.openxmlformats.org/officeDocument/2006/relationships/image" Target="../media/image73.png"/><Relationship Id="rId36" Type="http://schemas.openxmlformats.org/officeDocument/2006/relationships/image" Target="../media/image81.png"/><Relationship Id="rId49" Type="http://schemas.openxmlformats.org/officeDocument/2006/relationships/image" Target="../media/image94.png"/><Relationship Id="rId10" Type="http://schemas.openxmlformats.org/officeDocument/2006/relationships/image" Target="../media/image55.png"/><Relationship Id="rId19" Type="http://schemas.openxmlformats.org/officeDocument/2006/relationships/image" Target="../media/image64.png"/><Relationship Id="rId31" Type="http://schemas.openxmlformats.org/officeDocument/2006/relationships/image" Target="../media/image76.png"/><Relationship Id="rId44" Type="http://schemas.openxmlformats.org/officeDocument/2006/relationships/image" Target="../media/image89.png"/><Relationship Id="rId4" Type="http://schemas.openxmlformats.org/officeDocument/2006/relationships/image" Target="../media/image49.png"/><Relationship Id="rId9" Type="http://schemas.openxmlformats.org/officeDocument/2006/relationships/image" Target="../media/image54.png"/><Relationship Id="rId14" Type="http://schemas.openxmlformats.org/officeDocument/2006/relationships/image" Target="../media/image59.png"/><Relationship Id="rId22" Type="http://schemas.openxmlformats.org/officeDocument/2006/relationships/image" Target="../media/image67.png"/><Relationship Id="rId27" Type="http://schemas.openxmlformats.org/officeDocument/2006/relationships/image" Target="../media/image72.png"/><Relationship Id="rId30" Type="http://schemas.openxmlformats.org/officeDocument/2006/relationships/image" Target="../media/image75.png"/><Relationship Id="rId35" Type="http://schemas.openxmlformats.org/officeDocument/2006/relationships/image" Target="../media/image80.png"/><Relationship Id="rId43" Type="http://schemas.openxmlformats.org/officeDocument/2006/relationships/image" Target="../media/image88.png"/><Relationship Id="rId48" Type="http://schemas.openxmlformats.org/officeDocument/2006/relationships/image" Target="../media/image93.png"/><Relationship Id="rId8" Type="http://schemas.openxmlformats.org/officeDocument/2006/relationships/image" Target="../media/image53.png"/></Relationships>
</file>

<file path=xl/drawings/_rels/drawing8.xml.rels><?xml version="1.0" encoding="UTF-8" standalone="yes"?>
<Relationships xmlns="http://schemas.openxmlformats.org/package/2006/relationships"><Relationship Id="rId1" Type="http://schemas.openxmlformats.org/officeDocument/2006/relationships/image" Target="../media/image9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6.jpeg"/></Relationships>
</file>

<file path=xl/drawings/drawing1.xml><?xml version="1.0" encoding="utf-8"?>
<xdr:wsDr xmlns:xdr="http://schemas.openxmlformats.org/drawingml/2006/spreadsheetDrawing" xmlns:a="http://schemas.openxmlformats.org/drawingml/2006/main">
  <xdr:twoCellAnchor>
    <xdr:from>
      <xdr:col>2</xdr:col>
      <xdr:colOff>215900</xdr:colOff>
      <xdr:row>90</xdr:row>
      <xdr:rowOff>190500</xdr:rowOff>
    </xdr:from>
    <xdr:to>
      <xdr:col>4</xdr:col>
      <xdr:colOff>1943100</xdr:colOff>
      <xdr:row>95</xdr:row>
      <xdr:rowOff>6350</xdr:rowOff>
    </xdr:to>
    <xdr:sp macro="" textlink="">
      <xdr:nvSpPr>
        <xdr:cNvPr id="2" name="Organigramme : Bande perforée 1"/>
        <xdr:cNvSpPr/>
      </xdr:nvSpPr>
      <xdr:spPr>
        <a:xfrm>
          <a:off x="1098550" y="25044400"/>
          <a:ext cx="8661400" cy="1403350"/>
        </a:xfrm>
        <a:prstGeom prst="flowChartPunchedTape">
          <a:avLst/>
        </a:prstGeom>
        <a:solidFill>
          <a:srgbClr val="FFFF66"/>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fr-FR" sz="1600" b="1"/>
            <a:t>Dossier</a:t>
          </a:r>
          <a:r>
            <a:rPr lang="fr-FR" sz="1200" b="1"/>
            <a:t> réalisé</a:t>
          </a:r>
          <a:r>
            <a:rPr lang="fr-FR" sz="1200" b="1" baseline="0"/>
            <a:t> par Jo Schneider - 68800 LEIMBACH  Tél  03 89 37 87 25</a:t>
          </a:r>
        </a:p>
        <a:p>
          <a:pPr algn="ctr"/>
          <a:r>
            <a:rPr lang="fr-FR" sz="1200" b="1" baseline="0"/>
            <a:t>Faites en bon usage</a:t>
          </a:r>
        </a:p>
        <a:p>
          <a:pPr algn="ctr"/>
          <a:r>
            <a:rPr lang="fr-FR" sz="1400" b="1" baseline="0">
              <a:solidFill>
                <a:srgbClr val="FF0000"/>
              </a:solidFill>
            </a:rPr>
            <a:t>Merci pour vos commentaires et remarques</a:t>
          </a:r>
          <a:r>
            <a:rPr lang="fr-FR" sz="1800" b="1" baseline="0">
              <a:solidFill>
                <a:srgbClr val="FF0000"/>
              </a:solidFill>
            </a:rPr>
            <a:t>,  pour me remercier faites suivre à vos Amis -es</a:t>
          </a:r>
        </a:p>
        <a:p>
          <a:pPr algn="ctr"/>
          <a:endParaRPr lang="fr-FR" sz="1200" b="1" baseline="0"/>
        </a:p>
        <a:p>
          <a:pPr algn="l"/>
          <a:endParaRPr lang="fr-FR" sz="1100" baseline="0"/>
        </a:p>
      </xdr:txBody>
    </xdr:sp>
    <xdr:clientData/>
  </xdr:twoCellAnchor>
  <xdr:twoCellAnchor>
    <xdr:from>
      <xdr:col>1</xdr:col>
      <xdr:colOff>508000</xdr:colOff>
      <xdr:row>0</xdr:row>
      <xdr:rowOff>0</xdr:rowOff>
    </xdr:from>
    <xdr:to>
      <xdr:col>2</xdr:col>
      <xdr:colOff>133350</xdr:colOff>
      <xdr:row>3</xdr:row>
      <xdr:rowOff>44450</xdr:rowOff>
    </xdr:to>
    <xdr:sp macro="" textlink="">
      <xdr:nvSpPr>
        <xdr:cNvPr id="3" name="Flèche vers le bas 2"/>
        <xdr:cNvSpPr/>
      </xdr:nvSpPr>
      <xdr:spPr>
        <a:xfrm>
          <a:off x="628650" y="0"/>
          <a:ext cx="387350" cy="558800"/>
        </a:xfrm>
        <a:prstGeom prst="downArrow">
          <a:avLst/>
        </a:prstGeom>
        <a:solidFill>
          <a:schemeClr val="accent3">
            <a:lumMod val="7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4</xdr:col>
      <xdr:colOff>1136650</xdr:colOff>
      <xdr:row>4</xdr:row>
      <xdr:rowOff>6350</xdr:rowOff>
    </xdr:from>
    <xdr:to>
      <xdr:col>4</xdr:col>
      <xdr:colOff>3429000</xdr:colOff>
      <xdr:row>5</xdr:row>
      <xdr:rowOff>12700</xdr:rowOff>
    </xdr:to>
    <xdr:sp macro="" textlink="">
      <xdr:nvSpPr>
        <xdr:cNvPr id="4" name="Organigramme : Alternative 3">
          <a:hlinkClick xmlns:r="http://schemas.openxmlformats.org/officeDocument/2006/relationships" r:id="rId1"/>
        </xdr:cNvPr>
        <xdr:cNvSpPr/>
      </xdr:nvSpPr>
      <xdr:spPr>
        <a:xfrm>
          <a:off x="8953500" y="603250"/>
          <a:ext cx="2292350" cy="323850"/>
        </a:xfrm>
        <a:prstGeom prst="flowChartAlternateProcess">
          <a:avLst/>
        </a:prstGeom>
        <a:solidFill>
          <a:schemeClr val="tx2">
            <a:lumMod val="20000"/>
            <a:lumOff val="8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solidFill>
                <a:srgbClr val="0070C0"/>
              </a:solidFill>
            </a:rPr>
            <a:t>cliquez pour aller au Début</a:t>
          </a:r>
        </a:p>
      </xdr:txBody>
    </xdr:sp>
    <xdr:clientData/>
  </xdr:twoCellAnchor>
  <xdr:oneCellAnchor>
    <xdr:from>
      <xdr:col>3</xdr:col>
      <xdr:colOff>0</xdr:colOff>
      <xdr:row>39</xdr:row>
      <xdr:rowOff>0</xdr:rowOff>
    </xdr:from>
    <xdr:ext cx="304800" cy="304800"/>
    <xdr:sp macro="" textlink="">
      <xdr:nvSpPr>
        <xdr:cNvPr id="5"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381000" y="1206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6159500</xdr:colOff>
      <xdr:row>39</xdr:row>
      <xdr:rowOff>0</xdr:rowOff>
    </xdr:from>
    <xdr:to>
      <xdr:col>4</xdr:col>
      <xdr:colOff>0</xdr:colOff>
      <xdr:row>39</xdr:row>
      <xdr:rowOff>139700</xdr:rowOff>
    </xdr:to>
    <xdr:pic>
      <xdr:nvPicPr>
        <xdr:cNvPr id="6"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40500" y="1206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39</xdr:row>
      <xdr:rowOff>0</xdr:rowOff>
    </xdr:from>
    <xdr:to>
      <xdr:col>4</xdr:col>
      <xdr:colOff>0</xdr:colOff>
      <xdr:row>39</xdr:row>
      <xdr:rowOff>139700</xdr:rowOff>
    </xdr:to>
    <xdr:pic>
      <xdr:nvPicPr>
        <xdr:cNvPr id="7"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0" y="158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39</xdr:row>
      <xdr:rowOff>0</xdr:rowOff>
    </xdr:from>
    <xdr:ext cx="0" cy="139700"/>
    <xdr:pic>
      <xdr:nvPicPr>
        <xdr:cNvPr id="8"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0669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6159500</xdr:colOff>
      <xdr:row>39</xdr:row>
      <xdr:rowOff>0</xdr:rowOff>
    </xdr:from>
    <xdr:ext cx="0" cy="139700"/>
    <xdr:pic>
      <xdr:nvPicPr>
        <xdr:cNvPr id="9"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0986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39</xdr:row>
      <xdr:rowOff>0</xdr:rowOff>
    </xdr:from>
    <xdr:to>
      <xdr:col>4</xdr:col>
      <xdr:colOff>0</xdr:colOff>
      <xdr:row>39</xdr:row>
      <xdr:rowOff>139700</xdr:rowOff>
    </xdr:to>
    <xdr:pic>
      <xdr:nvPicPr>
        <xdr:cNvPr id="10"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21450" y="95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39</xdr:row>
      <xdr:rowOff>0</xdr:rowOff>
    </xdr:from>
    <xdr:ext cx="0" cy="139700"/>
    <xdr:pic>
      <xdr:nvPicPr>
        <xdr:cNvPr id="11"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1304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6159500</xdr:colOff>
      <xdr:row>39</xdr:row>
      <xdr:rowOff>0</xdr:rowOff>
    </xdr:from>
    <xdr:ext cx="0" cy="139700"/>
    <xdr:pic>
      <xdr:nvPicPr>
        <xdr:cNvPr id="12"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1304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39</xdr:row>
      <xdr:rowOff>0</xdr:rowOff>
    </xdr:from>
    <xdr:to>
      <xdr:col>4</xdr:col>
      <xdr:colOff>0</xdr:colOff>
      <xdr:row>39</xdr:row>
      <xdr:rowOff>139700</xdr:rowOff>
    </xdr:to>
    <xdr:pic>
      <xdr:nvPicPr>
        <xdr:cNvPr id="13"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21450" y="95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49</xdr:row>
      <xdr:rowOff>0</xdr:rowOff>
    </xdr:from>
    <xdr:ext cx="304800" cy="304800"/>
    <xdr:sp macro="" textlink="">
      <xdr:nvSpPr>
        <xdr:cNvPr id="14"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676400" y="16224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6159500</xdr:colOff>
      <xdr:row>49</xdr:row>
      <xdr:rowOff>0</xdr:rowOff>
    </xdr:from>
    <xdr:to>
      <xdr:col>4</xdr:col>
      <xdr:colOff>0</xdr:colOff>
      <xdr:row>49</xdr:row>
      <xdr:rowOff>139700</xdr:rowOff>
    </xdr:to>
    <xdr:pic>
      <xdr:nvPicPr>
        <xdr:cNvPr id="15"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16224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62</xdr:row>
      <xdr:rowOff>0</xdr:rowOff>
    </xdr:from>
    <xdr:to>
      <xdr:col>4</xdr:col>
      <xdr:colOff>0</xdr:colOff>
      <xdr:row>62</xdr:row>
      <xdr:rowOff>139700</xdr:rowOff>
    </xdr:to>
    <xdr:pic>
      <xdr:nvPicPr>
        <xdr:cNvPr id="16"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0351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63</xdr:row>
      <xdr:rowOff>0</xdr:rowOff>
    </xdr:from>
    <xdr:ext cx="0" cy="139700"/>
    <xdr:pic>
      <xdr:nvPicPr>
        <xdr:cNvPr id="17"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0669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6159500</xdr:colOff>
      <xdr:row>64</xdr:row>
      <xdr:rowOff>0</xdr:rowOff>
    </xdr:from>
    <xdr:ext cx="0" cy="139700"/>
    <xdr:pic>
      <xdr:nvPicPr>
        <xdr:cNvPr id="18"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0986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64</xdr:row>
      <xdr:rowOff>0</xdr:rowOff>
    </xdr:from>
    <xdr:to>
      <xdr:col>4</xdr:col>
      <xdr:colOff>0</xdr:colOff>
      <xdr:row>64</xdr:row>
      <xdr:rowOff>139700</xdr:rowOff>
    </xdr:to>
    <xdr:pic>
      <xdr:nvPicPr>
        <xdr:cNvPr id="19"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0986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66</xdr:row>
      <xdr:rowOff>0</xdr:rowOff>
    </xdr:from>
    <xdr:ext cx="0" cy="139700"/>
    <xdr:pic>
      <xdr:nvPicPr>
        <xdr:cNvPr id="20"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1621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6159500</xdr:colOff>
      <xdr:row>66</xdr:row>
      <xdr:rowOff>0</xdr:rowOff>
    </xdr:from>
    <xdr:ext cx="0" cy="139700"/>
    <xdr:pic>
      <xdr:nvPicPr>
        <xdr:cNvPr id="21"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16217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65</xdr:row>
      <xdr:rowOff>0</xdr:rowOff>
    </xdr:from>
    <xdr:to>
      <xdr:col>4</xdr:col>
      <xdr:colOff>0</xdr:colOff>
      <xdr:row>65</xdr:row>
      <xdr:rowOff>139700</xdr:rowOff>
    </xdr:to>
    <xdr:pic>
      <xdr:nvPicPr>
        <xdr:cNvPr id="22"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6850" y="213042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59</xdr:row>
      <xdr:rowOff>0</xdr:rowOff>
    </xdr:from>
    <xdr:ext cx="304800" cy="304800"/>
    <xdr:sp macro="" textlink="">
      <xdr:nvSpPr>
        <xdr:cNvPr id="23"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898650" y="60769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6159500</xdr:colOff>
      <xdr:row>59</xdr:row>
      <xdr:rowOff>0</xdr:rowOff>
    </xdr:from>
    <xdr:to>
      <xdr:col>4</xdr:col>
      <xdr:colOff>0</xdr:colOff>
      <xdr:row>59</xdr:row>
      <xdr:rowOff>139700</xdr:rowOff>
    </xdr:to>
    <xdr:pic>
      <xdr:nvPicPr>
        <xdr:cNvPr id="24"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60769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71</xdr:row>
      <xdr:rowOff>0</xdr:rowOff>
    </xdr:from>
    <xdr:to>
      <xdr:col>4</xdr:col>
      <xdr:colOff>0</xdr:colOff>
      <xdr:row>71</xdr:row>
      <xdr:rowOff>139700</xdr:rowOff>
    </xdr:to>
    <xdr:pic>
      <xdr:nvPicPr>
        <xdr:cNvPr id="25"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98869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72</xdr:row>
      <xdr:rowOff>0</xdr:rowOff>
    </xdr:from>
    <xdr:ext cx="0" cy="139700"/>
    <xdr:pic>
      <xdr:nvPicPr>
        <xdr:cNvPr id="26"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02044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6159500</xdr:colOff>
      <xdr:row>73</xdr:row>
      <xdr:rowOff>0</xdr:rowOff>
    </xdr:from>
    <xdr:ext cx="0" cy="139700"/>
    <xdr:pic>
      <xdr:nvPicPr>
        <xdr:cNvPr id="27"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05219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73</xdr:row>
      <xdr:rowOff>0</xdr:rowOff>
    </xdr:from>
    <xdr:to>
      <xdr:col>4</xdr:col>
      <xdr:colOff>0</xdr:colOff>
      <xdr:row>73</xdr:row>
      <xdr:rowOff>139700</xdr:rowOff>
    </xdr:to>
    <xdr:pic>
      <xdr:nvPicPr>
        <xdr:cNvPr id="28"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05219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75</xdr:row>
      <xdr:rowOff>0</xdr:rowOff>
    </xdr:from>
    <xdr:ext cx="0" cy="139700"/>
    <xdr:pic>
      <xdr:nvPicPr>
        <xdr:cNvPr id="29"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11569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6159500</xdr:colOff>
      <xdr:row>75</xdr:row>
      <xdr:rowOff>0</xdr:rowOff>
    </xdr:from>
    <xdr:ext cx="0" cy="139700"/>
    <xdr:pic>
      <xdr:nvPicPr>
        <xdr:cNvPr id="30"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11569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74</xdr:row>
      <xdr:rowOff>0</xdr:rowOff>
    </xdr:from>
    <xdr:to>
      <xdr:col>4</xdr:col>
      <xdr:colOff>0</xdr:colOff>
      <xdr:row>74</xdr:row>
      <xdr:rowOff>139700</xdr:rowOff>
    </xdr:to>
    <xdr:pic>
      <xdr:nvPicPr>
        <xdr:cNvPr id="31"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08394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81</xdr:row>
      <xdr:rowOff>0</xdr:rowOff>
    </xdr:from>
    <xdr:to>
      <xdr:col>4</xdr:col>
      <xdr:colOff>0</xdr:colOff>
      <xdr:row>81</xdr:row>
      <xdr:rowOff>139700</xdr:rowOff>
    </xdr:to>
    <xdr:pic>
      <xdr:nvPicPr>
        <xdr:cNvPr id="32"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65100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79</xdr:row>
      <xdr:rowOff>0</xdr:rowOff>
    </xdr:from>
    <xdr:to>
      <xdr:col>4</xdr:col>
      <xdr:colOff>0</xdr:colOff>
      <xdr:row>79</xdr:row>
      <xdr:rowOff>82550</xdr:rowOff>
    </xdr:to>
    <xdr:pic>
      <xdr:nvPicPr>
        <xdr:cNvPr id="33"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01600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79</xdr:row>
      <xdr:rowOff>0</xdr:rowOff>
    </xdr:from>
    <xdr:to>
      <xdr:col>4</xdr:col>
      <xdr:colOff>0</xdr:colOff>
      <xdr:row>79</xdr:row>
      <xdr:rowOff>82550</xdr:rowOff>
    </xdr:to>
    <xdr:pic>
      <xdr:nvPicPr>
        <xdr:cNvPr id="34"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01600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6159500</xdr:colOff>
      <xdr:row>80</xdr:row>
      <xdr:rowOff>0</xdr:rowOff>
    </xdr:from>
    <xdr:ext cx="0" cy="139700"/>
    <xdr:pic>
      <xdr:nvPicPr>
        <xdr:cNvPr id="35"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133350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6159500</xdr:colOff>
      <xdr:row>82</xdr:row>
      <xdr:rowOff>0</xdr:rowOff>
    </xdr:from>
    <xdr:to>
      <xdr:col>4</xdr:col>
      <xdr:colOff>0</xdr:colOff>
      <xdr:row>82</xdr:row>
      <xdr:rowOff>139700</xdr:rowOff>
    </xdr:to>
    <xdr:pic>
      <xdr:nvPicPr>
        <xdr:cNvPr id="36"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201930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82</xdr:row>
      <xdr:rowOff>0</xdr:rowOff>
    </xdr:from>
    <xdr:to>
      <xdr:col>4</xdr:col>
      <xdr:colOff>0</xdr:colOff>
      <xdr:row>82</xdr:row>
      <xdr:rowOff>101600</xdr:rowOff>
    </xdr:to>
    <xdr:pic>
      <xdr:nvPicPr>
        <xdr:cNvPr id="37"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2019300"/>
          <a:ext cx="0" cy="10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6159500</xdr:colOff>
      <xdr:row>83</xdr:row>
      <xdr:rowOff>0</xdr:rowOff>
    </xdr:from>
    <xdr:to>
      <xdr:col>4</xdr:col>
      <xdr:colOff>0</xdr:colOff>
      <xdr:row>83</xdr:row>
      <xdr:rowOff>101600</xdr:rowOff>
    </xdr:to>
    <xdr:pic>
      <xdr:nvPicPr>
        <xdr:cNvPr id="38" name="Picture 144" descr="Excellente sourc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9400" y="2336800"/>
          <a:ext cx="0" cy="10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17</xdr:row>
      <xdr:rowOff>120650</xdr:rowOff>
    </xdr:from>
    <xdr:to>
      <xdr:col>15</xdr:col>
      <xdr:colOff>0</xdr:colOff>
      <xdr:row>30</xdr:row>
      <xdr:rowOff>120650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822325" y="1714500"/>
    <xdr:ext cx="323850" cy="282644"/>
    <xdr:sp macro="" textlink="">
      <xdr:nvSpPr>
        <xdr:cNvPr id="2" name="Text Box 1"/>
        <xdr:cNvSpPr txBox="1">
          <a:spLocks noChangeArrowheads="1"/>
        </xdr:cNvSpPr>
      </xdr:nvSpPr>
      <xdr:spPr bwMode="auto">
        <a:xfrm>
          <a:off x="822325" y="1714500"/>
          <a:ext cx="323850" cy="2826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fr-FR" sz="1400" b="1" i="0" u="none" strike="noStrike" baseline="0">
              <a:solidFill>
                <a:srgbClr val="0000FF"/>
              </a:solidFill>
              <a:latin typeface="Arial"/>
              <a:cs typeface="Arial"/>
            </a:rPr>
            <a:t>A</a:t>
          </a:r>
        </a:p>
      </xdr:txBody>
    </xdr:sp>
    <xdr:clientData/>
  </xdr:absoluteAnchor>
  <xdr:absoluteAnchor>
    <xdr:pos x="2943225" y="384175"/>
    <xdr:ext cx="396927" cy="273050"/>
    <xdr:sp macro="" textlink="">
      <xdr:nvSpPr>
        <xdr:cNvPr id="3" name="Text Box 2"/>
        <xdr:cNvSpPr txBox="1">
          <a:spLocks noChangeArrowheads="1"/>
        </xdr:cNvSpPr>
      </xdr:nvSpPr>
      <xdr:spPr bwMode="auto">
        <a:xfrm>
          <a:off x="2943225" y="384175"/>
          <a:ext cx="396927" cy="273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fr-FR" sz="1400" b="1" i="0" u="none" strike="noStrike" baseline="0">
              <a:solidFill>
                <a:srgbClr val="0000FF"/>
              </a:solidFill>
              <a:latin typeface="Arial"/>
              <a:cs typeface="Arial"/>
            </a:rPr>
            <a:t>B</a:t>
          </a:r>
        </a:p>
      </xdr:txBody>
    </xdr:sp>
    <xdr:clientData/>
  </xdr:absoluteAnchor>
  <xdr:absoluteAnchor>
    <xdr:pos x="3054350" y="1739900"/>
    <xdr:ext cx="320675" cy="276296"/>
    <xdr:sp macro="" textlink="">
      <xdr:nvSpPr>
        <xdr:cNvPr id="4" name="Text Box 3"/>
        <xdr:cNvSpPr txBox="1">
          <a:spLocks noChangeArrowheads="1"/>
        </xdr:cNvSpPr>
      </xdr:nvSpPr>
      <xdr:spPr bwMode="auto">
        <a:xfrm>
          <a:off x="3054350" y="1739900"/>
          <a:ext cx="320675" cy="276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fr-FR" sz="1400" b="1" i="0" u="none" strike="noStrike" baseline="0">
              <a:solidFill>
                <a:srgbClr val="0000FF"/>
              </a:solidFill>
              <a:latin typeface="Arial"/>
              <a:cs typeface="Arial"/>
            </a:rPr>
            <a:t>C</a:t>
          </a:r>
        </a:p>
      </xdr:txBody>
    </xdr:sp>
    <xdr:clientData/>
  </xdr:absoluteAnchor>
  <xdr:absoluteAnchor>
    <xdr:pos x="3076575" y="714375"/>
    <xdr:ext cx="730250" cy="276225"/>
    <xdr:sp macro="" textlink="">
      <xdr:nvSpPr>
        <xdr:cNvPr id="5" name="Text Box 4"/>
        <xdr:cNvSpPr txBox="1">
          <a:spLocks noChangeArrowheads="1"/>
        </xdr:cNvSpPr>
      </xdr:nvSpPr>
      <xdr:spPr bwMode="auto">
        <a:xfrm>
          <a:off x="3076575" y="714375"/>
          <a:ext cx="73025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Hauteur</a:t>
          </a:r>
        </a:p>
      </xdr:txBody>
    </xdr:sp>
    <xdr:clientData/>
  </xdr:absoluteAnchor>
  <xdr:absoluteAnchor>
    <xdr:pos x="1790700" y="1603375"/>
    <xdr:ext cx="612807" cy="269952"/>
    <xdr:sp macro="" textlink="">
      <xdr:nvSpPr>
        <xdr:cNvPr id="6" name="Text Box 5"/>
        <xdr:cNvSpPr txBox="1">
          <a:spLocks noChangeArrowheads="1"/>
        </xdr:cNvSpPr>
      </xdr:nvSpPr>
      <xdr:spPr bwMode="auto">
        <a:xfrm>
          <a:off x="1790700" y="1603375"/>
          <a:ext cx="612807" cy="2699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Base</a:t>
          </a:r>
        </a:p>
      </xdr:txBody>
    </xdr:sp>
    <xdr:clientData/>
  </xdr:absoluteAnchor>
  <xdr:twoCellAnchor>
    <xdr:from>
      <xdr:col>1</xdr:col>
      <xdr:colOff>654050</xdr:colOff>
      <xdr:row>1</xdr:row>
      <xdr:rowOff>196850</xdr:rowOff>
    </xdr:from>
    <xdr:to>
      <xdr:col>2</xdr:col>
      <xdr:colOff>311150</xdr:colOff>
      <xdr:row>7</xdr:row>
      <xdr:rowOff>152400</xdr:rowOff>
    </xdr:to>
    <xdr:sp macro="" textlink="">
      <xdr:nvSpPr>
        <xdr:cNvPr id="7" name="AutoShape 6"/>
        <xdr:cNvSpPr>
          <a:spLocks noChangeArrowheads="1"/>
        </xdr:cNvSpPr>
      </xdr:nvSpPr>
      <xdr:spPr bwMode="auto">
        <a:xfrm flipH="1">
          <a:off x="1219200" y="355600"/>
          <a:ext cx="311150" cy="1041400"/>
        </a:xfrm>
        <a:prstGeom prst="rtTriangle">
          <a:avLst/>
        </a:prstGeom>
        <a:solidFill>
          <a:srgbClr xmlns:mc="http://schemas.openxmlformats.org/markup-compatibility/2006" xmlns:a14="http://schemas.microsoft.com/office/drawing/2010/main" val="FFCC99" mc:Ignorable="a14" a14:legacySpreadsheetColorIndex="47"/>
        </a:solidFill>
        <a:ln w="222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absoluteAnchor>
    <xdr:pos x="1012825" y="962025"/>
    <xdr:ext cx="1143000" cy="279400"/>
    <xdr:sp macro="" textlink="">
      <xdr:nvSpPr>
        <xdr:cNvPr id="8" name="Text Box 7"/>
        <xdr:cNvSpPr txBox="1">
          <a:spLocks noChangeArrowheads="1"/>
        </xdr:cNvSpPr>
      </xdr:nvSpPr>
      <xdr:spPr bwMode="auto">
        <a:xfrm>
          <a:off x="1012825" y="962025"/>
          <a:ext cx="1143000" cy="279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Hypothénuse</a:t>
          </a:r>
        </a:p>
      </xdr:txBody>
    </xdr:sp>
    <xdr:clientData/>
  </xdr:absoluteAnchor>
  <xdr:twoCellAnchor>
    <xdr:from>
      <xdr:col>1</xdr:col>
      <xdr:colOff>971550</xdr:colOff>
      <xdr:row>6</xdr:row>
      <xdr:rowOff>120650</xdr:rowOff>
    </xdr:from>
    <xdr:to>
      <xdr:col>1</xdr:col>
      <xdr:colOff>1206500</xdr:colOff>
      <xdr:row>7</xdr:row>
      <xdr:rowOff>158750</xdr:rowOff>
    </xdr:to>
    <xdr:sp macro="" textlink="">
      <xdr:nvSpPr>
        <xdr:cNvPr id="9" name="Arc 8"/>
        <xdr:cNvSpPr>
          <a:spLocks/>
        </xdr:cNvSpPr>
      </xdr:nvSpPr>
      <xdr:spPr bwMode="auto">
        <a:xfrm>
          <a:off x="1219200" y="1187450"/>
          <a:ext cx="0" cy="215900"/>
        </a:xfrm>
        <a:custGeom>
          <a:avLst/>
          <a:gdLst>
            <a:gd name="T0" fmla="*/ 139546 w 21600"/>
            <a:gd name="T1" fmla="*/ 0 h 31704"/>
            <a:gd name="T2" fmla="*/ 179421 w 21600"/>
            <a:gd name="T3" fmla="*/ 295275 h 31704"/>
            <a:gd name="T4" fmla="*/ 0 w 21600"/>
            <a:gd name="T5" fmla="*/ 163014 h 31704"/>
            <a:gd name="T6" fmla="*/ 0 60000 65536"/>
            <a:gd name="T7" fmla="*/ 0 60000 65536"/>
            <a:gd name="T8" fmla="*/ 0 60000 65536"/>
          </a:gdLst>
          <a:ahLst/>
          <a:cxnLst>
            <a:cxn ang="T6">
              <a:pos x="T0" y="T1"/>
            </a:cxn>
            <a:cxn ang="T7">
              <a:pos x="T2" y="T3"/>
            </a:cxn>
            <a:cxn ang="T8">
              <a:pos x="T4" y="T5"/>
            </a:cxn>
          </a:cxnLst>
          <a:rect l="0" t="0" r="r" b="b"/>
          <a:pathLst>
            <a:path w="21600" h="31704" fill="none" extrusionOk="0">
              <a:moveTo>
                <a:pt x="12657" y="0"/>
              </a:moveTo>
              <a:cubicBezTo>
                <a:pt x="18273" y="4061"/>
                <a:pt x="21600" y="10571"/>
                <a:pt x="21600" y="17503"/>
              </a:cubicBezTo>
              <a:cubicBezTo>
                <a:pt x="21600" y="22724"/>
                <a:pt x="19708" y="27769"/>
                <a:pt x="16275" y="31704"/>
              </a:cubicBezTo>
            </a:path>
            <a:path w="21600" h="31704" stroke="0" extrusionOk="0">
              <a:moveTo>
                <a:pt x="12657" y="0"/>
              </a:moveTo>
              <a:cubicBezTo>
                <a:pt x="18273" y="4061"/>
                <a:pt x="21600" y="10571"/>
                <a:pt x="21600" y="17503"/>
              </a:cubicBezTo>
              <a:cubicBezTo>
                <a:pt x="21600" y="22724"/>
                <a:pt x="19708" y="27769"/>
                <a:pt x="16275" y="31704"/>
              </a:cubicBezTo>
              <a:lnTo>
                <a:pt x="0" y="17503"/>
              </a:lnTo>
              <a:lnTo>
                <a:pt x="12657" y="0"/>
              </a:lnTo>
              <a:close/>
            </a:path>
          </a:pathLst>
        </a:custGeom>
        <a:noFill/>
        <a:ln w="1905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6</xdr:row>
      <xdr:rowOff>139700</xdr:rowOff>
    </xdr:from>
    <xdr:to>
      <xdr:col>2</xdr:col>
      <xdr:colOff>285750</xdr:colOff>
      <xdr:row>7</xdr:row>
      <xdr:rowOff>120650</xdr:rowOff>
    </xdr:to>
    <xdr:sp macro="" textlink="">
      <xdr:nvSpPr>
        <xdr:cNvPr id="10" name="Arc 12"/>
        <xdr:cNvSpPr>
          <a:spLocks/>
        </xdr:cNvSpPr>
      </xdr:nvSpPr>
      <xdr:spPr bwMode="auto">
        <a:xfrm>
          <a:off x="1219200" y="1206500"/>
          <a:ext cx="285750" cy="158750"/>
        </a:xfrm>
        <a:custGeom>
          <a:avLst/>
          <a:gdLst>
            <a:gd name="T0" fmla="*/ 5601 w 25508"/>
            <a:gd name="T1" fmla="*/ 238125 h 26222"/>
            <a:gd name="T2" fmla="*/ 285750 w 25508"/>
            <a:gd name="T3" fmla="*/ 3233 h 26222"/>
            <a:gd name="T4" fmla="*/ 241971 w 25508"/>
            <a:gd name="T5" fmla="*/ 196152 h 26222"/>
            <a:gd name="T6" fmla="*/ 0 60000 65536"/>
            <a:gd name="T7" fmla="*/ 0 60000 65536"/>
            <a:gd name="T8" fmla="*/ 0 60000 65536"/>
          </a:gdLst>
          <a:ahLst/>
          <a:cxnLst>
            <a:cxn ang="T6">
              <a:pos x="T0" y="T1"/>
            </a:cxn>
            <a:cxn ang="T7">
              <a:pos x="T2" y="T3"/>
            </a:cxn>
            <a:cxn ang="T8">
              <a:pos x="T4" y="T5"/>
            </a:cxn>
          </a:cxnLst>
          <a:rect l="0" t="0" r="r" b="b"/>
          <a:pathLst>
            <a:path w="25508" h="26222" fill="none" extrusionOk="0">
              <a:moveTo>
                <a:pt x="500" y="26221"/>
              </a:moveTo>
              <a:cubicBezTo>
                <a:pt x="167" y="24703"/>
                <a:pt x="0" y="23154"/>
                <a:pt x="0" y="21600"/>
              </a:cubicBezTo>
              <a:cubicBezTo>
                <a:pt x="0" y="9670"/>
                <a:pt x="9670" y="0"/>
                <a:pt x="21600" y="0"/>
              </a:cubicBezTo>
              <a:cubicBezTo>
                <a:pt x="22910" y="-1"/>
                <a:pt x="24218" y="119"/>
                <a:pt x="25507" y="356"/>
              </a:cubicBezTo>
            </a:path>
            <a:path w="25508" h="26222" stroke="0" extrusionOk="0">
              <a:moveTo>
                <a:pt x="500" y="26221"/>
              </a:moveTo>
              <a:cubicBezTo>
                <a:pt x="167" y="24703"/>
                <a:pt x="0" y="23154"/>
                <a:pt x="0" y="21600"/>
              </a:cubicBezTo>
              <a:cubicBezTo>
                <a:pt x="0" y="9670"/>
                <a:pt x="9670" y="0"/>
                <a:pt x="21600" y="0"/>
              </a:cubicBezTo>
              <a:cubicBezTo>
                <a:pt x="22910" y="-1"/>
                <a:pt x="24218" y="119"/>
                <a:pt x="25507" y="356"/>
              </a:cubicBezTo>
              <a:lnTo>
                <a:pt x="21600" y="21600"/>
              </a:lnTo>
              <a:lnTo>
                <a:pt x="500" y="26221"/>
              </a:lnTo>
              <a:close/>
            </a:path>
          </a:pathLst>
        </a:custGeom>
        <a:noFill/>
        <a:ln w="1905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82550</xdr:colOff>
      <xdr:row>2</xdr:row>
      <xdr:rowOff>19050</xdr:rowOff>
    </xdr:from>
    <xdr:to>
      <xdr:col>2</xdr:col>
      <xdr:colOff>323850</xdr:colOff>
      <xdr:row>3</xdr:row>
      <xdr:rowOff>146050</xdr:rowOff>
    </xdr:to>
    <xdr:sp macro="" textlink="">
      <xdr:nvSpPr>
        <xdr:cNvPr id="11" name="Arc 13"/>
        <xdr:cNvSpPr>
          <a:spLocks/>
        </xdr:cNvSpPr>
      </xdr:nvSpPr>
      <xdr:spPr bwMode="auto">
        <a:xfrm flipV="1">
          <a:off x="1301750" y="374650"/>
          <a:ext cx="241300" cy="304800"/>
        </a:xfrm>
        <a:custGeom>
          <a:avLst/>
          <a:gdLst>
            <a:gd name="T0" fmla="*/ 0 w 21436"/>
            <a:gd name="T1" fmla="*/ 183682 h 21491"/>
            <a:gd name="T2" fmla="*/ 214019 w 21436"/>
            <a:gd name="T3" fmla="*/ 0 h 21491"/>
            <a:gd name="T4" fmla="*/ 238125 w 21436"/>
            <a:gd name="T5" fmla="*/ 209550 h 21491"/>
            <a:gd name="T6" fmla="*/ 0 60000 65536"/>
            <a:gd name="T7" fmla="*/ 0 60000 65536"/>
            <a:gd name="T8" fmla="*/ 0 60000 65536"/>
          </a:gdLst>
          <a:ahLst/>
          <a:cxnLst>
            <a:cxn ang="T6">
              <a:pos x="T0" y="T1"/>
            </a:cxn>
            <a:cxn ang="T7">
              <a:pos x="T2" y="T3"/>
            </a:cxn>
            <a:cxn ang="T8">
              <a:pos x="T4" y="T5"/>
            </a:cxn>
          </a:cxnLst>
          <a:rect l="0" t="0" r="r" b="b"/>
          <a:pathLst>
            <a:path w="21436" h="21491" fill="none" extrusionOk="0">
              <a:moveTo>
                <a:pt x="-1" y="18837"/>
              </a:moveTo>
              <a:cubicBezTo>
                <a:pt x="1237" y="8831"/>
                <a:pt x="9234" y="1013"/>
                <a:pt x="19266" y="0"/>
              </a:cubicBezTo>
            </a:path>
            <a:path w="21436" h="21491" stroke="0" extrusionOk="0">
              <a:moveTo>
                <a:pt x="-1" y="18837"/>
              </a:moveTo>
              <a:cubicBezTo>
                <a:pt x="1237" y="8831"/>
                <a:pt x="9234" y="1013"/>
                <a:pt x="19266" y="0"/>
              </a:cubicBezTo>
              <a:lnTo>
                <a:pt x="21436" y="21491"/>
              </a:lnTo>
              <a:lnTo>
                <a:pt x="-1" y="18837"/>
              </a:lnTo>
              <a:close/>
            </a:path>
          </a:pathLst>
        </a:custGeom>
        <a:noFill/>
        <a:ln w="1905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31750</xdr:colOff>
      <xdr:row>39</xdr:row>
      <xdr:rowOff>285750</xdr:rowOff>
    </xdr:from>
    <xdr:to>
      <xdr:col>6</xdr:col>
      <xdr:colOff>527050</xdr:colOff>
      <xdr:row>40</xdr:row>
      <xdr:rowOff>266700</xdr:rowOff>
    </xdr:to>
    <xdr:sp macro="" textlink="">
      <xdr:nvSpPr>
        <xdr:cNvPr id="2" name="_s54355"/>
        <xdr:cNvSpPr>
          <a:spLocks noChangeShapeType="1"/>
        </xdr:cNvSpPr>
      </xdr:nvSpPr>
      <xdr:spPr bwMode="auto">
        <a:xfrm flipH="1">
          <a:off x="4984750" y="7112000"/>
          <a:ext cx="495300" cy="1778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400050</xdr:colOff>
      <xdr:row>39</xdr:row>
      <xdr:rowOff>285750</xdr:rowOff>
    </xdr:from>
    <xdr:to>
      <xdr:col>6</xdr:col>
      <xdr:colOff>114300</xdr:colOff>
      <xdr:row>43</xdr:row>
      <xdr:rowOff>209550</xdr:rowOff>
    </xdr:to>
    <xdr:sp macro="" textlink="">
      <xdr:nvSpPr>
        <xdr:cNvPr id="3" name="_s54354"/>
        <xdr:cNvSpPr>
          <a:spLocks noChangeArrowheads="1"/>
        </xdr:cNvSpPr>
      </xdr:nvSpPr>
      <xdr:spPr bwMode="auto">
        <a:xfrm>
          <a:off x="3702050" y="7112000"/>
          <a:ext cx="1365250" cy="711200"/>
        </a:xfrm>
        <a:prstGeom prst="ellipse">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8</xdr:col>
      <xdr:colOff>279400</xdr:colOff>
      <xdr:row>39</xdr:row>
      <xdr:rowOff>285750</xdr:rowOff>
    </xdr:from>
    <xdr:to>
      <xdr:col>9</xdr:col>
      <xdr:colOff>152400</xdr:colOff>
      <xdr:row>40</xdr:row>
      <xdr:rowOff>273050</xdr:rowOff>
    </xdr:to>
    <xdr:sp macro="" textlink="">
      <xdr:nvSpPr>
        <xdr:cNvPr id="4" name="_s54353"/>
        <xdr:cNvSpPr>
          <a:spLocks noChangeShapeType="1"/>
        </xdr:cNvSpPr>
      </xdr:nvSpPr>
      <xdr:spPr bwMode="auto">
        <a:xfrm>
          <a:off x="6883400" y="7112000"/>
          <a:ext cx="698500" cy="1778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39</xdr:row>
      <xdr:rowOff>285750</xdr:rowOff>
    </xdr:from>
    <xdr:to>
      <xdr:col>10</xdr:col>
      <xdr:colOff>603250</xdr:colOff>
      <xdr:row>43</xdr:row>
      <xdr:rowOff>209550</xdr:rowOff>
    </xdr:to>
    <xdr:sp macro="" textlink="">
      <xdr:nvSpPr>
        <xdr:cNvPr id="5" name="_s54352"/>
        <xdr:cNvSpPr>
          <a:spLocks noChangeArrowheads="1"/>
        </xdr:cNvSpPr>
      </xdr:nvSpPr>
      <xdr:spPr bwMode="auto">
        <a:xfrm>
          <a:off x="7505700" y="7112000"/>
          <a:ext cx="1352550" cy="711200"/>
        </a:xfrm>
        <a:prstGeom prst="ellipse">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7</xdr:col>
      <xdr:colOff>400050</xdr:colOff>
      <xdr:row>35</xdr:row>
      <xdr:rowOff>101600</xdr:rowOff>
    </xdr:from>
    <xdr:to>
      <xdr:col>7</xdr:col>
      <xdr:colOff>400050</xdr:colOff>
      <xdr:row>37</xdr:row>
      <xdr:rowOff>57150</xdr:rowOff>
    </xdr:to>
    <xdr:sp macro="" textlink="">
      <xdr:nvSpPr>
        <xdr:cNvPr id="6" name="_s54351"/>
        <xdr:cNvSpPr>
          <a:spLocks noChangeShapeType="1"/>
        </xdr:cNvSpPr>
      </xdr:nvSpPr>
      <xdr:spPr bwMode="auto">
        <a:xfrm flipV="1">
          <a:off x="6178550" y="6324600"/>
          <a:ext cx="0" cy="3111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450850</xdr:colOff>
      <xdr:row>31</xdr:row>
      <xdr:rowOff>292100</xdr:rowOff>
    </xdr:from>
    <xdr:to>
      <xdr:col>8</xdr:col>
      <xdr:colOff>355600</xdr:colOff>
      <xdr:row>35</xdr:row>
      <xdr:rowOff>101600</xdr:rowOff>
    </xdr:to>
    <xdr:sp macro="" textlink="">
      <xdr:nvSpPr>
        <xdr:cNvPr id="7" name="_s54350"/>
        <xdr:cNvSpPr>
          <a:spLocks noChangeArrowheads="1"/>
        </xdr:cNvSpPr>
      </xdr:nvSpPr>
      <xdr:spPr bwMode="auto">
        <a:xfrm>
          <a:off x="5403850" y="5689600"/>
          <a:ext cx="1555750" cy="635000"/>
        </a:xfrm>
        <a:prstGeom prst="ellipse">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6</xdr:col>
      <xdr:colOff>450850</xdr:colOff>
      <xdr:row>37</xdr:row>
      <xdr:rowOff>57150</xdr:rowOff>
    </xdr:from>
    <xdr:to>
      <xdr:col>8</xdr:col>
      <xdr:colOff>355600</xdr:colOff>
      <xdr:row>40</xdr:row>
      <xdr:rowOff>273050</xdr:rowOff>
    </xdr:to>
    <xdr:sp macro="" textlink="">
      <xdr:nvSpPr>
        <xdr:cNvPr id="8" name="_s54349"/>
        <xdr:cNvSpPr>
          <a:spLocks noChangeArrowheads="1"/>
        </xdr:cNvSpPr>
      </xdr:nvSpPr>
      <xdr:spPr bwMode="auto">
        <a:xfrm>
          <a:off x="5403850" y="6635750"/>
          <a:ext cx="1555750" cy="654050"/>
        </a:xfrm>
        <a:prstGeom prst="ellipse">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2</xdr:col>
      <xdr:colOff>869950</xdr:colOff>
      <xdr:row>48</xdr:row>
      <xdr:rowOff>158750</xdr:rowOff>
    </xdr:from>
    <xdr:to>
      <xdr:col>6</xdr:col>
      <xdr:colOff>488950</xdr:colOff>
      <xdr:row>56</xdr:row>
      <xdr:rowOff>228600</xdr:rowOff>
    </xdr:to>
    <xdr:sp macro="" textlink="">
      <xdr:nvSpPr>
        <xdr:cNvPr id="9" name="_s54378"/>
        <xdr:cNvSpPr>
          <a:spLocks noChangeArrowheads="1" noTextEdit="1"/>
        </xdr:cNvSpPr>
      </xdr:nvSpPr>
      <xdr:spPr bwMode="auto">
        <a:xfrm>
          <a:off x="2476500" y="8870950"/>
          <a:ext cx="2965450" cy="1441450"/>
        </a:xfrm>
        <a:custGeom>
          <a:avLst/>
          <a:gdLst>
            <a:gd name="G0" fmla="+- 3600 0 0"/>
            <a:gd name="G1" fmla="+- 21600 0 3600"/>
            <a:gd name="G2" fmla="+- 21600 0 3600"/>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00" y="10800"/>
              </a:moveTo>
              <a:cubicBezTo>
                <a:pt x="3600" y="14776"/>
                <a:pt x="6824" y="18000"/>
                <a:pt x="10800" y="18000"/>
              </a:cubicBezTo>
              <a:cubicBezTo>
                <a:pt x="14776" y="18000"/>
                <a:pt x="18000" y="14776"/>
                <a:pt x="18000" y="10800"/>
              </a:cubicBezTo>
              <a:cubicBezTo>
                <a:pt x="18000" y="6824"/>
                <a:pt x="14776" y="3600"/>
                <a:pt x="10800" y="3600"/>
              </a:cubicBezTo>
              <a:cubicBezTo>
                <a:pt x="6824" y="3600"/>
                <a:pt x="3600" y="6824"/>
                <a:pt x="3600" y="10800"/>
              </a:cubicBezTo>
              <a:close/>
            </a:path>
          </a:pathLst>
        </a:custGeom>
        <a:solidFill>
          <a:srgbClr xmlns:mc="http://schemas.openxmlformats.org/markup-compatibility/2006" xmlns:a14="http://schemas.microsoft.com/office/drawing/2010/main" val="FFCC00" mc:Ignorable="a14" a14:legacySpreadsheetColorIndex="51"/>
        </a:solidFill>
        <a:ln w="9525">
          <a:solidFill>
            <a:srgbClr val="000000"/>
          </a:solidFill>
          <a:round/>
          <a:headEnd/>
          <a:tailEnd/>
        </a:ln>
      </xdr:spPr>
    </xdr:sp>
    <xdr:clientData/>
  </xdr:twoCellAnchor>
  <xdr:twoCellAnchor>
    <xdr:from>
      <xdr:col>8</xdr:col>
      <xdr:colOff>209550</xdr:colOff>
      <xdr:row>48</xdr:row>
      <xdr:rowOff>285750</xdr:rowOff>
    </xdr:from>
    <xdr:to>
      <xdr:col>9</xdr:col>
      <xdr:colOff>323850</xdr:colOff>
      <xdr:row>50</xdr:row>
      <xdr:rowOff>234950</xdr:rowOff>
    </xdr:to>
    <xdr:sp macro="" textlink="">
      <xdr:nvSpPr>
        <xdr:cNvPr id="10" name="_s54379"/>
        <xdr:cNvSpPr>
          <a:spLocks/>
        </xdr:cNvSpPr>
      </xdr:nvSpPr>
      <xdr:spPr bwMode="auto">
        <a:xfrm>
          <a:off x="6813550" y="8890000"/>
          <a:ext cx="939800" cy="355600"/>
        </a:xfrm>
        <a:prstGeom prst="callout2">
          <a:avLst>
            <a:gd name="adj1" fmla="val 21051"/>
            <a:gd name="adj2" fmla="val -11764"/>
            <a:gd name="adj3" fmla="val 21051"/>
            <a:gd name="adj4" fmla="val -19116"/>
            <a:gd name="adj5" fmla="val 200000"/>
            <a:gd name="adj6" fmla="val -16176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361950</xdr:colOff>
      <xdr:row>49</xdr:row>
      <xdr:rowOff>266700</xdr:rowOff>
    </xdr:from>
    <xdr:to>
      <xdr:col>6</xdr:col>
      <xdr:colOff>31750</xdr:colOff>
      <xdr:row>55</xdr:row>
      <xdr:rowOff>114300</xdr:rowOff>
    </xdr:to>
    <xdr:sp macro="" textlink="">
      <xdr:nvSpPr>
        <xdr:cNvPr id="11" name="_s54376"/>
        <xdr:cNvSpPr>
          <a:spLocks noChangeArrowheads="1" noTextEdit="1"/>
        </xdr:cNvSpPr>
      </xdr:nvSpPr>
      <xdr:spPr bwMode="auto">
        <a:xfrm>
          <a:off x="2838450" y="9067800"/>
          <a:ext cx="2146300" cy="1003300"/>
        </a:xfrm>
        <a:custGeom>
          <a:avLst/>
          <a:gdLst>
            <a:gd name="G0" fmla="+- 5400 0 0"/>
            <a:gd name="G1" fmla="+- 21600 0 5400"/>
            <a:gd name="G2" fmla="+- 21600 0 5400"/>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val="BBE0E3"/>
        </a:solidFill>
        <a:ln w="9525">
          <a:solidFill>
            <a:srgbClr val="000000"/>
          </a:solidFill>
          <a:round/>
          <a:headEnd/>
          <a:tailEnd/>
        </a:ln>
      </xdr:spPr>
    </xdr:sp>
    <xdr:clientData/>
  </xdr:twoCellAnchor>
  <xdr:twoCellAnchor>
    <xdr:from>
      <xdr:col>8</xdr:col>
      <xdr:colOff>209550</xdr:colOff>
      <xdr:row>47</xdr:row>
      <xdr:rowOff>38100</xdr:rowOff>
    </xdr:from>
    <xdr:to>
      <xdr:col>9</xdr:col>
      <xdr:colOff>323850</xdr:colOff>
      <xdr:row>48</xdr:row>
      <xdr:rowOff>285750</xdr:rowOff>
    </xdr:to>
    <xdr:sp macro="" textlink="">
      <xdr:nvSpPr>
        <xdr:cNvPr id="12" name="_s54377"/>
        <xdr:cNvSpPr>
          <a:spLocks/>
        </xdr:cNvSpPr>
      </xdr:nvSpPr>
      <xdr:spPr bwMode="auto">
        <a:xfrm>
          <a:off x="6813550" y="8572500"/>
          <a:ext cx="939800" cy="317500"/>
        </a:xfrm>
        <a:prstGeom prst="callout2">
          <a:avLst>
            <a:gd name="adj1" fmla="val 21051"/>
            <a:gd name="adj2" fmla="val -11764"/>
            <a:gd name="adj3" fmla="val 21051"/>
            <a:gd name="adj4" fmla="val -19116"/>
            <a:gd name="adj5" fmla="val 300000"/>
            <a:gd name="adj6" fmla="val -2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95250</xdr:colOff>
      <xdr:row>51</xdr:row>
      <xdr:rowOff>82550</xdr:rowOff>
    </xdr:from>
    <xdr:to>
      <xdr:col>5</xdr:col>
      <xdr:colOff>190500</xdr:colOff>
      <xdr:row>54</xdr:row>
      <xdr:rowOff>6350</xdr:rowOff>
    </xdr:to>
    <xdr:sp macro="" textlink="">
      <xdr:nvSpPr>
        <xdr:cNvPr id="13" name="_s54374"/>
        <xdr:cNvSpPr>
          <a:spLocks noChangeArrowheads="1" noTextEdit="1"/>
        </xdr:cNvSpPr>
      </xdr:nvSpPr>
      <xdr:spPr bwMode="auto">
        <a:xfrm>
          <a:off x="3397250" y="9328150"/>
          <a:ext cx="920750" cy="457200"/>
        </a:xfrm>
        <a:prstGeom prst="ellipse">
          <a:avLst/>
        </a:prstGeom>
        <a:solidFill>
          <a:srgbClr xmlns:mc="http://schemas.openxmlformats.org/markup-compatibility/2006" xmlns:a14="http://schemas.microsoft.com/office/drawing/2010/main" val="FFFF99" mc:Ignorable="a14" a14:legacySpreadsheetColorIndex="43"/>
        </a:solidFill>
        <a:ln w="9525">
          <a:solidFill>
            <a:srgbClr val="000000"/>
          </a:solidFill>
          <a:round/>
          <a:headEnd/>
          <a:tailEnd/>
        </a:ln>
      </xdr:spPr>
    </xdr:sp>
    <xdr:clientData/>
  </xdr:twoCellAnchor>
  <xdr:twoCellAnchor>
    <xdr:from>
      <xdr:col>8</xdr:col>
      <xdr:colOff>209550</xdr:colOff>
      <xdr:row>45</xdr:row>
      <xdr:rowOff>82550</xdr:rowOff>
    </xdr:from>
    <xdr:to>
      <xdr:col>9</xdr:col>
      <xdr:colOff>323850</xdr:colOff>
      <xdr:row>47</xdr:row>
      <xdr:rowOff>38100</xdr:rowOff>
    </xdr:to>
    <xdr:sp macro="" textlink="">
      <xdr:nvSpPr>
        <xdr:cNvPr id="14" name="_s54375"/>
        <xdr:cNvSpPr>
          <a:spLocks/>
        </xdr:cNvSpPr>
      </xdr:nvSpPr>
      <xdr:spPr bwMode="auto">
        <a:xfrm>
          <a:off x="6813550" y="8261350"/>
          <a:ext cx="939800" cy="311150"/>
        </a:xfrm>
        <a:prstGeom prst="callout2">
          <a:avLst>
            <a:gd name="adj1" fmla="val 21051"/>
            <a:gd name="adj2" fmla="val -11764"/>
            <a:gd name="adj3" fmla="val 21051"/>
            <a:gd name="adj4" fmla="val -19116"/>
            <a:gd name="adj5" fmla="val 400000"/>
            <a:gd name="adj6" fmla="val -31764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342900</xdr:colOff>
      <xdr:row>57</xdr:row>
      <xdr:rowOff>152400</xdr:rowOff>
    </xdr:from>
    <xdr:to>
      <xdr:col>6</xdr:col>
      <xdr:colOff>533400</xdr:colOff>
      <xdr:row>61</xdr:row>
      <xdr:rowOff>82550</xdr:rowOff>
    </xdr:to>
    <xdr:sp macro="" textlink="">
      <xdr:nvSpPr>
        <xdr:cNvPr id="15" name="_s54382"/>
        <xdr:cNvSpPr>
          <a:spLocks noChangeArrowheads="1"/>
        </xdr:cNvSpPr>
      </xdr:nvSpPr>
      <xdr:spPr bwMode="auto">
        <a:xfrm flipV="1">
          <a:off x="3644900" y="11176000"/>
          <a:ext cx="1841500" cy="641350"/>
        </a:xfrm>
        <a:custGeom>
          <a:avLst/>
          <a:gdLst>
            <a:gd name="G0" fmla="+- 10800 0 0"/>
            <a:gd name="G1" fmla="+- 21600 0 10800"/>
            <a:gd name="G2" fmla="*/ 10800 1 2"/>
            <a:gd name="G3" fmla="+- 21600 0 G2"/>
            <a:gd name="G4" fmla="+/ 10800 21600 2"/>
            <a:gd name="G5" fmla="+/ G1 0 2"/>
            <a:gd name="G6" fmla="*/ 21600 21600 10800"/>
            <a:gd name="G7" fmla="*/ G6 1 2"/>
            <a:gd name="G8" fmla="+- 21600 0 G7"/>
            <a:gd name="G9" fmla="*/ 21600 1 2"/>
            <a:gd name="G10" fmla="+- 10800 0 G9"/>
            <a:gd name="G11" fmla="?: G10 G8 0"/>
            <a:gd name="G12" fmla="?: G10 G7 21600"/>
            <a:gd name="T0" fmla="*/ 16200 w 21600"/>
            <a:gd name="T1" fmla="*/ 10800 h 21600"/>
            <a:gd name="T2" fmla="*/ 10800 w 21600"/>
            <a:gd name="T3" fmla="*/ 21600 h 21600"/>
            <a:gd name="T4" fmla="*/ 5400 w 21600"/>
            <a:gd name="T5" fmla="*/ 10800 h 21600"/>
            <a:gd name="T6" fmla="*/ 10800 w 21600"/>
            <a:gd name="T7" fmla="*/ 0 h 21600"/>
            <a:gd name="T8" fmla="*/ 7200 w 21600"/>
            <a:gd name="T9" fmla="*/ 7200 h 21600"/>
            <a:gd name="T10" fmla="*/ 14400 w 21600"/>
            <a:gd name="T11" fmla="*/ 14400 h 21600"/>
          </a:gdLst>
          <a:ahLst/>
          <a:cxnLst>
            <a:cxn ang="0">
              <a:pos x="T0" y="T1"/>
            </a:cxn>
            <a:cxn ang="0">
              <a:pos x="T2" y="T3"/>
            </a:cxn>
            <a:cxn ang="0">
              <a:pos x="T4" y="T5"/>
            </a:cxn>
            <a:cxn ang="0">
              <a:pos x="T6" y="T7"/>
            </a:cxn>
          </a:cxnLst>
          <a:rect l="T8" t="T9" r="T10" b="T11"/>
          <a:pathLst>
            <a:path w="21600" h="21600">
              <a:moveTo>
                <a:pt x="0" y="0"/>
              </a:moveTo>
              <a:lnTo>
                <a:pt x="10800" y="21600"/>
              </a:lnTo>
              <a:lnTo>
                <a:pt x="10800" y="21600"/>
              </a:lnTo>
              <a:lnTo>
                <a:pt x="21600" y="0"/>
              </a:lnTo>
              <a:close/>
            </a:path>
          </a:pathLst>
        </a:custGeom>
        <a:solidFill>
          <a:srgbClr val="BBE0E3"/>
        </a:solidFill>
        <a:ln w="4670" algn="in">
          <a:solidFill>
            <a:srgbClr val="000000"/>
          </a:solidFill>
          <a:miter lim="800000"/>
          <a:headEnd/>
          <a:tailEnd/>
        </a:ln>
      </xdr:spPr>
      <xdr:txBody>
        <a:bodyPr vertOverflow="clip" wrap="square" lIns="18288" tIns="0" rIns="0" bIns="0" anchor="ctr" upright="1"/>
        <a:lstStyle/>
        <a:p>
          <a:pPr algn="ctr" rtl="0">
            <a:defRPr sz="1000"/>
          </a:pPr>
          <a:endParaRPr lang="fr-FR"/>
        </a:p>
      </xdr:txBody>
    </xdr:sp>
    <xdr:clientData/>
  </xdr:twoCellAnchor>
  <xdr:twoCellAnchor>
    <xdr:from>
      <xdr:col>3</xdr:col>
      <xdr:colOff>260350</xdr:colOff>
      <xdr:row>61</xdr:row>
      <xdr:rowOff>82550</xdr:rowOff>
    </xdr:from>
    <xdr:to>
      <xdr:col>8</xdr:col>
      <xdr:colOff>127000</xdr:colOff>
      <xdr:row>65</xdr:row>
      <xdr:rowOff>0</xdr:rowOff>
    </xdr:to>
    <xdr:sp macro="" textlink="">
      <xdr:nvSpPr>
        <xdr:cNvPr id="16" name="_s54383"/>
        <xdr:cNvSpPr>
          <a:spLocks noChangeArrowheads="1"/>
        </xdr:cNvSpPr>
      </xdr:nvSpPr>
      <xdr:spPr bwMode="auto">
        <a:xfrm flipV="1">
          <a:off x="2736850" y="11817350"/>
          <a:ext cx="3994150" cy="62865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BBE0E3"/>
        </a:solidFill>
        <a:ln w="4670" algn="in">
          <a:solidFill>
            <a:srgbClr val="000000"/>
          </a:solidFill>
          <a:miter lim="800000"/>
          <a:headEnd/>
          <a:tailEnd/>
        </a:ln>
      </xdr:spPr>
      <xdr:txBody>
        <a:bodyPr vertOverflow="clip" wrap="square" lIns="18288" tIns="0" rIns="0" bIns="0" anchor="ctr" upright="1"/>
        <a:lstStyle/>
        <a:p>
          <a:pPr algn="ctr" rtl="0">
            <a:defRPr sz="1000"/>
          </a:pPr>
          <a:endParaRPr lang="fr-FR"/>
        </a:p>
      </xdr:txBody>
    </xdr:sp>
    <xdr:clientData/>
  </xdr:twoCellAnchor>
  <xdr:twoCellAnchor>
    <xdr:from>
      <xdr:col>2</xdr:col>
      <xdr:colOff>400050</xdr:colOff>
      <xdr:row>65</xdr:row>
      <xdr:rowOff>0</xdr:rowOff>
    </xdr:from>
    <xdr:to>
      <xdr:col>9</xdr:col>
      <xdr:colOff>323850</xdr:colOff>
      <xdr:row>68</xdr:row>
      <xdr:rowOff>241300</xdr:rowOff>
    </xdr:to>
    <xdr:sp macro="" textlink="">
      <xdr:nvSpPr>
        <xdr:cNvPr id="17" name="_s54384"/>
        <xdr:cNvSpPr>
          <a:spLocks noChangeArrowheads="1"/>
        </xdr:cNvSpPr>
      </xdr:nvSpPr>
      <xdr:spPr bwMode="auto">
        <a:xfrm flipV="1">
          <a:off x="2051050" y="12446000"/>
          <a:ext cx="5702300" cy="711200"/>
        </a:xfrm>
        <a:custGeom>
          <a:avLst/>
          <a:gdLst>
            <a:gd name="G0" fmla="+- 3600 0 0"/>
            <a:gd name="G1" fmla="+- 21600 0 3600"/>
            <a:gd name="G2" fmla="*/ 3600 1 2"/>
            <a:gd name="G3" fmla="+- 21600 0 G2"/>
            <a:gd name="G4" fmla="+/ 3600 21600 2"/>
            <a:gd name="G5" fmla="+/ G1 0 2"/>
            <a:gd name="G6" fmla="*/ 21600 21600 3600"/>
            <a:gd name="G7" fmla="*/ G6 1 2"/>
            <a:gd name="G8" fmla="+- 21600 0 G7"/>
            <a:gd name="G9" fmla="*/ 21600 1 2"/>
            <a:gd name="G10" fmla="+- 3600 0 G9"/>
            <a:gd name="G11" fmla="?: G10 G8 0"/>
            <a:gd name="G12" fmla="?: G10 G7 21600"/>
            <a:gd name="T0" fmla="*/ 19800 w 21600"/>
            <a:gd name="T1" fmla="*/ 10800 h 21600"/>
            <a:gd name="T2" fmla="*/ 10800 w 21600"/>
            <a:gd name="T3" fmla="*/ 21600 h 21600"/>
            <a:gd name="T4" fmla="*/ 1800 w 21600"/>
            <a:gd name="T5" fmla="*/ 10800 h 21600"/>
            <a:gd name="T6" fmla="*/ 10800 w 21600"/>
            <a:gd name="T7" fmla="*/ 0 h 21600"/>
            <a:gd name="T8" fmla="*/ 3600 w 21600"/>
            <a:gd name="T9" fmla="*/ 3600 h 21600"/>
            <a:gd name="T10" fmla="*/ 18000 w 21600"/>
            <a:gd name="T11" fmla="*/ 18000 h 21600"/>
          </a:gdLst>
          <a:ahLst/>
          <a:cxnLst>
            <a:cxn ang="0">
              <a:pos x="T0" y="T1"/>
            </a:cxn>
            <a:cxn ang="0">
              <a:pos x="T2" y="T3"/>
            </a:cxn>
            <a:cxn ang="0">
              <a:pos x="T4" y="T5"/>
            </a:cxn>
            <a:cxn ang="0">
              <a:pos x="T6" y="T7"/>
            </a:cxn>
          </a:cxnLst>
          <a:rect l="T8" t="T9" r="T10" b="T11"/>
          <a:pathLst>
            <a:path w="21600" h="21600">
              <a:moveTo>
                <a:pt x="0" y="0"/>
              </a:moveTo>
              <a:lnTo>
                <a:pt x="3600" y="21600"/>
              </a:lnTo>
              <a:lnTo>
                <a:pt x="18000" y="21600"/>
              </a:lnTo>
              <a:lnTo>
                <a:pt x="21600" y="0"/>
              </a:lnTo>
              <a:close/>
            </a:path>
          </a:pathLst>
        </a:custGeom>
        <a:solidFill>
          <a:srgbClr val="BBE0E3"/>
        </a:solidFill>
        <a:ln w="4670" algn="in">
          <a:solidFill>
            <a:srgbClr val="000000"/>
          </a:solidFill>
          <a:miter lim="800000"/>
          <a:headEnd/>
          <a:tailEnd/>
        </a:ln>
      </xdr:spPr>
      <xdr:txBody>
        <a:bodyPr vertOverflow="clip" wrap="square" lIns="18288" tIns="0" rIns="0" bIns="0" anchor="ctr" upright="1"/>
        <a:lstStyle/>
        <a:p>
          <a:pPr algn="ctr" rtl="0">
            <a:defRPr sz="1000"/>
          </a:pPr>
          <a:endParaRPr lang="fr-FR"/>
        </a:p>
      </xdr:txBody>
    </xdr:sp>
    <xdr:clientData/>
  </xdr:twoCellAnchor>
  <xdr:twoCellAnchor>
    <xdr:from>
      <xdr:col>5</xdr:col>
      <xdr:colOff>342900</xdr:colOff>
      <xdr:row>73</xdr:row>
      <xdr:rowOff>146050</xdr:rowOff>
    </xdr:from>
    <xdr:to>
      <xdr:col>8</xdr:col>
      <xdr:colOff>165100</xdr:colOff>
      <xdr:row>74</xdr:row>
      <xdr:rowOff>241300</xdr:rowOff>
    </xdr:to>
    <xdr:cxnSp macro="">
      <xdr:nvCxnSpPr>
        <xdr:cNvPr id="18" name="_s54402"/>
        <xdr:cNvCxnSpPr>
          <a:cxnSpLocks noChangeShapeType="1"/>
        </xdr:cNvCxnSpPr>
      </xdr:nvCxnSpPr>
      <xdr:spPr bwMode="auto">
        <a:xfrm rot="5400000" flipH="1">
          <a:off x="5514975" y="13147675"/>
          <a:ext cx="209550" cy="2298700"/>
        </a:xfrm>
        <a:prstGeom prst="bentConnector3">
          <a:avLst>
            <a:gd name="adj1" fmla="val 26667"/>
          </a:avLst>
        </a:prstGeom>
        <a:noFill/>
        <a:ln w="28575">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5</xdr:col>
      <xdr:colOff>342900</xdr:colOff>
      <xdr:row>73</xdr:row>
      <xdr:rowOff>146050</xdr:rowOff>
    </xdr:from>
    <xdr:to>
      <xdr:col>5</xdr:col>
      <xdr:colOff>355600</xdr:colOff>
      <xdr:row>74</xdr:row>
      <xdr:rowOff>241300</xdr:rowOff>
    </xdr:to>
    <xdr:cxnSp macro="">
      <xdr:nvCxnSpPr>
        <xdr:cNvPr id="19" name="_s54401"/>
        <xdr:cNvCxnSpPr>
          <a:cxnSpLocks noChangeShapeType="1"/>
        </xdr:cNvCxnSpPr>
      </xdr:nvCxnSpPr>
      <xdr:spPr bwMode="auto">
        <a:xfrm rot="16200000">
          <a:off x="4371975" y="14290675"/>
          <a:ext cx="209550" cy="12700"/>
        </a:xfrm>
        <a:prstGeom prst="straightConnector1">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228600</xdr:colOff>
      <xdr:row>73</xdr:row>
      <xdr:rowOff>146050</xdr:rowOff>
    </xdr:from>
    <xdr:to>
      <xdr:col>5</xdr:col>
      <xdr:colOff>342900</xdr:colOff>
      <xdr:row>74</xdr:row>
      <xdr:rowOff>241300</xdr:rowOff>
    </xdr:to>
    <xdr:cxnSp macro="">
      <xdr:nvCxnSpPr>
        <xdr:cNvPr id="20" name="_s54400"/>
        <xdr:cNvCxnSpPr>
          <a:cxnSpLocks noChangeShapeType="1"/>
        </xdr:cNvCxnSpPr>
      </xdr:nvCxnSpPr>
      <xdr:spPr bwMode="auto">
        <a:xfrm rot="16200000">
          <a:off x="3482975" y="13414375"/>
          <a:ext cx="209550" cy="1765300"/>
        </a:xfrm>
        <a:prstGeom prst="bentConnector3">
          <a:avLst>
            <a:gd name="adj1" fmla="val 26667"/>
          </a:avLst>
        </a:prstGeom>
        <a:noFill/>
        <a:ln w="28575">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xdr:col>
      <xdr:colOff>438150</xdr:colOff>
      <xdr:row>70</xdr:row>
      <xdr:rowOff>298450</xdr:rowOff>
    </xdr:from>
    <xdr:to>
      <xdr:col>6</xdr:col>
      <xdr:colOff>438150</xdr:colOff>
      <xdr:row>73</xdr:row>
      <xdr:rowOff>146050</xdr:rowOff>
    </xdr:to>
    <xdr:sp macro="" textlink="">
      <xdr:nvSpPr>
        <xdr:cNvPr id="21" name="_s54396"/>
        <xdr:cNvSpPr>
          <a:spLocks noChangeArrowheads="1"/>
        </xdr:cNvSpPr>
      </xdr:nvSpPr>
      <xdr:spPr bwMode="auto">
        <a:xfrm>
          <a:off x="3740150" y="13690600"/>
          <a:ext cx="1651000" cy="501650"/>
        </a:xfrm>
        <a:prstGeom prst="roundRect">
          <a:avLst>
            <a:gd name="adj" fmla="val 16667"/>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2</xdr:col>
      <xdr:colOff>457200</xdr:colOff>
      <xdr:row>74</xdr:row>
      <xdr:rowOff>241300</xdr:rowOff>
    </xdr:from>
    <xdr:to>
      <xdr:col>4</xdr:col>
      <xdr:colOff>196850</xdr:colOff>
      <xdr:row>77</xdr:row>
      <xdr:rowOff>114300</xdr:rowOff>
    </xdr:to>
    <xdr:sp macro="" textlink="">
      <xdr:nvSpPr>
        <xdr:cNvPr id="22" name="_s54397"/>
        <xdr:cNvSpPr>
          <a:spLocks noChangeArrowheads="1"/>
        </xdr:cNvSpPr>
      </xdr:nvSpPr>
      <xdr:spPr bwMode="auto">
        <a:xfrm>
          <a:off x="2108200" y="14401800"/>
          <a:ext cx="1390650" cy="469900"/>
        </a:xfrm>
        <a:prstGeom prst="roundRect">
          <a:avLst>
            <a:gd name="adj" fmla="val 16667"/>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4</xdr:col>
      <xdr:colOff>438150</xdr:colOff>
      <xdr:row>74</xdr:row>
      <xdr:rowOff>241300</xdr:rowOff>
    </xdr:from>
    <xdr:to>
      <xdr:col>6</xdr:col>
      <xdr:colOff>438150</xdr:colOff>
      <xdr:row>77</xdr:row>
      <xdr:rowOff>114300</xdr:rowOff>
    </xdr:to>
    <xdr:sp macro="" textlink="">
      <xdr:nvSpPr>
        <xdr:cNvPr id="23" name="_s54398"/>
        <xdr:cNvSpPr>
          <a:spLocks noChangeArrowheads="1"/>
        </xdr:cNvSpPr>
      </xdr:nvSpPr>
      <xdr:spPr bwMode="auto">
        <a:xfrm>
          <a:off x="3740150" y="14401800"/>
          <a:ext cx="1651000" cy="469900"/>
        </a:xfrm>
        <a:prstGeom prst="roundRect">
          <a:avLst>
            <a:gd name="adj" fmla="val 16667"/>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7</xdr:col>
      <xdr:colOff>69850</xdr:colOff>
      <xdr:row>74</xdr:row>
      <xdr:rowOff>241300</xdr:rowOff>
    </xdr:from>
    <xdr:to>
      <xdr:col>9</xdr:col>
      <xdr:colOff>266700</xdr:colOff>
      <xdr:row>77</xdr:row>
      <xdr:rowOff>114300</xdr:rowOff>
    </xdr:to>
    <xdr:sp macro="" textlink="">
      <xdr:nvSpPr>
        <xdr:cNvPr id="24" name="_s54399"/>
        <xdr:cNvSpPr>
          <a:spLocks noChangeArrowheads="1"/>
        </xdr:cNvSpPr>
      </xdr:nvSpPr>
      <xdr:spPr bwMode="auto">
        <a:xfrm>
          <a:off x="5848350" y="14401800"/>
          <a:ext cx="1847850" cy="469900"/>
        </a:xfrm>
        <a:prstGeom prst="roundRect">
          <a:avLst>
            <a:gd name="adj" fmla="val 16667"/>
          </a:avLst>
        </a:prstGeom>
        <a:solidFill>
          <a:srgbClr val="BBE0E3"/>
        </a:solidFill>
        <a:ln w="9525">
          <a:solidFill>
            <a:srgbClr val="000000"/>
          </a:solidFill>
          <a:round/>
          <a:headEnd/>
          <a:tailEnd/>
        </a:ln>
      </xdr:spPr>
      <xdr:txBody>
        <a:bodyPr vertOverflow="clip" wrap="square" lIns="18288" tIns="0" rIns="0" bIns="0" anchor="ctr" upright="1"/>
        <a:lstStyle/>
        <a:p>
          <a:pPr algn="ctr" rtl="0">
            <a:defRPr sz="1000"/>
          </a:pPr>
          <a:endParaRPr lang="fr-FR"/>
        </a:p>
      </xdr:txBody>
    </xdr:sp>
    <xdr:clientData/>
  </xdr:twoCellAnchor>
  <xdr:twoCellAnchor>
    <xdr:from>
      <xdr:col>0</xdr:col>
      <xdr:colOff>47625</xdr:colOff>
      <xdr:row>0</xdr:row>
      <xdr:rowOff>161925</xdr:rowOff>
    </xdr:from>
    <xdr:to>
      <xdr:col>0</xdr:col>
      <xdr:colOff>733425</xdr:colOff>
      <xdr:row>1</xdr:row>
      <xdr:rowOff>228600</xdr:rowOff>
    </xdr:to>
    <xdr:sp macro="" textlink="">
      <xdr:nvSpPr>
        <xdr:cNvPr id="25" name="AutoShape 1">
          <a:hlinkClick xmlns:r="http://schemas.openxmlformats.org/officeDocument/2006/relationships" r:id="rId1"/>
        </xdr:cNvPr>
        <xdr:cNvSpPr>
          <a:spLocks noChangeArrowheads="1"/>
        </xdr:cNvSpPr>
      </xdr:nvSpPr>
      <xdr:spPr bwMode="auto">
        <a:xfrm>
          <a:off x="47625" y="161925"/>
          <a:ext cx="685800" cy="193675"/>
        </a:xfrm>
        <a:prstGeom prst="roundRect">
          <a:avLst>
            <a:gd name="adj"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400" b="1" i="0" u="none" strike="noStrike" baseline="0">
              <a:solidFill>
                <a:srgbClr val="FF0000"/>
              </a:solidFill>
              <a:latin typeface="Arial"/>
              <a:cs typeface="Arial"/>
            </a:rPr>
            <a:t>Som</a:t>
          </a:r>
        </a:p>
      </xdr:txBody>
    </xdr:sp>
    <xdr:clientData/>
  </xdr:twoCellAnchor>
  <xdr:twoCellAnchor>
    <xdr:from>
      <xdr:col>4</xdr:col>
      <xdr:colOff>57150</xdr:colOff>
      <xdr:row>31</xdr:row>
      <xdr:rowOff>177800</xdr:rowOff>
    </xdr:from>
    <xdr:to>
      <xdr:col>11</xdr:col>
      <xdr:colOff>336550</xdr:colOff>
      <xdr:row>45</xdr:row>
      <xdr:rowOff>266700</xdr:rowOff>
    </xdr:to>
    <xdr:grpSp>
      <xdr:nvGrpSpPr>
        <xdr:cNvPr id="36" name="Group 76"/>
        <xdr:cNvGrpSpPr>
          <a:grpSpLocks/>
        </xdr:cNvGrpSpPr>
      </xdr:nvGrpSpPr>
      <xdr:grpSpPr bwMode="auto">
        <a:xfrm>
          <a:off x="3816350" y="9785350"/>
          <a:ext cx="4743450" cy="4279900"/>
          <a:chOff x="248" y="841"/>
          <a:chExt cx="480" cy="480"/>
        </a:xfrm>
      </xdr:grpSpPr>
      <xdr:sp macro="" textlink="">
        <xdr:nvSpPr>
          <xdr:cNvPr id="37" name="AutoShape 75"/>
          <xdr:cNvSpPr>
            <a:spLocks noChangeAspect="1" noChangeArrowheads="1" noTextEdit="1"/>
          </xdr:cNvSpPr>
        </xdr:nvSpPr>
        <xdr:spPr bwMode="auto">
          <a:xfrm>
            <a:off x="248" y="841"/>
            <a:ext cx="480" cy="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419100</xdr:colOff>
      <xdr:row>31</xdr:row>
      <xdr:rowOff>203200</xdr:rowOff>
    </xdr:from>
    <xdr:to>
      <xdr:col>11</xdr:col>
      <xdr:colOff>495300</xdr:colOff>
      <xdr:row>47</xdr:row>
      <xdr:rowOff>228600</xdr:rowOff>
    </xdr:to>
    <xdr:graphicFrame macro="">
      <xdr:nvGraphicFramePr>
        <xdr:cNvPr id="38" name="Diagram 1"/>
        <xdr:cNvGraphicFramePr>
          <a:graphicFrameLocks noChangeAspect="1"/>
        </xdr:cNvGraphicFramePr>
      </xdr:nvGraphicFramePr>
      <xdr:xfrm>
        <a:off x="0" y="0"/>
        <a:ext cx="0" cy="0"/>
      </xdr:xfrm>
      <a:graphic>
        <a:graphicData uri="http://schemas.openxmlformats.org/drawingml/2006/compatibility">
          <com:legacyDrawing xmlns:com="http://schemas.openxmlformats.org/drawingml/2006/compatibility" spid="_x0000_s30721"/>
        </a:graphicData>
      </a:graphic>
    </xdr:graphicFrame>
    <xdr:clientData/>
  </xdr:twoCellAnchor>
  <xdr:twoCellAnchor>
    <xdr:from>
      <xdr:col>2</xdr:col>
      <xdr:colOff>279400</xdr:colOff>
      <xdr:row>44</xdr:row>
      <xdr:rowOff>266700</xdr:rowOff>
    </xdr:from>
    <xdr:to>
      <xdr:col>9</xdr:col>
      <xdr:colOff>450850</xdr:colOff>
      <xdr:row>57</xdr:row>
      <xdr:rowOff>0</xdr:rowOff>
    </xdr:to>
    <xdr:grpSp>
      <xdr:nvGrpSpPr>
        <xdr:cNvPr id="39" name="Group 101"/>
        <xdr:cNvGrpSpPr>
          <a:grpSpLocks/>
        </xdr:cNvGrpSpPr>
      </xdr:nvGrpSpPr>
      <xdr:grpSpPr bwMode="auto">
        <a:xfrm>
          <a:off x="2362200" y="13773150"/>
          <a:ext cx="5092700" cy="3530600"/>
          <a:chOff x="248" y="1505"/>
          <a:chExt cx="480" cy="480"/>
        </a:xfrm>
      </xdr:grpSpPr>
      <xdr:sp macro="" textlink="">
        <xdr:nvSpPr>
          <xdr:cNvPr id="40" name="AutoShape 100"/>
          <xdr:cNvSpPr>
            <a:spLocks noChangeAspect="1" noChangeArrowheads="1" noTextEdit="1"/>
          </xdr:cNvSpPr>
        </xdr:nvSpPr>
        <xdr:spPr bwMode="auto">
          <a:xfrm>
            <a:off x="248" y="1505"/>
            <a:ext cx="480" cy="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279400</xdr:colOff>
      <xdr:row>57</xdr:row>
      <xdr:rowOff>0</xdr:rowOff>
    </xdr:from>
    <xdr:to>
      <xdr:col>9</xdr:col>
      <xdr:colOff>450850</xdr:colOff>
      <xdr:row>69</xdr:row>
      <xdr:rowOff>311150</xdr:rowOff>
    </xdr:to>
    <xdr:grpSp>
      <xdr:nvGrpSpPr>
        <xdr:cNvPr id="41" name="Group 109"/>
        <xdr:cNvGrpSpPr>
          <a:grpSpLocks/>
        </xdr:cNvGrpSpPr>
      </xdr:nvGrpSpPr>
      <xdr:grpSpPr bwMode="auto">
        <a:xfrm>
          <a:off x="2362200" y="17303750"/>
          <a:ext cx="5092700" cy="4121150"/>
          <a:chOff x="248" y="1982"/>
          <a:chExt cx="480" cy="480"/>
        </a:xfrm>
      </xdr:grpSpPr>
      <xdr:sp macro="" textlink="">
        <xdr:nvSpPr>
          <xdr:cNvPr id="42" name="AutoShape 108"/>
          <xdr:cNvSpPr>
            <a:spLocks noChangeAspect="1" noChangeArrowheads="1" noTextEdit="1"/>
          </xdr:cNvSpPr>
        </xdr:nvSpPr>
        <xdr:spPr bwMode="auto">
          <a:xfrm>
            <a:off x="248" y="1982"/>
            <a:ext cx="480" cy="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457200</xdr:colOff>
      <xdr:row>70</xdr:row>
      <xdr:rowOff>298450</xdr:rowOff>
    </xdr:from>
    <xdr:to>
      <xdr:col>9</xdr:col>
      <xdr:colOff>266700</xdr:colOff>
      <xdr:row>77</xdr:row>
      <xdr:rowOff>114300</xdr:rowOff>
    </xdr:to>
    <xdr:grpSp>
      <xdr:nvGrpSpPr>
        <xdr:cNvPr id="43" name="Group 123"/>
        <xdr:cNvGrpSpPr>
          <a:grpSpLocks/>
        </xdr:cNvGrpSpPr>
      </xdr:nvGrpSpPr>
      <xdr:grpSpPr bwMode="auto">
        <a:xfrm>
          <a:off x="2540000" y="21729700"/>
          <a:ext cx="4730750" cy="2038350"/>
          <a:chOff x="267" y="2531"/>
          <a:chExt cx="480" cy="120"/>
        </a:xfrm>
      </xdr:grpSpPr>
      <xdr:sp macro="" textlink="">
        <xdr:nvSpPr>
          <xdr:cNvPr id="44" name="AutoShape 122"/>
          <xdr:cNvSpPr>
            <a:spLocks noChangeAspect="1" noChangeArrowheads="1" noTextEdit="1"/>
          </xdr:cNvSpPr>
        </xdr:nvSpPr>
        <xdr:spPr bwMode="auto">
          <a:xfrm>
            <a:off x="267" y="2531"/>
            <a:ext cx="48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161925</xdr:colOff>
      <xdr:row>0</xdr:row>
      <xdr:rowOff>161925</xdr:rowOff>
    </xdr:from>
    <xdr:to>
      <xdr:col>1</xdr:col>
      <xdr:colOff>765175</xdr:colOff>
      <xdr:row>1</xdr:row>
      <xdr:rowOff>228600</xdr:rowOff>
    </xdr:to>
    <xdr:sp macro="" textlink="">
      <xdr:nvSpPr>
        <xdr:cNvPr id="2" name="AutoShape 1">
          <a:hlinkClick xmlns:r="http://schemas.openxmlformats.org/officeDocument/2006/relationships" r:id="rId1"/>
        </xdr:cNvPr>
        <xdr:cNvSpPr>
          <a:spLocks noChangeArrowheads="1"/>
        </xdr:cNvSpPr>
      </xdr:nvSpPr>
      <xdr:spPr bwMode="auto">
        <a:xfrm>
          <a:off x="987425" y="161925"/>
          <a:ext cx="603250" cy="193675"/>
        </a:xfrm>
        <a:prstGeom prst="roundRect">
          <a:avLst>
            <a:gd name="adj" fmla="val 16667"/>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400" b="1" i="0" u="none" strike="noStrike" baseline="0">
              <a:solidFill>
                <a:srgbClr val="FF0000"/>
              </a:solidFill>
              <a:latin typeface="Arial"/>
              <a:cs typeface="Arial"/>
            </a:rPr>
            <a:t>Som</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139700</xdr:colOff>
      <xdr:row>5</xdr:row>
      <xdr:rowOff>120650</xdr:rowOff>
    </xdr:from>
    <xdr:to>
      <xdr:col>9</xdr:col>
      <xdr:colOff>819150</xdr:colOff>
      <xdr:row>36</xdr:row>
      <xdr:rowOff>167217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545" t="17789" b="16545"/>
        <a:stretch>
          <a:fillRect/>
        </a:stretch>
      </xdr:blipFill>
      <xdr:spPr bwMode="auto">
        <a:xfrm>
          <a:off x="5765800" y="1619250"/>
          <a:ext cx="3822700" cy="6210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247648</xdr:colOff>
      <xdr:row>2</xdr:row>
      <xdr:rowOff>19050</xdr:rowOff>
    </xdr:from>
    <xdr:to>
      <xdr:col>1</xdr:col>
      <xdr:colOff>10312085</xdr:colOff>
      <xdr:row>28</xdr:row>
      <xdr:rowOff>177800</xdr:rowOff>
    </xdr:to>
    <xdr:pic>
      <xdr:nvPicPr>
        <xdr:cNvPr id="2" name="Image 1"/>
        <xdr:cNvPicPr>
          <a:picLocks noChangeAspect="1"/>
        </xdr:cNvPicPr>
      </xdr:nvPicPr>
      <xdr:blipFill rotWithShape="1">
        <a:blip xmlns:r="http://schemas.openxmlformats.org/officeDocument/2006/relationships" r:embed="rId1"/>
        <a:srcRect l="5936" t="28362" r="28025"/>
        <a:stretch/>
      </xdr:blipFill>
      <xdr:spPr>
        <a:xfrm>
          <a:off x="247648" y="647700"/>
          <a:ext cx="10445437" cy="6102350"/>
        </a:xfrm>
        <a:prstGeom prst="rect">
          <a:avLst/>
        </a:prstGeom>
      </xdr:spPr>
    </xdr:pic>
    <xdr:clientData/>
  </xdr:twoCellAnchor>
  <xdr:twoCellAnchor editAs="oneCell">
    <xdr:from>
      <xdr:col>1</xdr:col>
      <xdr:colOff>25399</xdr:colOff>
      <xdr:row>28</xdr:row>
      <xdr:rowOff>114300</xdr:rowOff>
    </xdr:from>
    <xdr:to>
      <xdr:col>2</xdr:col>
      <xdr:colOff>291993</xdr:colOff>
      <xdr:row>58</xdr:row>
      <xdr:rowOff>76200</xdr:rowOff>
    </xdr:to>
    <xdr:pic>
      <xdr:nvPicPr>
        <xdr:cNvPr id="3" name="Image 2"/>
        <xdr:cNvPicPr>
          <a:picLocks noChangeAspect="1"/>
        </xdr:cNvPicPr>
      </xdr:nvPicPr>
      <xdr:blipFill rotWithShape="1">
        <a:blip xmlns:r="http://schemas.openxmlformats.org/officeDocument/2006/relationships" r:embed="rId2"/>
        <a:srcRect l="6146" t="21855" r="27712"/>
        <a:stretch/>
      </xdr:blipFill>
      <xdr:spPr>
        <a:xfrm>
          <a:off x="406399" y="6362700"/>
          <a:ext cx="10718694" cy="6819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3340100</xdr:colOff>
      <xdr:row>0</xdr:row>
      <xdr:rowOff>0</xdr:rowOff>
    </xdr:from>
    <xdr:to>
      <xdr:col>3</xdr:col>
      <xdr:colOff>7092950</xdr:colOff>
      <xdr:row>0</xdr:row>
      <xdr:rowOff>0</xdr:rowOff>
    </xdr:to>
    <xdr:sp macro="" textlink="">
      <xdr:nvSpPr>
        <xdr:cNvPr id="2" name="AutoShape 153"/>
        <xdr:cNvSpPr>
          <a:spLocks noChangeArrowheads="1"/>
        </xdr:cNvSpPr>
      </xdr:nvSpPr>
      <xdr:spPr bwMode="auto">
        <a:xfrm>
          <a:off x="4394200" y="0"/>
          <a:ext cx="3752850" cy="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editAs="oneCell">
    <xdr:from>
      <xdr:col>3</xdr:col>
      <xdr:colOff>0</xdr:colOff>
      <xdr:row>98</xdr:row>
      <xdr:rowOff>0</xdr:rowOff>
    </xdr:from>
    <xdr:to>
      <xdr:col>3</xdr:col>
      <xdr:colOff>304800</xdr:colOff>
      <xdr:row>99</xdr:row>
      <xdr:rowOff>0</xdr:rowOff>
    </xdr:to>
    <xdr:sp macro="" textlink="">
      <xdr:nvSpPr>
        <xdr:cNvPr id="3" name="AutoShape 16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37248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4" name="AutoShape 17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5" name="AutoShape 17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6" name="AutoShape 17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7" name="AutoShape 3180" descr="2Q=="/>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 name="AutoShape 17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9" name="AutoShape 17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10" name="AutoShape 17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11" name="AutoShape 17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120</xdr:row>
      <xdr:rowOff>0</xdr:rowOff>
    </xdr:from>
    <xdr:to>
      <xdr:col>3</xdr:col>
      <xdr:colOff>304800</xdr:colOff>
      <xdr:row>121</xdr:row>
      <xdr:rowOff>0</xdr:rowOff>
    </xdr:to>
    <xdr:sp macro="" textlink="">
      <xdr:nvSpPr>
        <xdr:cNvPr id="12"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14337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120</xdr:row>
      <xdr:rowOff>0</xdr:rowOff>
    </xdr:from>
    <xdr:to>
      <xdr:col>3</xdr:col>
      <xdr:colOff>304800</xdr:colOff>
      <xdr:row>121</xdr:row>
      <xdr:rowOff>0</xdr:rowOff>
    </xdr:to>
    <xdr:sp macro="" textlink="">
      <xdr:nvSpPr>
        <xdr:cNvPr id="13" name="AutoShape 17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14337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168</xdr:row>
      <xdr:rowOff>0</xdr:rowOff>
    </xdr:from>
    <xdr:to>
      <xdr:col>3</xdr:col>
      <xdr:colOff>304800</xdr:colOff>
      <xdr:row>169</xdr:row>
      <xdr:rowOff>63500</xdr:rowOff>
    </xdr:to>
    <xdr:sp macro="" textlink="">
      <xdr:nvSpPr>
        <xdr:cNvPr id="14" name="AutoShape 18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58642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183</xdr:row>
      <xdr:rowOff>0</xdr:rowOff>
    </xdr:from>
    <xdr:to>
      <xdr:col>3</xdr:col>
      <xdr:colOff>304800</xdr:colOff>
      <xdr:row>184</xdr:row>
      <xdr:rowOff>0</xdr:rowOff>
    </xdr:to>
    <xdr:sp macro="" textlink="">
      <xdr:nvSpPr>
        <xdr:cNvPr id="15" name="AutoShape 18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32079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192</xdr:row>
      <xdr:rowOff>0</xdr:rowOff>
    </xdr:from>
    <xdr:to>
      <xdr:col>3</xdr:col>
      <xdr:colOff>304800</xdr:colOff>
      <xdr:row>193</xdr:row>
      <xdr:rowOff>0</xdr:rowOff>
    </xdr:to>
    <xdr:sp macro="" textlink="">
      <xdr:nvSpPr>
        <xdr:cNvPr id="16" name="AutoShape 18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60908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209</xdr:row>
      <xdr:rowOff>0</xdr:rowOff>
    </xdr:from>
    <xdr:to>
      <xdr:col>3</xdr:col>
      <xdr:colOff>304800</xdr:colOff>
      <xdr:row>210</xdr:row>
      <xdr:rowOff>0</xdr:rowOff>
    </xdr:to>
    <xdr:sp macro="" textlink="">
      <xdr:nvSpPr>
        <xdr:cNvPr id="17" name="AutoShape 18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1462900"/>
          <a:ext cx="3048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213</xdr:row>
      <xdr:rowOff>0</xdr:rowOff>
    </xdr:from>
    <xdr:to>
      <xdr:col>3</xdr:col>
      <xdr:colOff>304800</xdr:colOff>
      <xdr:row>214</xdr:row>
      <xdr:rowOff>0</xdr:rowOff>
    </xdr:to>
    <xdr:sp macro="" textlink="">
      <xdr:nvSpPr>
        <xdr:cNvPr id="18" name="AutoShape 18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33298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241</xdr:row>
      <xdr:rowOff>0</xdr:rowOff>
    </xdr:from>
    <xdr:to>
      <xdr:col>3</xdr:col>
      <xdr:colOff>304800</xdr:colOff>
      <xdr:row>242</xdr:row>
      <xdr:rowOff>0</xdr:rowOff>
    </xdr:to>
    <xdr:sp macro="" textlink="">
      <xdr:nvSpPr>
        <xdr:cNvPr id="19" name="AutoShape 18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42073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249</xdr:row>
      <xdr:rowOff>0</xdr:rowOff>
    </xdr:from>
    <xdr:to>
      <xdr:col>3</xdr:col>
      <xdr:colOff>304800</xdr:colOff>
      <xdr:row>249</xdr:row>
      <xdr:rowOff>311150</xdr:rowOff>
    </xdr:to>
    <xdr:sp macro="" textlink="">
      <xdr:nvSpPr>
        <xdr:cNvPr id="20" name="AutoShape 18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7299800"/>
          <a:ext cx="3048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304800</xdr:colOff>
      <xdr:row>254</xdr:row>
      <xdr:rowOff>276</xdr:rowOff>
    </xdr:to>
    <xdr:sp macro="" textlink="">
      <xdr:nvSpPr>
        <xdr:cNvPr id="21" name="AutoShape 18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8931750"/>
          <a:ext cx="304800" cy="59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257</xdr:row>
      <xdr:rowOff>0</xdr:rowOff>
    </xdr:from>
    <xdr:to>
      <xdr:col>3</xdr:col>
      <xdr:colOff>304800</xdr:colOff>
      <xdr:row>258</xdr:row>
      <xdr:rowOff>0</xdr:rowOff>
    </xdr:to>
    <xdr:sp macro="" textlink="">
      <xdr:nvSpPr>
        <xdr:cNvPr id="22" name="AutoShape 18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03605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261</xdr:row>
      <xdr:rowOff>0</xdr:rowOff>
    </xdr:from>
    <xdr:to>
      <xdr:col>3</xdr:col>
      <xdr:colOff>304800</xdr:colOff>
      <xdr:row>262</xdr:row>
      <xdr:rowOff>0</xdr:rowOff>
    </xdr:to>
    <xdr:sp macro="" textlink="">
      <xdr:nvSpPr>
        <xdr:cNvPr id="23" name="AutoShape 18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20115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277</xdr:row>
      <xdr:rowOff>0</xdr:rowOff>
    </xdr:from>
    <xdr:to>
      <xdr:col>3</xdr:col>
      <xdr:colOff>304800</xdr:colOff>
      <xdr:row>278</xdr:row>
      <xdr:rowOff>0</xdr:rowOff>
    </xdr:to>
    <xdr:sp macro="" textlink="">
      <xdr:nvSpPr>
        <xdr:cNvPr id="24" name="AutoShape 19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74090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281</xdr:row>
      <xdr:rowOff>0</xdr:rowOff>
    </xdr:from>
    <xdr:to>
      <xdr:col>3</xdr:col>
      <xdr:colOff>304800</xdr:colOff>
      <xdr:row>282</xdr:row>
      <xdr:rowOff>0</xdr:rowOff>
    </xdr:to>
    <xdr:sp macro="" textlink="">
      <xdr:nvSpPr>
        <xdr:cNvPr id="25" name="AutoShape 19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8850450"/>
          <a:ext cx="3048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371</xdr:row>
      <xdr:rowOff>0</xdr:rowOff>
    </xdr:from>
    <xdr:to>
      <xdr:col>3</xdr:col>
      <xdr:colOff>304800</xdr:colOff>
      <xdr:row>372</xdr:row>
      <xdr:rowOff>0</xdr:rowOff>
    </xdr:to>
    <xdr:sp macro="" textlink="">
      <xdr:nvSpPr>
        <xdr:cNvPr id="26" name="AutoShape 19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5698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371</xdr:row>
      <xdr:rowOff>0</xdr:rowOff>
    </xdr:from>
    <xdr:to>
      <xdr:col>3</xdr:col>
      <xdr:colOff>304800</xdr:colOff>
      <xdr:row>372</xdr:row>
      <xdr:rowOff>0</xdr:rowOff>
    </xdr:to>
    <xdr:sp macro="" textlink="">
      <xdr:nvSpPr>
        <xdr:cNvPr id="27" name="AutoShape 19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5698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363</xdr:row>
      <xdr:rowOff>0</xdr:rowOff>
    </xdr:from>
    <xdr:to>
      <xdr:col>3</xdr:col>
      <xdr:colOff>304800</xdr:colOff>
      <xdr:row>364</xdr:row>
      <xdr:rowOff>1814</xdr:rowOff>
    </xdr:to>
    <xdr:sp macro="" textlink="">
      <xdr:nvSpPr>
        <xdr:cNvPr id="28" name="AutoShape 19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3012200"/>
          <a:ext cx="304800" cy="39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412</xdr:row>
      <xdr:rowOff>0</xdr:rowOff>
    </xdr:from>
    <xdr:to>
      <xdr:col>3</xdr:col>
      <xdr:colOff>304800</xdr:colOff>
      <xdr:row>413</xdr:row>
      <xdr:rowOff>0</xdr:rowOff>
    </xdr:to>
    <xdr:sp macro="" textlink="">
      <xdr:nvSpPr>
        <xdr:cNvPr id="29" name="AutoShape 19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95793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399</xdr:row>
      <xdr:rowOff>0</xdr:rowOff>
    </xdr:from>
    <xdr:to>
      <xdr:col>3</xdr:col>
      <xdr:colOff>304800</xdr:colOff>
      <xdr:row>400</xdr:row>
      <xdr:rowOff>907</xdr:rowOff>
    </xdr:to>
    <xdr:sp macro="" textlink="">
      <xdr:nvSpPr>
        <xdr:cNvPr id="30" name="AutoShape 19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5001000"/>
          <a:ext cx="304800" cy="591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404</xdr:row>
      <xdr:rowOff>0</xdr:rowOff>
    </xdr:from>
    <xdr:to>
      <xdr:col>3</xdr:col>
      <xdr:colOff>304800</xdr:colOff>
      <xdr:row>405</xdr:row>
      <xdr:rowOff>0</xdr:rowOff>
    </xdr:to>
    <xdr:sp macro="" textlink="">
      <xdr:nvSpPr>
        <xdr:cNvPr id="31" name="AutoShape 19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66964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389</xdr:row>
      <xdr:rowOff>0</xdr:rowOff>
    </xdr:from>
    <xdr:to>
      <xdr:col>3</xdr:col>
      <xdr:colOff>304800</xdr:colOff>
      <xdr:row>390</xdr:row>
      <xdr:rowOff>0</xdr:rowOff>
    </xdr:to>
    <xdr:sp macro="" textlink="">
      <xdr:nvSpPr>
        <xdr:cNvPr id="32" name="AutoShape 19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17244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375</xdr:row>
      <xdr:rowOff>0</xdr:rowOff>
    </xdr:from>
    <xdr:to>
      <xdr:col>3</xdr:col>
      <xdr:colOff>298450</xdr:colOff>
      <xdr:row>376</xdr:row>
      <xdr:rowOff>0</xdr:rowOff>
    </xdr:to>
    <xdr:sp macro="" textlink="">
      <xdr:nvSpPr>
        <xdr:cNvPr id="33" name="AutoShape 20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6942850"/>
          <a:ext cx="298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379</xdr:row>
      <xdr:rowOff>0</xdr:rowOff>
    </xdr:from>
    <xdr:to>
      <xdr:col>3</xdr:col>
      <xdr:colOff>304800</xdr:colOff>
      <xdr:row>379</xdr:row>
      <xdr:rowOff>789608</xdr:rowOff>
    </xdr:to>
    <xdr:sp macro="" textlink="">
      <xdr:nvSpPr>
        <xdr:cNvPr id="34" name="AutoShape 20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8631950"/>
          <a:ext cx="304800" cy="789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424</xdr:row>
      <xdr:rowOff>0</xdr:rowOff>
    </xdr:from>
    <xdr:to>
      <xdr:col>3</xdr:col>
      <xdr:colOff>304800</xdr:colOff>
      <xdr:row>425</xdr:row>
      <xdr:rowOff>0</xdr:rowOff>
    </xdr:to>
    <xdr:sp macro="" textlink="">
      <xdr:nvSpPr>
        <xdr:cNvPr id="35"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41069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578</xdr:row>
      <xdr:rowOff>0</xdr:rowOff>
    </xdr:from>
    <xdr:to>
      <xdr:col>3</xdr:col>
      <xdr:colOff>304800</xdr:colOff>
      <xdr:row>581</xdr:row>
      <xdr:rowOff>38100</xdr:rowOff>
    </xdr:to>
    <xdr:sp macro="" textlink="">
      <xdr:nvSpPr>
        <xdr:cNvPr id="36" name="AutoShape 20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5065650"/>
          <a:ext cx="304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591</xdr:row>
      <xdr:rowOff>0</xdr:rowOff>
    </xdr:from>
    <xdr:to>
      <xdr:col>3</xdr:col>
      <xdr:colOff>304800</xdr:colOff>
      <xdr:row>593</xdr:row>
      <xdr:rowOff>19050</xdr:rowOff>
    </xdr:to>
    <xdr:sp macro="" textlink="">
      <xdr:nvSpPr>
        <xdr:cNvPr id="37" name="AutoShape 20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92757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591</xdr:row>
      <xdr:rowOff>0</xdr:rowOff>
    </xdr:from>
    <xdr:to>
      <xdr:col>3</xdr:col>
      <xdr:colOff>304800</xdr:colOff>
      <xdr:row>593</xdr:row>
      <xdr:rowOff>19050</xdr:rowOff>
    </xdr:to>
    <xdr:sp macro="" textlink="">
      <xdr:nvSpPr>
        <xdr:cNvPr id="38" name="AutoShape 20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92757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718</xdr:row>
      <xdr:rowOff>0</xdr:rowOff>
    </xdr:from>
    <xdr:to>
      <xdr:col>3</xdr:col>
      <xdr:colOff>304800</xdr:colOff>
      <xdr:row>720</xdr:row>
      <xdr:rowOff>107950</xdr:rowOff>
    </xdr:to>
    <xdr:sp macro="" textlink="">
      <xdr:nvSpPr>
        <xdr:cNvPr id="39" name="AutoShape 20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408110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718</xdr:row>
      <xdr:rowOff>0</xdr:rowOff>
    </xdr:from>
    <xdr:to>
      <xdr:col>3</xdr:col>
      <xdr:colOff>304800</xdr:colOff>
      <xdr:row>720</xdr:row>
      <xdr:rowOff>107950</xdr:rowOff>
    </xdr:to>
    <xdr:sp macro="" textlink="">
      <xdr:nvSpPr>
        <xdr:cNvPr id="40" name="AutoShape 20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408110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172</xdr:row>
      <xdr:rowOff>0</xdr:rowOff>
    </xdr:from>
    <xdr:to>
      <xdr:col>3</xdr:col>
      <xdr:colOff>304800</xdr:colOff>
      <xdr:row>173</xdr:row>
      <xdr:rowOff>0</xdr:rowOff>
    </xdr:to>
    <xdr:sp macro="" textlink="">
      <xdr:nvSpPr>
        <xdr:cNvPr id="41" name="AutoShape 20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597344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172</xdr:row>
      <xdr:rowOff>0</xdr:rowOff>
    </xdr:from>
    <xdr:to>
      <xdr:col>3</xdr:col>
      <xdr:colOff>304800</xdr:colOff>
      <xdr:row>173</xdr:row>
      <xdr:rowOff>0</xdr:rowOff>
    </xdr:to>
    <xdr:sp macro="" textlink="">
      <xdr:nvSpPr>
        <xdr:cNvPr id="42" name="AutoShape 21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597344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506</xdr:row>
      <xdr:rowOff>0</xdr:rowOff>
    </xdr:from>
    <xdr:to>
      <xdr:col>3</xdr:col>
      <xdr:colOff>304800</xdr:colOff>
      <xdr:row>509</xdr:row>
      <xdr:rowOff>101600</xdr:rowOff>
    </xdr:to>
    <xdr:sp macro="" textlink="">
      <xdr:nvSpPr>
        <xdr:cNvPr id="43" name="AutoShape 21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715897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514</xdr:row>
      <xdr:rowOff>0</xdr:rowOff>
    </xdr:from>
    <xdr:to>
      <xdr:col>3</xdr:col>
      <xdr:colOff>304800</xdr:colOff>
      <xdr:row>515</xdr:row>
      <xdr:rowOff>196850</xdr:rowOff>
    </xdr:to>
    <xdr:sp macro="" textlink="">
      <xdr:nvSpPr>
        <xdr:cNvPr id="44" name="AutoShape 21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737804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533</xdr:row>
      <xdr:rowOff>0</xdr:rowOff>
    </xdr:from>
    <xdr:to>
      <xdr:col>3</xdr:col>
      <xdr:colOff>304800</xdr:colOff>
      <xdr:row>535</xdr:row>
      <xdr:rowOff>76200</xdr:rowOff>
    </xdr:to>
    <xdr:sp macro="" textlink="">
      <xdr:nvSpPr>
        <xdr:cNvPr id="45" name="AutoShape 21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05749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533</xdr:row>
      <xdr:rowOff>0</xdr:rowOff>
    </xdr:from>
    <xdr:to>
      <xdr:col>3</xdr:col>
      <xdr:colOff>304800</xdr:colOff>
      <xdr:row>535</xdr:row>
      <xdr:rowOff>76200</xdr:rowOff>
    </xdr:to>
    <xdr:sp macro="" textlink="">
      <xdr:nvSpPr>
        <xdr:cNvPr id="46" name="AutoShape 21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05749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567</xdr:row>
      <xdr:rowOff>0</xdr:rowOff>
    </xdr:from>
    <xdr:to>
      <xdr:col>3</xdr:col>
      <xdr:colOff>304800</xdr:colOff>
      <xdr:row>568</xdr:row>
      <xdr:rowOff>196850</xdr:rowOff>
    </xdr:to>
    <xdr:sp macro="" textlink="">
      <xdr:nvSpPr>
        <xdr:cNvPr id="47" name="AutoShape 21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13318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587</xdr:row>
      <xdr:rowOff>0</xdr:rowOff>
    </xdr:from>
    <xdr:to>
      <xdr:col>3</xdr:col>
      <xdr:colOff>304800</xdr:colOff>
      <xdr:row>587</xdr:row>
      <xdr:rowOff>298450</xdr:rowOff>
    </xdr:to>
    <xdr:sp macro="" textlink="">
      <xdr:nvSpPr>
        <xdr:cNvPr id="48" name="AutoShape 21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8031100"/>
          <a:ext cx="3048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615</xdr:row>
      <xdr:rowOff>0</xdr:rowOff>
    </xdr:from>
    <xdr:to>
      <xdr:col>3</xdr:col>
      <xdr:colOff>304800</xdr:colOff>
      <xdr:row>617</xdr:row>
      <xdr:rowOff>76200</xdr:rowOff>
    </xdr:to>
    <xdr:sp macro="" textlink="">
      <xdr:nvSpPr>
        <xdr:cNvPr id="49" name="AutoShape 21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706080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615</xdr:row>
      <xdr:rowOff>0</xdr:rowOff>
    </xdr:from>
    <xdr:to>
      <xdr:col>3</xdr:col>
      <xdr:colOff>304800</xdr:colOff>
      <xdr:row>617</xdr:row>
      <xdr:rowOff>76200</xdr:rowOff>
    </xdr:to>
    <xdr:sp macro="" textlink="">
      <xdr:nvSpPr>
        <xdr:cNvPr id="50" name="AutoShape 21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706080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623</xdr:row>
      <xdr:rowOff>0</xdr:rowOff>
    </xdr:from>
    <xdr:to>
      <xdr:col>3</xdr:col>
      <xdr:colOff>304800</xdr:colOff>
      <xdr:row>625</xdr:row>
      <xdr:rowOff>107950</xdr:rowOff>
    </xdr:to>
    <xdr:sp macro="" textlink="">
      <xdr:nvSpPr>
        <xdr:cNvPr id="51" name="AutoShape 22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003260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673</xdr:row>
      <xdr:rowOff>0</xdr:rowOff>
    </xdr:from>
    <xdr:to>
      <xdr:col>3</xdr:col>
      <xdr:colOff>304800</xdr:colOff>
      <xdr:row>674</xdr:row>
      <xdr:rowOff>101600</xdr:rowOff>
    </xdr:to>
    <xdr:sp macro="" textlink="">
      <xdr:nvSpPr>
        <xdr:cNvPr id="52" name="AutoShape 22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61679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677</xdr:row>
      <xdr:rowOff>0</xdr:rowOff>
    </xdr:from>
    <xdr:to>
      <xdr:col>3</xdr:col>
      <xdr:colOff>304800</xdr:colOff>
      <xdr:row>680</xdr:row>
      <xdr:rowOff>101600</xdr:rowOff>
    </xdr:to>
    <xdr:sp macro="" textlink="">
      <xdr:nvSpPr>
        <xdr:cNvPr id="53" name="AutoShape 22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7177600"/>
          <a:ext cx="304800"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701</xdr:row>
      <xdr:rowOff>0</xdr:rowOff>
    </xdr:from>
    <xdr:to>
      <xdr:col>3</xdr:col>
      <xdr:colOff>304800</xdr:colOff>
      <xdr:row>702</xdr:row>
      <xdr:rowOff>196850</xdr:rowOff>
    </xdr:to>
    <xdr:sp macro="" textlink="">
      <xdr:nvSpPr>
        <xdr:cNvPr id="54" name="AutoShape 22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45182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701</xdr:row>
      <xdr:rowOff>0</xdr:rowOff>
    </xdr:from>
    <xdr:to>
      <xdr:col>3</xdr:col>
      <xdr:colOff>304800</xdr:colOff>
      <xdr:row>702</xdr:row>
      <xdr:rowOff>196850</xdr:rowOff>
    </xdr:to>
    <xdr:sp macro="" textlink="">
      <xdr:nvSpPr>
        <xdr:cNvPr id="55" name="AutoShape 22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45182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705</xdr:row>
      <xdr:rowOff>0</xdr:rowOff>
    </xdr:from>
    <xdr:to>
      <xdr:col>3</xdr:col>
      <xdr:colOff>304800</xdr:colOff>
      <xdr:row>708</xdr:row>
      <xdr:rowOff>76200</xdr:rowOff>
    </xdr:to>
    <xdr:sp macro="" textlink="">
      <xdr:nvSpPr>
        <xdr:cNvPr id="56" name="AutoShape 22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5661200"/>
          <a:ext cx="30480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710</xdr:row>
      <xdr:rowOff>0</xdr:rowOff>
    </xdr:from>
    <xdr:to>
      <xdr:col>3</xdr:col>
      <xdr:colOff>304800</xdr:colOff>
      <xdr:row>713</xdr:row>
      <xdr:rowOff>133350</xdr:rowOff>
    </xdr:to>
    <xdr:sp macro="" textlink="">
      <xdr:nvSpPr>
        <xdr:cNvPr id="57" name="AutoShape 22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7509050"/>
          <a:ext cx="30480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714</xdr:row>
      <xdr:rowOff>0</xdr:rowOff>
    </xdr:from>
    <xdr:to>
      <xdr:col>3</xdr:col>
      <xdr:colOff>304800</xdr:colOff>
      <xdr:row>715</xdr:row>
      <xdr:rowOff>12700</xdr:rowOff>
    </xdr:to>
    <xdr:sp macro="" textlink="">
      <xdr:nvSpPr>
        <xdr:cNvPr id="58" name="AutoShape 22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8766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200</xdr:row>
      <xdr:rowOff>0</xdr:rowOff>
    </xdr:from>
    <xdr:to>
      <xdr:col>3</xdr:col>
      <xdr:colOff>304800</xdr:colOff>
      <xdr:row>201</xdr:row>
      <xdr:rowOff>101600</xdr:rowOff>
    </xdr:to>
    <xdr:sp macro="" textlink="">
      <xdr:nvSpPr>
        <xdr:cNvPr id="59" name="AutoShape 23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8776850"/>
          <a:ext cx="3048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265</xdr:row>
      <xdr:rowOff>0</xdr:rowOff>
    </xdr:from>
    <xdr:to>
      <xdr:col>3</xdr:col>
      <xdr:colOff>304800</xdr:colOff>
      <xdr:row>266</xdr:row>
      <xdr:rowOff>0</xdr:rowOff>
    </xdr:to>
    <xdr:sp macro="" textlink="">
      <xdr:nvSpPr>
        <xdr:cNvPr id="60" name="AutoShape 23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34529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136</xdr:row>
      <xdr:rowOff>0</xdr:rowOff>
    </xdr:from>
    <xdr:to>
      <xdr:col>3</xdr:col>
      <xdr:colOff>304800</xdr:colOff>
      <xdr:row>137</xdr:row>
      <xdr:rowOff>0</xdr:rowOff>
    </xdr:to>
    <xdr:sp macro="" textlink="">
      <xdr:nvSpPr>
        <xdr:cNvPr id="61" name="AutoShape 23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78028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136</xdr:row>
      <xdr:rowOff>0</xdr:rowOff>
    </xdr:from>
    <xdr:to>
      <xdr:col>3</xdr:col>
      <xdr:colOff>304800</xdr:colOff>
      <xdr:row>137</xdr:row>
      <xdr:rowOff>0</xdr:rowOff>
    </xdr:to>
    <xdr:sp macro="" textlink="">
      <xdr:nvSpPr>
        <xdr:cNvPr id="62" name="AutoShape 23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78028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637</xdr:row>
      <xdr:rowOff>0</xdr:rowOff>
    </xdr:from>
    <xdr:to>
      <xdr:col>3</xdr:col>
      <xdr:colOff>304800</xdr:colOff>
      <xdr:row>638</xdr:row>
      <xdr:rowOff>76200</xdr:rowOff>
    </xdr:to>
    <xdr:sp macro="" textlink="">
      <xdr:nvSpPr>
        <xdr:cNvPr id="63"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4198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442</xdr:row>
      <xdr:rowOff>0</xdr:rowOff>
    </xdr:from>
    <xdr:to>
      <xdr:col>3</xdr:col>
      <xdr:colOff>304800</xdr:colOff>
      <xdr:row>442</xdr:row>
      <xdr:rowOff>393700</xdr:rowOff>
    </xdr:to>
    <xdr:sp macro="" textlink="">
      <xdr:nvSpPr>
        <xdr:cNvPr id="64" name="AutoShape 23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98727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8293100</xdr:colOff>
      <xdr:row>3</xdr:row>
      <xdr:rowOff>31750</xdr:rowOff>
    </xdr:from>
    <xdr:to>
      <xdr:col>3</xdr:col>
      <xdr:colOff>9277350</xdr:colOff>
      <xdr:row>3</xdr:row>
      <xdr:rowOff>266700</xdr:rowOff>
    </xdr:to>
    <xdr:sp macro="" textlink="">
      <xdr:nvSpPr>
        <xdr:cNvPr id="65" name="AutoShape 238">
          <a:hlinkClick xmlns:r="http://schemas.openxmlformats.org/officeDocument/2006/relationships" r:id="rId1"/>
          <a:extLst>
            <a:ext uri="{FF2B5EF4-FFF2-40B4-BE49-F238E27FC236}"/>
          </a:extLst>
        </xdr:cNvPr>
        <xdr:cNvSpPr>
          <a:spLocks noChangeArrowheads="1"/>
        </xdr:cNvSpPr>
      </xdr:nvSpPr>
      <xdr:spPr bwMode="auto">
        <a:xfrm>
          <a:off x="9347200" y="838200"/>
          <a:ext cx="984250" cy="234950"/>
        </a:xfrm>
        <a:prstGeom prst="roundRect">
          <a:avLst>
            <a:gd name="adj" fmla="val 16667"/>
          </a:avLst>
        </a:prstGeom>
        <a:solidFill>
          <a:srgbClr val="CCFF3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0000FF"/>
              </a:solidFill>
              <a:latin typeface="Arial"/>
              <a:cs typeface="Arial"/>
            </a:rPr>
            <a:t>Fin sites</a:t>
          </a:r>
        </a:p>
      </xdr:txBody>
    </xdr:sp>
    <xdr:clientData/>
  </xdr:twoCellAnchor>
  <xdr:twoCellAnchor>
    <xdr:from>
      <xdr:col>2</xdr:col>
      <xdr:colOff>120650</xdr:colOff>
      <xdr:row>760</xdr:row>
      <xdr:rowOff>114300</xdr:rowOff>
    </xdr:from>
    <xdr:to>
      <xdr:col>2</xdr:col>
      <xdr:colOff>336550</xdr:colOff>
      <xdr:row>760</xdr:row>
      <xdr:rowOff>889000</xdr:rowOff>
    </xdr:to>
    <xdr:sp macro="" textlink="">
      <xdr:nvSpPr>
        <xdr:cNvPr id="66" name="AutoShape 289"/>
        <xdr:cNvSpPr>
          <a:spLocks noChangeArrowheads="1"/>
        </xdr:cNvSpPr>
      </xdr:nvSpPr>
      <xdr:spPr bwMode="auto">
        <a:xfrm flipV="1">
          <a:off x="749300" y="254990600"/>
          <a:ext cx="215900" cy="774700"/>
        </a:xfrm>
        <a:prstGeom prst="upArrow">
          <a:avLst>
            <a:gd name="adj1" fmla="val 50000"/>
            <a:gd name="adj2" fmla="val 89706"/>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0</xdr:colOff>
      <xdr:row>447</xdr:row>
      <xdr:rowOff>0</xdr:rowOff>
    </xdr:from>
    <xdr:to>
      <xdr:col>3</xdr:col>
      <xdr:colOff>304800</xdr:colOff>
      <xdr:row>448</xdr:row>
      <xdr:rowOff>0</xdr:rowOff>
    </xdr:to>
    <xdr:sp macro="" textlink="">
      <xdr:nvSpPr>
        <xdr:cNvPr id="67" name="AutoShape 29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51987250"/>
          <a:ext cx="3048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8420100</xdr:colOff>
      <xdr:row>957</xdr:row>
      <xdr:rowOff>82550</xdr:rowOff>
    </xdr:from>
    <xdr:to>
      <xdr:col>3</xdr:col>
      <xdr:colOff>9264650</xdr:colOff>
      <xdr:row>957</xdr:row>
      <xdr:rowOff>387350</xdr:rowOff>
    </xdr:to>
    <xdr:sp macro="" textlink="">
      <xdr:nvSpPr>
        <xdr:cNvPr id="68" name="AutoShape 294">
          <a:hlinkClick xmlns:r="http://schemas.openxmlformats.org/officeDocument/2006/relationships" r:id="rId2"/>
          <a:extLst>
            <a:ext uri="{FF2B5EF4-FFF2-40B4-BE49-F238E27FC236}"/>
          </a:extLst>
        </xdr:cNvPr>
        <xdr:cNvSpPr>
          <a:spLocks noChangeArrowheads="1"/>
        </xdr:cNvSpPr>
      </xdr:nvSpPr>
      <xdr:spPr bwMode="auto">
        <a:xfrm>
          <a:off x="9474200" y="303244250"/>
          <a:ext cx="844550" cy="304800"/>
        </a:xfrm>
        <a:prstGeom prst="roundRect">
          <a:avLst>
            <a:gd name="adj" fmla="val 16667"/>
          </a:avLst>
        </a:prstGeom>
        <a:solidFill>
          <a:srgbClr xmlns:mc="http://schemas.openxmlformats.org/markup-compatibility/2006" xmlns:a14="http://schemas.microsoft.com/office/drawing/2010/main" val="FF00FF" mc:Ignorable="a14" a14:legacySpreadsheetColorIndex="14"/>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0000FF"/>
              </a:solidFill>
              <a:latin typeface="Arial"/>
              <a:cs typeface="Arial"/>
            </a:rPr>
            <a:t>Note</a:t>
          </a:r>
        </a:p>
      </xdr:txBody>
    </xdr:sp>
    <xdr:clientData/>
  </xdr:twoCellAnchor>
  <xdr:twoCellAnchor editAs="oneCell">
    <xdr:from>
      <xdr:col>3</xdr:col>
      <xdr:colOff>0</xdr:colOff>
      <xdr:row>187</xdr:row>
      <xdr:rowOff>0</xdr:rowOff>
    </xdr:from>
    <xdr:to>
      <xdr:col>3</xdr:col>
      <xdr:colOff>304800</xdr:colOff>
      <xdr:row>190</xdr:row>
      <xdr:rowOff>0</xdr:rowOff>
    </xdr:to>
    <xdr:sp macro="" textlink="">
      <xdr:nvSpPr>
        <xdr:cNvPr id="69" name="AutoShape 35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48462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542</xdr:row>
      <xdr:rowOff>0</xdr:rowOff>
    </xdr:from>
    <xdr:to>
      <xdr:col>3</xdr:col>
      <xdr:colOff>304800</xdr:colOff>
      <xdr:row>544</xdr:row>
      <xdr:rowOff>76200</xdr:rowOff>
    </xdr:to>
    <xdr:sp macro="" textlink="">
      <xdr:nvSpPr>
        <xdr:cNvPr id="70" name="AutoShape 35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32419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2654300</xdr:colOff>
      <xdr:row>349</xdr:row>
      <xdr:rowOff>57150</xdr:rowOff>
    </xdr:from>
    <xdr:to>
      <xdr:col>3</xdr:col>
      <xdr:colOff>3060700</xdr:colOff>
      <xdr:row>350</xdr:row>
      <xdr:rowOff>1814</xdr:rowOff>
    </xdr:to>
    <xdr:pic>
      <xdr:nvPicPr>
        <xdr:cNvPr id="71"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8400" y="119075200"/>
          <a:ext cx="406400" cy="236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2228850</xdr:colOff>
      <xdr:row>87</xdr:row>
      <xdr:rowOff>57150</xdr:rowOff>
    </xdr:from>
    <xdr:to>
      <xdr:col>3</xdr:col>
      <xdr:colOff>2635250</xdr:colOff>
      <xdr:row>88</xdr:row>
      <xdr:rowOff>552</xdr:rowOff>
    </xdr:to>
    <xdr:pic>
      <xdr:nvPicPr>
        <xdr:cNvPr id="72"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82950" y="29654500"/>
          <a:ext cx="406400" cy="235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383</xdr:row>
      <xdr:rowOff>0</xdr:rowOff>
    </xdr:from>
    <xdr:to>
      <xdr:col>3</xdr:col>
      <xdr:colOff>304800</xdr:colOff>
      <xdr:row>387</xdr:row>
      <xdr:rowOff>1932</xdr:rowOff>
    </xdr:to>
    <xdr:sp macro="" textlink="">
      <xdr:nvSpPr>
        <xdr:cNvPr id="73" name="AutoShape 20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0282950"/>
          <a:ext cx="304800" cy="78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393</xdr:row>
      <xdr:rowOff>0</xdr:rowOff>
    </xdr:from>
    <xdr:to>
      <xdr:col>3</xdr:col>
      <xdr:colOff>304800</xdr:colOff>
      <xdr:row>395</xdr:row>
      <xdr:rowOff>0</xdr:rowOff>
    </xdr:to>
    <xdr:sp macro="" textlink="">
      <xdr:nvSpPr>
        <xdr:cNvPr id="74" name="AutoShape 19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31658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393</xdr:row>
      <xdr:rowOff>0</xdr:rowOff>
    </xdr:from>
    <xdr:to>
      <xdr:col>3</xdr:col>
      <xdr:colOff>304800</xdr:colOff>
      <xdr:row>395</xdr:row>
      <xdr:rowOff>0</xdr:rowOff>
    </xdr:to>
    <xdr:sp macro="" textlink="">
      <xdr:nvSpPr>
        <xdr:cNvPr id="75" name="AutoShape 19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31658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645</xdr:row>
      <xdr:rowOff>0</xdr:rowOff>
    </xdr:from>
    <xdr:to>
      <xdr:col>3</xdr:col>
      <xdr:colOff>304800</xdr:colOff>
      <xdr:row>646</xdr:row>
      <xdr:rowOff>76200</xdr:rowOff>
    </xdr:to>
    <xdr:sp macro="" textlink="">
      <xdr:nvSpPr>
        <xdr:cNvPr id="76"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7716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649</xdr:row>
      <xdr:rowOff>0</xdr:rowOff>
    </xdr:from>
    <xdr:to>
      <xdr:col>3</xdr:col>
      <xdr:colOff>304800</xdr:colOff>
      <xdr:row>651</xdr:row>
      <xdr:rowOff>31750</xdr:rowOff>
    </xdr:to>
    <xdr:sp macro="" textlink="">
      <xdr:nvSpPr>
        <xdr:cNvPr id="77" name="AutoShape 35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88781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8286750</xdr:colOff>
      <xdr:row>963</xdr:row>
      <xdr:rowOff>82550</xdr:rowOff>
    </xdr:from>
    <xdr:to>
      <xdr:col>3</xdr:col>
      <xdr:colOff>9429750</xdr:colOff>
      <xdr:row>967</xdr:row>
      <xdr:rowOff>133350</xdr:rowOff>
    </xdr:to>
    <xdr:sp macro="" textlink="">
      <xdr:nvSpPr>
        <xdr:cNvPr id="78" name="AutoShape 178">
          <a:hlinkClick xmlns:r="http://schemas.openxmlformats.org/officeDocument/2006/relationships" r:id="rId5"/>
        </xdr:cNvPr>
        <xdr:cNvSpPr>
          <a:spLocks noChangeArrowheads="1"/>
        </xdr:cNvSpPr>
      </xdr:nvSpPr>
      <xdr:spPr bwMode="auto">
        <a:xfrm>
          <a:off x="9340850" y="304692050"/>
          <a:ext cx="1143000" cy="838200"/>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0000FF"/>
              </a:solidFill>
              <a:latin typeface="Arial"/>
              <a:cs typeface="Arial"/>
            </a:rPr>
            <a:t>cliquez  ici</a:t>
          </a:r>
        </a:p>
        <a:p>
          <a:pPr algn="ctr" rtl="0">
            <a:defRPr sz="1000"/>
          </a:pPr>
          <a:r>
            <a:rPr lang="fr-FR" sz="1200" b="1" i="0" u="none" strike="noStrike" baseline="0">
              <a:solidFill>
                <a:srgbClr val="0000FF"/>
              </a:solidFill>
              <a:latin typeface="Arial"/>
              <a:cs typeface="Arial"/>
            </a:rPr>
            <a:t>pour</a:t>
          </a:r>
        </a:p>
        <a:p>
          <a:pPr algn="ctr" rtl="0">
            <a:defRPr sz="1000"/>
          </a:pPr>
          <a:r>
            <a:rPr lang="fr-FR" sz="1200" b="1" i="0" u="none" strike="noStrike" baseline="0">
              <a:solidFill>
                <a:srgbClr val="0000FF"/>
              </a:solidFill>
              <a:latin typeface="Arial"/>
              <a:cs typeface="Arial"/>
            </a:rPr>
            <a:t>retour SITES</a:t>
          </a:r>
        </a:p>
      </xdr:txBody>
    </xdr:sp>
    <xdr:clientData/>
  </xdr:twoCellAnchor>
  <xdr:twoCellAnchor>
    <xdr:from>
      <xdr:col>3</xdr:col>
      <xdr:colOff>5416550</xdr:colOff>
      <xdr:row>2</xdr:row>
      <xdr:rowOff>127000</xdr:rowOff>
    </xdr:from>
    <xdr:to>
      <xdr:col>3</xdr:col>
      <xdr:colOff>6819900</xdr:colOff>
      <xdr:row>2</xdr:row>
      <xdr:rowOff>355600</xdr:rowOff>
    </xdr:to>
    <xdr:sp macro="" textlink="">
      <xdr:nvSpPr>
        <xdr:cNvPr id="79" name="AutoShape 139">
          <a:hlinkClick xmlns:r="http://schemas.openxmlformats.org/officeDocument/2006/relationships" r:id="rId5"/>
        </xdr:cNvPr>
        <xdr:cNvSpPr>
          <a:spLocks noChangeArrowheads="1"/>
        </xdr:cNvSpPr>
      </xdr:nvSpPr>
      <xdr:spPr bwMode="auto">
        <a:xfrm>
          <a:off x="6470650" y="469900"/>
          <a:ext cx="1403350" cy="228600"/>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32004" rIns="36576" bIns="0" anchor="t" upright="1"/>
        <a:lstStyle/>
        <a:p>
          <a:pPr algn="ctr" rtl="0">
            <a:defRPr sz="1000"/>
          </a:pPr>
          <a:r>
            <a:rPr lang="fr-FR" sz="1100" b="1" i="0" u="none" strike="noStrike" baseline="0">
              <a:solidFill>
                <a:srgbClr val="0000FF"/>
              </a:solidFill>
              <a:latin typeface="Arial"/>
              <a:cs typeface="Arial"/>
            </a:rPr>
            <a:t>Début des SITES</a:t>
          </a:r>
        </a:p>
      </xdr:txBody>
    </xdr:sp>
    <xdr:clientData/>
  </xdr:twoCellAnchor>
  <xdr:twoCellAnchor editAs="oneCell">
    <xdr:from>
      <xdr:col>3</xdr:col>
      <xdr:colOff>0</xdr:colOff>
      <xdr:row>116</xdr:row>
      <xdr:rowOff>0</xdr:rowOff>
    </xdr:from>
    <xdr:to>
      <xdr:col>3</xdr:col>
      <xdr:colOff>304800</xdr:colOff>
      <xdr:row>116</xdr:row>
      <xdr:rowOff>400050</xdr:rowOff>
    </xdr:to>
    <xdr:sp macro="" textlink="">
      <xdr:nvSpPr>
        <xdr:cNvPr id="80"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98716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116</xdr:row>
      <xdr:rowOff>0</xdr:rowOff>
    </xdr:from>
    <xdr:to>
      <xdr:col>3</xdr:col>
      <xdr:colOff>304800</xdr:colOff>
      <xdr:row>116</xdr:row>
      <xdr:rowOff>400050</xdr:rowOff>
    </xdr:to>
    <xdr:sp macro="" textlink="">
      <xdr:nvSpPr>
        <xdr:cNvPr id="81"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98716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304800</xdr:colOff>
      <xdr:row>99</xdr:row>
      <xdr:rowOff>0</xdr:rowOff>
    </xdr:to>
    <xdr:sp macro="" textlink="">
      <xdr:nvSpPr>
        <xdr:cNvPr id="82" name="AutoShape 16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37248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3" name="AutoShape 17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4" name="AutoShape 17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5" name="AutoShape 17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6" name="AutoShape 3180" descr="2Q=="/>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7" name="AutoShape 17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8" name="AutoShape 17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89" name="AutoShape 17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102</xdr:row>
      <xdr:rowOff>0</xdr:rowOff>
    </xdr:from>
    <xdr:to>
      <xdr:col>3</xdr:col>
      <xdr:colOff>304800</xdr:colOff>
      <xdr:row>103</xdr:row>
      <xdr:rowOff>0</xdr:rowOff>
    </xdr:to>
    <xdr:sp macro="" textlink="">
      <xdr:nvSpPr>
        <xdr:cNvPr id="90" name="AutoShape 17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53631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120</xdr:row>
      <xdr:rowOff>0</xdr:rowOff>
    </xdr:from>
    <xdr:to>
      <xdr:col>3</xdr:col>
      <xdr:colOff>304800</xdr:colOff>
      <xdr:row>121</xdr:row>
      <xdr:rowOff>0</xdr:rowOff>
    </xdr:to>
    <xdr:sp macro="" textlink="">
      <xdr:nvSpPr>
        <xdr:cNvPr id="91"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14337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120</xdr:row>
      <xdr:rowOff>0</xdr:rowOff>
    </xdr:from>
    <xdr:to>
      <xdr:col>3</xdr:col>
      <xdr:colOff>304800</xdr:colOff>
      <xdr:row>121</xdr:row>
      <xdr:rowOff>0</xdr:rowOff>
    </xdr:to>
    <xdr:sp macro="" textlink="">
      <xdr:nvSpPr>
        <xdr:cNvPr id="92" name="AutoShape 17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14337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168</xdr:row>
      <xdr:rowOff>0</xdr:rowOff>
    </xdr:from>
    <xdr:to>
      <xdr:col>3</xdr:col>
      <xdr:colOff>304800</xdr:colOff>
      <xdr:row>169</xdr:row>
      <xdr:rowOff>63500</xdr:rowOff>
    </xdr:to>
    <xdr:sp macro="" textlink="">
      <xdr:nvSpPr>
        <xdr:cNvPr id="93" name="AutoShape 18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58642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183</xdr:row>
      <xdr:rowOff>0</xdr:rowOff>
    </xdr:from>
    <xdr:to>
      <xdr:col>3</xdr:col>
      <xdr:colOff>304800</xdr:colOff>
      <xdr:row>184</xdr:row>
      <xdr:rowOff>0</xdr:rowOff>
    </xdr:to>
    <xdr:sp macro="" textlink="">
      <xdr:nvSpPr>
        <xdr:cNvPr id="94" name="AutoShape 18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32079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192</xdr:row>
      <xdr:rowOff>0</xdr:rowOff>
    </xdr:from>
    <xdr:to>
      <xdr:col>3</xdr:col>
      <xdr:colOff>304800</xdr:colOff>
      <xdr:row>193</xdr:row>
      <xdr:rowOff>0</xdr:rowOff>
    </xdr:to>
    <xdr:sp macro="" textlink="">
      <xdr:nvSpPr>
        <xdr:cNvPr id="95" name="AutoShape 18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60908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209</xdr:row>
      <xdr:rowOff>0</xdr:rowOff>
    </xdr:from>
    <xdr:to>
      <xdr:col>3</xdr:col>
      <xdr:colOff>304800</xdr:colOff>
      <xdr:row>210</xdr:row>
      <xdr:rowOff>0</xdr:rowOff>
    </xdr:to>
    <xdr:sp macro="" textlink="">
      <xdr:nvSpPr>
        <xdr:cNvPr id="96" name="AutoShape 18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1462900"/>
          <a:ext cx="3048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213</xdr:row>
      <xdr:rowOff>0</xdr:rowOff>
    </xdr:from>
    <xdr:to>
      <xdr:col>3</xdr:col>
      <xdr:colOff>304800</xdr:colOff>
      <xdr:row>214</xdr:row>
      <xdr:rowOff>0</xdr:rowOff>
    </xdr:to>
    <xdr:sp macro="" textlink="">
      <xdr:nvSpPr>
        <xdr:cNvPr id="97" name="AutoShape 18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33298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241</xdr:row>
      <xdr:rowOff>0</xdr:rowOff>
    </xdr:from>
    <xdr:to>
      <xdr:col>3</xdr:col>
      <xdr:colOff>304800</xdr:colOff>
      <xdr:row>242</xdr:row>
      <xdr:rowOff>0</xdr:rowOff>
    </xdr:to>
    <xdr:sp macro="" textlink="">
      <xdr:nvSpPr>
        <xdr:cNvPr id="98" name="AutoShape 18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42073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249</xdr:row>
      <xdr:rowOff>0</xdr:rowOff>
    </xdr:from>
    <xdr:to>
      <xdr:col>3</xdr:col>
      <xdr:colOff>304800</xdr:colOff>
      <xdr:row>249</xdr:row>
      <xdr:rowOff>311150</xdr:rowOff>
    </xdr:to>
    <xdr:sp macro="" textlink="">
      <xdr:nvSpPr>
        <xdr:cNvPr id="99" name="AutoShape 18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7299800"/>
          <a:ext cx="3048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304800</xdr:colOff>
      <xdr:row>254</xdr:row>
      <xdr:rowOff>276</xdr:rowOff>
    </xdr:to>
    <xdr:sp macro="" textlink="">
      <xdr:nvSpPr>
        <xdr:cNvPr id="100" name="AutoShape 18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8931750"/>
          <a:ext cx="304800" cy="59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257</xdr:row>
      <xdr:rowOff>0</xdr:rowOff>
    </xdr:from>
    <xdr:to>
      <xdr:col>3</xdr:col>
      <xdr:colOff>304800</xdr:colOff>
      <xdr:row>258</xdr:row>
      <xdr:rowOff>0</xdr:rowOff>
    </xdr:to>
    <xdr:sp macro="" textlink="">
      <xdr:nvSpPr>
        <xdr:cNvPr id="101" name="AutoShape 18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03605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261</xdr:row>
      <xdr:rowOff>0</xdr:rowOff>
    </xdr:from>
    <xdr:to>
      <xdr:col>3</xdr:col>
      <xdr:colOff>304800</xdr:colOff>
      <xdr:row>262</xdr:row>
      <xdr:rowOff>0</xdr:rowOff>
    </xdr:to>
    <xdr:sp macro="" textlink="">
      <xdr:nvSpPr>
        <xdr:cNvPr id="102" name="AutoShape 18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20115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277</xdr:row>
      <xdr:rowOff>0</xdr:rowOff>
    </xdr:from>
    <xdr:to>
      <xdr:col>3</xdr:col>
      <xdr:colOff>304800</xdr:colOff>
      <xdr:row>278</xdr:row>
      <xdr:rowOff>0</xdr:rowOff>
    </xdr:to>
    <xdr:sp macro="" textlink="">
      <xdr:nvSpPr>
        <xdr:cNvPr id="103" name="AutoShape 19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74090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281</xdr:row>
      <xdr:rowOff>0</xdr:rowOff>
    </xdr:from>
    <xdr:to>
      <xdr:col>3</xdr:col>
      <xdr:colOff>304800</xdr:colOff>
      <xdr:row>282</xdr:row>
      <xdr:rowOff>0</xdr:rowOff>
    </xdr:to>
    <xdr:sp macro="" textlink="">
      <xdr:nvSpPr>
        <xdr:cNvPr id="104" name="AutoShape 19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8850450"/>
          <a:ext cx="3048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371</xdr:row>
      <xdr:rowOff>0</xdr:rowOff>
    </xdr:from>
    <xdr:to>
      <xdr:col>3</xdr:col>
      <xdr:colOff>304800</xdr:colOff>
      <xdr:row>372</xdr:row>
      <xdr:rowOff>0</xdr:rowOff>
    </xdr:to>
    <xdr:sp macro="" textlink="">
      <xdr:nvSpPr>
        <xdr:cNvPr id="105" name="AutoShape 19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5698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371</xdr:row>
      <xdr:rowOff>0</xdr:rowOff>
    </xdr:from>
    <xdr:to>
      <xdr:col>3</xdr:col>
      <xdr:colOff>304800</xdr:colOff>
      <xdr:row>372</xdr:row>
      <xdr:rowOff>0</xdr:rowOff>
    </xdr:to>
    <xdr:sp macro="" textlink="">
      <xdr:nvSpPr>
        <xdr:cNvPr id="106" name="AutoShape 19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5698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363</xdr:row>
      <xdr:rowOff>0</xdr:rowOff>
    </xdr:from>
    <xdr:to>
      <xdr:col>3</xdr:col>
      <xdr:colOff>304800</xdr:colOff>
      <xdr:row>364</xdr:row>
      <xdr:rowOff>1814</xdr:rowOff>
    </xdr:to>
    <xdr:sp macro="" textlink="">
      <xdr:nvSpPr>
        <xdr:cNvPr id="107" name="AutoShape 19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3012200"/>
          <a:ext cx="304800" cy="39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412</xdr:row>
      <xdr:rowOff>0</xdr:rowOff>
    </xdr:from>
    <xdr:to>
      <xdr:col>3</xdr:col>
      <xdr:colOff>304800</xdr:colOff>
      <xdr:row>413</xdr:row>
      <xdr:rowOff>0</xdr:rowOff>
    </xdr:to>
    <xdr:sp macro="" textlink="">
      <xdr:nvSpPr>
        <xdr:cNvPr id="108" name="AutoShape 19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95793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399</xdr:row>
      <xdr:rowOff>0</xdr:rowOff>
    </xdr:from>
    <xdr:to>
      <xdr:col>3</xdr:col>
      <xdr:colOff>304800</xdr:colOff>
      <xdr:row>400</xdr:row>
      <xdr:rowOff>907</xdr:rowOff>
    </xdr:to>
    <xdr:sp macro="" textlink="">
      <xdr:nvSpPr>
        <xdr:cNvPr id="109" name="AutoShape 19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5001000"/>
          <a:ext cx="304800" cy="591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404</xdr:row>
      <xdr:rowOff>0</xdr:rowOff>
    </xdr:from>
    <xdr:to>
      <xdr:col>3</xdr:col>
      <xdr:colOff>304800</xdr:colOff>
      <xdr:row>405</xdr:row>
      <xdr:rowOff>0</xdr:rowOff>
    </xdr:to>
    <xdr:sp macro="" textlink="">
      <xdr:nvSpPr>
        <xdr:cNvPr id="110" name="AutoShape 19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66964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389</xdr:row>
      <xdr:rowOff>0</xdr:rowOff>
    </xdr:from>
    <xdr:to>
      <xdr:col>3</xdr:col>
      <xdr:colOff>304800</xdr:colOff>
      <xdr:row>390</xdr:row>
      <xdr:rowOff>0</xdr:rowOff>
    </xdr:to>
    <xdr:sp macro="" textlink="">
      <xdr:nvSpPr>
        <xdr:cNvPr id="111" name="AutoShape 19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17244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375</xdr:row>
      <xdr:rowOff>0</xdr:rowOff>
    </xdr:from>
    <xdr:to>
      <xdr:col>3</xdr:col>
      <xdr:colOff>298450</xdr:colOff>
      <xdr:row>376</xdr:row>
      <xdr:rowOff>0</xdr:rowOff>
    </xdr:to>
    <xdr:sp macro="" textlink="">
      <xdr:nvSpPr>
        <xdr:cNvPr id="112" name="AutoShape 20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6942850"/>
          <a:ext cx="298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2044700</xdr:colOff>
      <xdr:row>511</xdr:row>
      <xdr:rowOff>57150</xdr:rowOff>
    </xdr:from>
    <xdr:to>
      <xdr:col>3</xdr:col>
      <xdr:colOff>2451100</xdr:colOff>
      <xdr:row>512</xdr:row>
      <xdr:rowOff>1814</xdr:rowOff>
    </xdr:to>
    <xdr:pic>
      <xdr:nvPicPr>
        <xdr:cNvPr id="113"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98800" y="172891450"/>
          <a:ext cx="406400" cy="236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379</xdr:row>
      <xdr:rowOff>0</xdr:rowOff>
    </xdr:from>
    <xdr:to>
      <xdr:col>3</xdr:col>
      <xdr:colOff>304800</xdr:colOff>
      <xdr:row>379</xdr:row>
      <xdr:rowOff>789608</xdr:rowOff>
    </xdr:to>
    <xdr:sp macro="" textlink="">
      <xdr:nvSpPr>
        <xdr:cNvPr id="114" name="AutoShape 20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28631950"/>
          <a:ext cx="304800" cy="789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424</xdr:row>
      <xdr:rowOff>0</xdr:rowOff>
    </xdr:from>
    <xdr:to>
      <xdr:col>3</xdr:col>
      <xdr:colOff>304800</xdr:colOff>
      <xdr:row>425</xdr:row>
      <xdr:rowOff>0</xdr:rowOff>
    </xdr:to>
    <xdr:sp macro="" textlink="">
      <xdr:nvSpPr>
        <xdr:cNvPr id="115"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41069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594</xdr:row>
      <xdr:rowOff>0</xdr:rowOff>
    </xdr:from>
    <xdr:to>
      <xdr:col>3</xdr:col>
      <xdr:colOff>304800</xdr:colOff>
      <xdr:row>594</xdr:row>
      <xdr:rowOff>1003300</xdr:rowOff>
    </xdr:to>
    <xdr:sp macro="" textlink="">
      <xdr:nvSpPr>
        <xdr:cNvPr id="116" name="AutoShape 20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0056750"/>
          <a:ext cx="30480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613</xdr:row>
      <xdr:rowOff>0</xdr:rowOff>
    </xdr:from>
    <xdr:to>
      <xdr:col>3</xdr:col>
      <xdr:colOff>304800</xdr:colOff>
      <xdr:row>613</xdr:row>
      <xdr:rowOff>400050</xdr:rowOff>
    </xdr:to>
    <xdr:sp macro="" textlink="">
      <xdr:nvSpPr>
        <xdr:cNvPr id="117" name="AutoShape 20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634960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613</xdr:row>
      <xdr:rowOff>0</xdr:rowOff>
    </xdr:from>
    <xdr:to>
      <xdr:col>3</xdr:col>
      <xdr:colOff>304800</xdr:colOff>
      <xdr:row>613</xdr:row>
      <xdr:rowOff>400050</xdr:rowOff>
    </xdr:to>
    <xdr:sp macro="" textlink="">
      <xdr:nvSpPr>
        <xdr:cNvPr id="118" name="AutoShape 20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634960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734</xdr:row>
      <xdr:rowOff>0</xdr:rowOff>
    </xdr:from>
    <xdr:to>
      <xdr:col>3</xdr:col>
      <xdr:colOff>304800</xdr:colOff>
      <xdr:row>734</xdr:row>
      <xdr:rowOff>603250</xdr:rowOff>
    </xdr:to>
    <xdr:sp macro="" textlink="">
      <xdr:nvSpPr>
        <xdr:cNvPr id="119" name="AutoShape 20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45637050"/>
          <a:ext cx="30480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734</xdr:row>
      <xdr:rowOff>0</xdr:rowOff>
    </xdr:from>
    <xdr:to>
      <xdr:col>3</xdr:col>
      <xdr:colOff>304800</xdr:colOff>
      <xdr:row>734</xdr:row>
      <xdr:rowOff>603250</xdr:rowOff>
    </xdr:to>
    <xdr:sp macro="" textlink="">
      <xdr:nvSpPr>
        <xdr:cNvPr id="120" name="AutoShape 20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45637050"/>
          <a:ext cx="30480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172</xdr:row>
      <xdr:rowOff>0</xdr:rowOff>
    </xdr:from>
    <xdr:to>
      <xdr:col>3</xdr:col>
      <xdr:colOff>304800</xdr:colOff>
      <xdr:row>173</xdr:row>
      <xdr:rowOff>0</xdr:rowOff>
    </xdr:to>
    <xdr:sp macro="" textlink="">
      <xdr:nvSpPr>
        <xdr:cNvPr id="121" name="AutoShape 20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597344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172</xdr:row>
      <xdr:rowOff>0</xdr:rowOff>
    </xdr:from>
    <xdr:to>
      <xdr:col>3</xdr:col>
      <xdr:colOff>304800</xdr:colOff>
      <xdr:row>173</xdr:row>
      <xdr:rowOff>0</xdr:rowOff>
    </xdr:to>
    <xdr:sp macro="" textlink="">
      <xdr:nvSpPr>
        <xdr:cNvPr id="122" name="AutoShape 21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597344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517</xdr:row>
      <xdr:rowOff>0</xdr:rowOff>
    </xdr:from>
    <xdr:to>
      <xdr:col>3</xdr:col>
      <xdr:colOff>304800</xdr:colOff>
      <xdr:row>517</xdr:row>
      <xdr:rowOff>800100</xdr:rowOff>
    </xdr:to>
    <xdr:sp macro="" textlink="">
      <xdr:nvSpPr>
        <xdr:cNvPr id="123" name="AutoShape 21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74561500"/>
          <a:ext cx="304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535</xdr:row>
      <xdr:rowOff>0</xdr:rowOff>
    </xdr:from>
    <xdr:to>
      <xdr:col>3</xdr:col>
      <xdr:colOff>304800</xdr:colOff>
      <xdr:row>535</xdr:row>
      <xdr:rowOff>400050</xdr:rowOff>
    </xdr:to>
    <xdr:sp macro="" textlink="">
      <xdr:nvSpPr>
        <xdr:cNvPr id="124" name="AutoShape 21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10956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554</xdr:row>
      <xdr:rowOff>0</xdr:rowOff>
    </xdr:from>
    <xdr:to>
      <xdr:col>3</xdr:col>
      <xdr:colOff>304800</xdr:colOff>
      <xdr:row>554</xdr:row>
      <xdr:rowOff>596900</xdr:rowOff>
    </xdr:to>
    <xdr:sp macro="" textlink="">
      <xdr:nvSpPr>
        <xdr:cNvPr id="125" name="AutoShape 21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708370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554</xdr:row>
      <xdr:rowOff>0</xdr:rowOff>
    </xdr:from>
    <xdr:to>
      <xdr:col>3</xdr:col>
      <xdr:colOff>304800</xdr:colOff>
      <xdr:row>554</xdr:row>
      <xdr:rowOff>596900</xdr:rowOff>
    </xdr:to>
    <xdr:sp macro="" textlink="">
      <xdr:nvSpPr>
        <xdr:cNvPr id="126" name="AutoShape 21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708370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587</xdr:row>
      <xdr:rowOff>0</xdr:rowOff>
    </xdr:from>
    <xdr:to>
      <xdr:col>3</xdr:col>
      <xdr:colOff>304800</xdr:colOff>
      <xdr:row>588</xdr:row>
      <xdr:rowOff>0</xdr:rowOff>
    </xdr:to>
    <xdr:sp macro="" textlink="">
      <xdr:nvSpPr>
        <xdr:cNvPr id="127" name="AutoShape 21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80311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609</xdr:row>
      <xdr:rowOff>0</xdr:rowOff>
    </xdr:from>
    <xdr:to>
      <xdr:col>3</xdr:col>
      <xdr:colOff>304800</xdr:colOff>
      <xdr:row>610</xdr:row>
      <xdr:rowOff>6350</xdr:rowOff>
    </xdr:to>
    <xdr:sp macro="" textlink="">
      <xdr:nvSpPr>
        <xdr:cNvPr id="128" name="AutoShape 21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5339950"/>
          <a:ext cx="3048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617</xdr:row>
      <xdr:rowOff>0</xdr:rowOff>
    </xdr:from>
    <xdr:to>
      <xdr:col>3</xdr:col>
      <xdr:colOff>304800</xdr:colOff>
      <xdr:row>618</xdr:row>
      <xdr:rowOff>12700</xdr:rowOff>
    </xdr:to>
    <xdr:sp macro="" textlink="">
      <xdr:nvSpPr>
        <xdr:cNvPr id="129" name="AutoShape 21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7581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626</xdr:row>
      <xdr:rowOff>0</xdr:rowOff>
    </xdr:from>
    <xdr:to>
      <xdr:col>3</xdr:col>
      <xdr:colOff>304800</xdr:colOff>
      <xdr:row>628</xdr:row>
      <xdr:rowOff>38100</xdr:rowOff>
    </xdr:to>
    <xdr:sp macro="" textlink="">
      <xdr:nvSpPr>
        <xdr:cNvPr id="130" name="AutoShape 21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08136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626</xdr:row>
      <xdr:rowOff>0</xdr:rowOff>
    </xdr:from>
    <xdr:to>
      <xdr:col>3</xdr:col>
      <xdr:colOff>304800</xdr:colOff>
      <xdr:row>628</xdr:row>
      <xdr:rowOff>38100</xdr:rowOff>
    </xdr:to>
    <xdr:sp macro="" textlink="">
      <xdr:nvSpPr>
        <xdr:cNvPr id="131" name="AutoShape 21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08136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634</xdr:row>
      <xdr:rowOff>0</xdr:rowOff>
    </xdr:from>
    <xdr:to>
      <xdr:col>3</xdr:col>
      <xdr:colOff>304800</xdr:colOff>
      <xdr:row>635</xdr:row>
      <xdr:rowOff>0</xdr:rowOff>
    </xdr:to>
    <xdr:sp macro="" textlink="">
      <xdr:nvSpPr>
        <xdr:cNvPr id="132" name="AutoShape 22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30488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699</xdr:row>
      <xdr:rowOff>0</xdr:rowOff>
    </xdr:from>
    <xdr:to>
      <xdr:col>3</xdr:col>
      <xdr:colOff>304800</xdr:colOff>
      <xdr:row>699</xdr:row>
      <xdr:rowOff>400050</xdr:rowOff>
    </xdr:to>
    <xdr:sp macro="" textlink="">
      <xdr:nvSpPr>
        <xdr:cNvPr id="133" name="AutoShape 22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33434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704</xdr:row>
      <xdr:rowOff>0</xdr:rowOff>
    </xdr:from>
    <xdr:to>
      <xdr:col>3</xdr:col>
      <xdr:colOff>304800</xdr:colOff>
      <xdr:row>707</xdr:row>
      <xdr:rowOff>146050</xdr:rowOff>
    </xdr:to>
    <xdr:sp macro="" textlink="">
      <xdr:nvSpPr>
        <xdr:cNvPr id="134" name="AutoShape 22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5299250"/>
          <a:ext cx="304800"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712</xdr:row>
      <xdr:rowOff>0</xdr:rowOff>
    </xdr:from>
    <xdr:to>
      <xdr:col>3</xdr:col>
      <xdr:colOff>304800</xdr:colOff>
      <xdr:row>712</xdr:row>
      <xdr:rowOff>400050</xdr:rowOff>
    </xdr:to>
    <xdr:sp macro="" textlink="">
      <xdr:nvSpPr>
        <xdr:cNvPr id="135" name="AutoShape 22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80297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712</xdr:row>
      <xdr:rowOff>0</xdr:rowOff>
    </xdr:from>
    <xdr:to>
      <xdr:col>3</xdr:col>
      <xdr:colOff>304800</xdr:colOff>
      <xdr:row>712</xdr:row>
      <xdr:rowOff>400050</xdr:rowOff>
    </xdr:to>
    <xdr:sp macro="" textlink="">
      <xdr:nvSpPr>
        <xdr:cNvPr id="136" name="AutoShape 22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80297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716</xdr:row>
      <xdr:rowOff>0</xdr:rowOff>
    </xdr:from>
    <xdr:to>
      <xdr:col>3</xdr:col>
      <xdr:colOff>304800</xdr:colOff>
      <xdr:row>716</xdr:row>
      <xdr:rowOff>800100</xdr:rowOff>
    </xdr:to>
    <xdr:sp macro="" textlink="">
      <xdr:nvSpPr>
        <xdr:cNvPr id="137" name="AutoShape 22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9287050"/>
          <a:ext cx="304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726</xdr:row>
      <xdr:rowOff>0</xdr:rowOff>
    </xdr:from>
    <xdr:to>
      <xdr:col>3</xdr:col>
      <xdr:colOff>304800</xdr:colOff>
      <xdr:row>730</xdr:row>
      <xdr:rowOff>76200</xdr:rowOff>
    </xdr:to>
    <xdr:sp macro="" textlink="">
      <xdr:nvSpPr>
        <xdr:cNvPr id="138" name="AutoShape 22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43376450"/>
          <a:ext cx="30480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730</xdr:row>
      <xdr:rowOff>0</xdr:rowOff>
    </xdr:from>
    <xdr:to>
      <xdr:col>3</xdr:col>
      <xdr:colOff>304800</xdr:colOff>
      <xdr:row>731</xdr:row>
      <xdr:rowOff>12700</xdr:rowOff>
    </xdr:to>
    <xdr:sp macro="" textlink="">
      <xdr:nvSpPr>
        <xdr:cNvPr id="139" name="AutoShape 22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4449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200</xdr:row>
      <xdr:rowOff>0</xdr:rowOff>
    </xdr:from>
    <xdr:to>
      <xdr:col>3</xdr:col>
      <xdr:colOff>304800</xdr:colOff>
      <xdr:row>201</xdr:row>
      <xdr:rowOff>101600</xdr:rowOff>
    </xdr:to>
    <xdr:sp macro="" textlink="">
      <xdr:nvSpPr>
        <xdr:cNvPr id="140" name="AutoShape 23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8776850"/>
          <a:ext cx="3048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265</xdr:row>
      <xdr:rowOff>0</xdr:rowOff>
    </xdr:from>
    <xdr:to>
      <xdr:col>3</xdr:col>
      <xdr:colOff>304800</xdr:colOff>
      <xdr:row>266</xdr:row>
      <xdr:rowOff>0</xdr:rowOff>
    </xdr:to>
    <xdr:sp macro="" textlink="">
      <xdr:nvSpPr>
        <xdr:cNvPr id="141" name="AutoShape 23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934529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136</xdr:row>
      <xdr:rowOff>0</xdr:rowOff>
    </xdr:from>
    <xdr:to>
      <xdr:col>3</xdr:col>
      <xdr:colOff>304800</xdr:colOff>
      <xdr:row>137</xdr:row>
      <xdr:rowOff>0</xdr:rowOff>
    </xdr:to>
    <xdr:sp macro="" textlink="">
      <xdr:nvSpPr>
        <xdr:cNvPr id="142" name="AutoShape 23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78028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136</xdr:row>
      <xdr:rowOff>0</xdr:rowOff>
    </xdr:from>
    <xdr:to>
      <xdr:col>3</xdr:col>
      <xdr:colOff>304800</xdr:colOff>
      <xdr:row>137</xdr:row>
      <xdr:rowOff>0</xdr:rowOff>
    </xdr:to>
    <xdr:sp macro="" textlink="">
      <xdr:nvSpPr>
        <xdr:cNvPr id="143" name="AutoShape 23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78028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671</xdr:row>
      <xdr:rowOff>0</xdr:rowOff>
    </xdr:from>
    <xdr:to>
      <xdr:col>3</xdr:col>
      <xdr:colOff>304800</xdr:colOff>
      <xdr:row>672</xdr:row>
      <xdr:rowOff>12700</xdr:rowOff>
    </xdr:to>
    <xdr:sp macro="" textlink="">
      <xdr:nvSpPr>
        <xdr:cNvPr id="144"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5679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448</xdr:row>
      <xdr:rowOff>0</xdr:rowOff>
    </xdr:from>
    <xdr:to>
      <xdr:col>3</xdr:col>
      <xdr:colOff>304800</xdr:colOff>
      <xdr:row>449</xdr:row>
      <xdr:rowOff>0</xdr:rowOff>
    </xdr:to>
    <xdr:sp macro="" textlink="">
      <xdr:nvSpPr>
        <xdr:cNvPr id="145" name="AutoShape 23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524317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544</xdr:row>
      <xdr:rowOff>0</xdr:rowOff>
    </xdr:from>
    <xdr:to>
      <xdr:col>3</xdr:col>
      <xdr:colOff>304800</xdr:colOff>
      <xdr:row>545</xdr:row>
      <xdr:rowOff>266700</xdr:rowOff>
    </xdr:to>
    <xdr:sp macro="" textlink="">
      <xdr:nvSpPr>
        <xdr:cNvPr id="146" name="AutoShape 35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3762650"/>
          <a:ext cx="3048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187</xdr:row>
      <xdr:rowOff>0</xdr:rowOff>
    </xdr:from>
    <xdr:to>
      <xdr:col>3</xdr:col>
      <xdr:colOff>304800</xdr:colOff>
      <xdr:row>190</xdr:row>
      <xdr:rowOff>0</xdr:rowOff>
    </xdr:to>
    <xdr:sp macro="" textlink="">
      <xdr:nvSpPr>
        <xdr:cNvPr id="147" name="AutoShape 35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48462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591</xdr:row>
      <xdr:rowOff>0</xdr:rowOff>
    </xdr:from>
    <xdr:to>
      <xdr:col>3</xdr:col>
      <xdr:colOff>304800</xdr:colOff>
      <xdr:row>593</xdr:row>
      <xdr:rowOff>19050</xdr:rowOff>
    </xdr:to>
    <xdr:sp macro="" textlink="">
      <xdr:nvSpPr>
        <xdr:cNvPr id="148" name="AutoShape 35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92757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558</xdr:row>
      <xdr:rowOff>0</xdr:rowOff>
    </xdr:from>
    <xdr:to>
      <xdr:col>3</xdr:col>
      <xdr:colOff>304800</xdr:colOff>
      <xdr:row>560</xdr:row>
      <xdr:rowOff>38100</xdr:rowOff>
    </xdr:to>
    <xdr:sp macro="" textlink="">
      <xdr:nvSpPr>
        <xdr:cNvPr id="149" name="AutoShape 35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85759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558</xdr:row>
      <xdr:rowOff>0</xdr:rowOff>
    </xdr:from>
    <xdr:to>
      <xdr:col>3</xdr:col>
      <xdr:colOff>304800</xdr:colOff>
      <xdr:row>560</xdr:row>
      <xdr:rowOff>38100</xdr:rowOff>
    </xdr:to>
    <xdr:sp macro="" textlink="">
      <xdr:nvSpPr>
        <xdr:cNvPr id="150" name="AutoShape 35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85759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3079750</xdr:colOff>
      <xdr:row>502</xdr:row>
      <xdr:rowOff>57150</xdr:rowOff>
    </xdr:from>
    <xdr:to>
      <xdr:col>3</xdr:col>
      <xdr:colOff>3498850</xdr:colOff>
      <xdr:row>503</xdr:row>
      <xdr:rowOff>552</xdr:rowOff>
    </xdr:to>
    <xdr:pic>
      <xdr:nvPicPr>
        <xdr:cNvPr id="151"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33850" y="170402250"/>
          <a:ext cx="419100" cy="235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2654300</xdr:colOff>
      <xdr:row>349</xdr:row>
      <xdr:rowOff>57150</xdr:rowOff>
    </xdr:from>
    <xdr:to>
      <xdr:col>3</xdr:col>
      <xdr:colOff>3060700</xdr:colOff>
      <xdr:row>350</xdr:row>
      <xdr:rowOff>1814</xdr:rowOff>
    </xdr:to>
    <xdr:pic>
      <xdr:nvPicPr>
        <xdr:cNvPr id="152"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8400" y="119075200"/>
          <a:ext cx="406400" cy="236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2228850</xdr:colOff>
      <xdr:row>87</xdr:row>
      <xdr:rowOff>57150</xdr:rowOff>
    </xdr:from>
    <xdr:to>
      <xdr:col>3</xdr:col>
      <xdr:colOff>2635250</xdr:colOff>
      <xdr:row>88</xdr:row>
      <xdr:rowOff>552</xdr:rowOff>
    </xdr:to>
    <xdr:pic>
      <xdr:nvPicPr>
        <xdr:cNvPr id="153"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82950" y="29654500"/>
          <a:ext cx="406400" cy="235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3441700</xdr:colOff>
      <xdr:row>450</xdr:row>
      <xdr:rowOff>63500</xdr:rowOff>
    </xdr:from>
    <xdr:to>
      <xdr:col>3</xdr:col>
      <xdr:colOff>3848100</xdr:colOff>
      <xdr:row>450</xdr:row>
      <xdr:rowOff>298450</xdr:rowOff>
    </xdr:to>
    <xdr:pic>
      <xdr:nvPicPr>
        <xdr:cNvPr id="154"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95800" y="153085800"/>
          <a:ext cx="40640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3937000</xdr:colOff>
      <xdr:row>450</xdr:row>
      <xdr:rowOff>57150</xdr:rowOff>
    </xdr:from>
    <xdr:to>
      <xdr:col>3</xdr:col>
      <xdr:colOff>4343400</xdr:colOff>
      <xdr:row>450</xdr:row>
      <xdr:rowOff>292100</xdr:rowOff>
    </xdr:to>
    <xdr:pic>
      <xdr:nvPicPr>
        <xdr:cNvPr id="155"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91100" y="153079450"/>
          <a:ext cx="40640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499</xdr:row>
      <xdr:rowOff>0</xdr:rowOff>
    </xdr:from>
    <xdr:to>
      <xdr:col>3</xdr:col>
      <xdr:colOff>304800</xdr:colOff>
      <xdr:row>502</xdr:row>
      <xdr:rowOff>38100</xdr:rowOff>
    </xdr:to>
    <xdr:sp macro="" textlink="">
      <xdr:nvSpPr>
        <xdr:cNvPr id="156" name="AutoShape 21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69494200"/>
          <a:ext cx="3048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383</xdr:row>
      <xdr:rowOff>0</xdr:rowOff>
    </xdr:from>
    <xdr:to>
      <xdr:col>3</xdr:col>
      <xdr:colOff>304800</xdr:colOff>
      <xdr:row>387</xdr:row>
      <xdr:rowOff>1932</xdr:rowOff>
    </xdr:to>
    <xdr:sp macro="" textlink="">
      <xdr:nvSpPr>
        <xdr:cNvPr id="157" name="AutoShape 20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0282950"/>
          <a:ext cx="304800" cy="78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393</xdr:row>
      <xdr:rowOff>0</xdr:rowOff>
    </xdr:from>
    <xdr:to>
      <xdr:col>3</xdr:col>
      <xdr:colOff>304800</xdr:colOff>
      <xdr:row>395</xdr:row>
      <xdr:rowOff>0</xdr:rowOff>
    </xdr:to>
    <xdr:sp macro="" textlink="">
      <xdr:nvSpPr>
        <xdr:cNvPr id="158" name="AutoShape 19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31658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393</xdr:row>
      <xdr:rowOff>0</xdr:rowOff>
    </xdr:from>
    <xdr:to>
      <xdr:col>3</xdr:col>
      <xdr:colOff>304800</xdr:colOff>
      <xdr:row>395</xdr:row>
      <xdr:rowOff>0</xdr:rowOff>
    </xdr:to>
    <xdr:sp macro="" textlink="">
      <xdr:nvSpPr>
        <xdr:cNvPr id="159" name="AutoShape 19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331658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675</xdr:row>
      <xdr:rowOff>0</xdr:rowOff>
    </xdr:from>
    <xdr:to>
      <xdr:col>3</xdr:col>
      <xdr:colOff>304800</xdr:colOff>
      <xdr:row>676</xdr:row>
      <xdr:rowOff>12700</xdr:rowOff>
    </xdr:to>
    <xdr:sp macro="" textlink="">
      <xdr:nvSpPr>
        <xdr:cNvPr id="160"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66886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679</xdr:row>
      <xdr:rowOff>0</xdr:rowOff>
    </xdr:from>
    <xdr:to>
      <xdr:col>3</xdr:col>
      <xdr:colOff>304800</xdr:colOff>
      <xdr:row>681</xdr:row>
      <xdr:rowOff>25400</xdr:rowOff>
    </xdr:to>
    <xdr:sp macro="" textlink="">
      <xdr:nvSpPr>
        <xdr:cNvPr id="161" name="AutoShape 35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77808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116</xdr:row>
      <xdr:rowOff>0</xdr:rowOff>
    </xdr:from>
    <xdr:to>
      <xdr:col>3</xdr:col>
      <xdr:colOff>304800</xdr:colOff>
      <xdr:row>116</xdr:row>
      <xdr:rowOff>400050</xdr:rowOff>
    </xdr:to>
    <xdr:sp macro="" textlink="">
      <xdr:nvSpPr>
        <xdr:cNvPr id="162"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98716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116</xdr:row>
      <xdr:rowOff>0</xdr:rowOff>
    </xdr:from>
    <xdr:to>
      <xdr:col>3</xdr:col>
      <xdr:colOff>304800</xdr:colOff>
      <xdr:row>116</xdr:row>
      <xdr:rowOff>400050</xdr:rowOff>
    </xdr:to>
    <xdr:sp macro="" textlink="">
      <xdr:nvSpPr>
        <xdr:cNvPr id="163"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3987165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581</xdr:row>
      <xdr:rowOff>0</xdr:rowOff>
    </xdr:from>
    <xdr:to>
      <xdr:col>3</xdr:col>
      <xdr:colOff>304800</xdr:colOff>
      <xdr:row>582</xdr:row>
      <xdr:rowOff>12700</xdr:rowOff>
    </xdr:to>
    <xdr:sp macro="" textlink="">
      <xdr:nvSpPr>
        <xdr:cNvPr id="164"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60181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2711450</xdr:colOff>
      <xdr:row>471</xdr:row>
      <xdr:rowOff>57150</xdr:rowOff>
    </xdr:from>
    <xdr:to>
      <xdr:col>3</xdr:col>
      <xdr:colOff>3130550</xdr:colOff>
      <xdr:row>471</xdr:row>
      <xdr:rowOff>292100</xdr:rowOff>
    </xdr:to>
    <xdr:pic>
      <xdr:nvPicPr>
        <xdr:cNvPr id="165"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5550" y="159994600"/>
          <a:ext cx="41910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692</xdr:row>
      <xdr:rowOff>0</xdr:rowOff>
    </xdr:from>
    <xdr:ext cx="304800" cy="996950"/>
    <xdr:sp macro="" textlink="">
      <xdr:nvSpPr>
        <xdr:cNvPr id="166" name="AutoShape 22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1298750"/>
          <a:ext cx="304800"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694</xdr:row>
      <xdr:rowOff>0</xdr:rowOff>
    </xdr:from>
    <xdr:ext cx="304800" cy="596900"/>
    <xdr:sp macro="" textlink="">
      <xdr:nvSpPr>
        <xdr:cNvPr id="167" name="AutoShape 35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18194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6985000</xdr:colOff>
      <xdr:row>2</xdr:row>
      <xdr:rowOff>107950</xdr:rowOff>
    </xdr:from>
    <xdr:to>
      <xdr:col>3</xdr:col>
      <xdr:colOff>7981950</xdr:colOff>
      <xdr:row>2</xdr:row>
      <xdr:rowOff>374650</xdr:rowOff>
    </xdr:to>
    <xdr:sp macro="" textlink="">
      <xdr:nvSpPr>
        <xdr:cNvPr id="168" name="AutoShape 139">
          <a:hlinkClick xmlns:r="http://schemas.openxmlformats.org/officeDocument/2006/relationships" r:id="rId6"/>
        </xdr:cNvPr>
        <xdr:cNvSpPr>
          <a:spLocks noChangeArrowheads="1"/>
        </xdr:cNvSpPr>
      </xdr:nvSpPr>
      <xdr:spPr bwMode="auto">
        <a:xfrm>
          <a:off x="8039100" y="450850"/>
          <a:ext cx="996950" cy="266700"/>
        </a:xfrm>
        <a:prstGeom prst="roundRect">
          <a:avLst>
            <a:gd name="adj" fmla="val 16667"/>
          </a:avLst>
        </a:prstGeom>
        <a:solidFill>
          <a:srgbClr val="CCFF3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32004" rIns="36576" bIns="0" anchor="t" upright="1"/>
        <a:lstStyle/>
        <a:p>
          <a:pPr algn="ctr" rtl="0">
            <a:defRPr sz="1000"/>
          </a:pPr>
          <a:r>
            <a:rPr lang="fr-FR" sz="1100" b="1" i="0" u="none" strike="noStrike" baseline="0">
              <a:solidFill>
                <a:srgbClr val="0000FF"/>
              </a:solidFill>
              <a:latin typeface="Arial"/>
              <a:cs typeface="Arial"/>
            </a:rPr>
            <a:t>LIVRES</a:t>
          </a:r>
        </a:p>
      </xdr:txBody>
    </xdr:sp>
    <xdr:clientData/>
  </xdr:twoCellAnchor>
  <xdr:oneCellAnchor>
    <xdr:from>
      <xdr:col>4</xdr:col>
      <xdr:colOff>0</xdr:colOff>
      <xdr:row>972</xdr:row>
      <xdr:rowOff>0</xdr:rowOff>
    </xdr:from>
    <xdr:ext cx="304800" cy="393700"/>
    <xdr:sp macro="" textlink="">
      <xdr:nvSpPr>
        <xdr:cNvPr id="169" name="AutoShape 22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60050" y="308705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972</xdr:row>
      <xdr:rowOff>0</xdr:rowOff>
    </xdr:from>
    <xdr:ext cx="304800" cy="393700"/>
    <xdr:sp macro="" textlink="">
      <xdr:nvSpPr>
        <xdr:cNvPr id="170" name="AutoShape 22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60050" y="308705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665</xdr:row>
      <xdr:rowOff>0</xdr:rowOff>
    </xdr:from>
    <xdr:ext cx="304800" cy="304800"/>
    <xdr:sp macro="" textlink="">
      <xdr:nvSpPr>
        <xdr:cNvPr id="171"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38057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304800" cy="304800"/>
    <xdr:sp macro="" textlink="">
      <xdr:nvSpPr>
        <xdr:cNvPr id="172"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250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459</xdr:row>
      <xdr:rowOff>0</xdr:rowOff>
    </xdr:from>
    <xdr:ext cx="304800" cy="444500"/>
    <xdr:sp macro="" textlink="">
      <xdr:nvSpPr>
        <xdr:cNvPr id="173" name="AutoShape 29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55740100"/>
          <a:ext cx="3048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460</xdr:row>
      <xdr:rowOff>0</xdr:rowOff>
    </xdr:from>
    <xdr:ext cx="304800" cy="393700"/>
    <xdr:sp macro="" textlink="">
      <xdr:nvSpPr>
        <xdr:cNvPr id="174" name="AutoShape 23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560258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8134350</xdr:colOff>
      <xdr:row>2</xdr:row>
      <xdr:rowOff>114300</xdr:rowOff>
    </xdr:from>
    <xdr:to>
      <xdr:col>3</xdr:col>
      <xdr:colOff>9372600</xdr:colOff>
      <xdr:row>2</xdr:row>
      <xdr:rowOff>361950</xdr:rowOff>
    </xdr:to>
    <xdr:sp macro="" textlink="">
      <xdr:nvSpPr>
        <xdr:cNvPr id="175" name="AutoShape 139">
          <a:hlinkClick xmlns:r="http://schemas.openxmlformats.org/officeDocument/2006/relationships" r:id="rId7"/>
        </xdr:cNvPr>
        <xdr:cNvSpPr>
          <a:spLocks noChangeArrowheads="1"/>
        </xdr:cNvSpPr>
      </xdr:nvSpPr>
      <xdr:spPr bwMode="auto">
        <a:xfrm>
          <a:off x="9188450" y="457200"/>
          <a:ext cx="1238250" cy="2476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32004" rIns="36576" bIns="0" anchor="t" upright="1"/>
        <a:lstStyle/>
        <a:p>
          <a:pPr algn="ctr" rtl="0">
            <a:defRPr sz="1000"/>
          </a:pPr>
          <a:r>
            <a:rPr lang="fr-FR" sz="1100" b="1" i="0" u="none" strike="noStrike" baseline="0">
              <a:solidFill>
                <a:srgbClr val="0000FF"/>
              </a:solidFill>
              <a:latin typeface="Arial"/>
              <a:cs typeface="Arial"/>
            </a:rPr>
            <a:t> Liste  VIDEOS</a:t>
          </a:r>
        </a:p>
      </xdr:txBody>
    </xdr:sp>
    <xdr:clientData/>
  </xdr:twoCellAnchor>
  <xdr:oneCellAnchor>
    <xdr:from>
      <xdr:col>3</xdr:col>
      <xdr:colOff>0</xdr:colOff>
      <xdr:row>128</xdr:row>
      <xdr:rowOff>0</xdr:rowOff>
    </xdr:from>
    <xdr:ext cx="304800" cy="393700"/>
    <xdr:sp macro="" textlink="">
      <xdr:nvSpPr>
        <xdr:cNvPr id="176"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4672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304800" cy="393700"/>
    <xdr:sp macro="" textlink="">
      <xdr:nvSpPr>
        <xdr:cNvPr id="177" name="AutoShape 17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4672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304800" cy="393700"/>
    <xdr:sp macro="" textlink="">
      <xdr:nvSpPr>
        <xdr:cNvPr id="178"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4672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304800" cy="393700"/>
    <xdr:sp macro="" textlink="">
      <xdr:nvSpPr>
        <xdr:cNvPr id="179" name="AutoShape 17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46722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641</xdr:row>
      <xdr:rowOff>0</xdr:rowOff>
    </xdr:from>
    <xdr:ext cx="304800" cy="304800"/>
    <xdr:sp macro="" textlink="">
      <xdr:nvSpPr>
        <xdr:cNvPr id="180"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6173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6159500</xdr:colOff>
      <xdr:row>640</xdr:row>
      <xdr:rowOff>57150</xdr:rowOff>
    </xdr:from>
    <xdr:to>
      <xdr:col>3</xdr:col>
      <xdr:colOff>6565900</xdr:colOff>
      <xdr:row>640</xdr:row>
      <xdr:rowOff>292100</xdr:rowOff>
    </xdr:to>
    <xdr:pic>
      <xdr:nvPicPr>
        <xdr:cNvPr id="181"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13600" y="215868250"/>
          <a:ext cx="40640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537</xdr:row>
      <xdr:rowOff>0</xdr:rowOff>
    </xdr:from>
    <xdr:ext cx="304800" cy="596900"/>
    <xdr:sp macro="" textlink="">
      <xdr:nvSpPr>
        <xdr:cNvPr id="182" name="AutoShape 357"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18703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537</xdr:row>
      <xdr:rowOff>0</xdr:rowOff>
    </xdr:from>
    <xdr:ext cx="304800" cy="596900"/>
    <xdr:sp macro="" textlink="">
      <xdr:nvSpPr>
        <xdr:cNvPr id="183" name="AutoShape 35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1870350"/>
          <a:ext cx="3048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31750</xdr:colOff>
      <xdr:row>974</xdr:row>
      <xdr:rowOff>6350</xdr:rowOff>
    </xdr:from>
    <xdr:to>
      <xdr:col>4</xdr:col>
      <xdr:colOff>4174</xdr:colOff>
      <xdr:row>1006</xdr:row>
      <xdr:rowOff>107950</xdr:rowOff>
    </xdr:to>
    <xdr:pic>
      <xdr:nvPicPr>
        <xdr:cNvPr id="184" name="Image 183"/>
        <xdr:cNvPicPr>
          <a:picLocks noChangeAspect="1"/>
        </xdr:cNvPicPr>
      </xdr:nvPicPr>
      <xdr:blipFill rotWithShape="1">
        <a:blip xmlns:r="http://schemas.openxmlformats.org/officeDocument/2006/relationships" r:embed="rId8"/>
        <a:srcRect l="5836" t="29179" r="49446" b="8962"/>
        <a:stretch/>
      </xdr:blipFill>
      <xdr:spPr>
        <a:xfrm>
          <a:off x="1085850" y="309200550"/>
          <a:ext cx="9478374" cy="6959600"/>
        </a:xfrm>
        <a:prstGeom prst="rect">
          <a:avLst/>
        </a:prstGeom>
      </xdr:spPr>
    </xdr:pic>
    <xdr:clientData/>
  </xdr:twoCellAnchor>
  <xdr:oneCellAnchor>
    <xdr:from>
      <xdr:col>3</xdr:col>
      <xdr:colOff>0</xdr:colOff>
      <xdr:row>549</xdr:row>
      <xdr:rowOff>0</xdr:rowOff>
    </xdr:from>
    <xdr:ext cx="304800" cy="584200"/>
    <xdr:sp macro="" textlink="">
      <xdr:nvSpPr>
        <xdr:cNvPr id="185" name="AutoShape 352"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85242200"/>
          <a:ext cx="3048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247650</xdr:colOff>
      <xdr:row>3</xdr:row>
      <xdr:rowOff>19050</xdr:rowOff>
    </xdr:from>
    <xdr:to>
      <xdr:col>3</xdr:col>
      <xdr:colOff>882650</xdr:colOff>
      <xdr:row>3</xdr:row>
      <xdr:rowOff>273050</xdr:rowOff>
    </xdr:to>
    <xdr:sp macro="" textlink="">
      <xdr:nvSpPr>
        <xdr:cNvPr id="186" name="AutoShape 238">
          <a:hlinkClick xmlns:r="http://schemas.openxmlformats.org/officeDocument/2006/relationships" r:id="rId5"/>
          <a:extLst>
            <a:ext uri="{FF2B5EF4-FFF2-40B4-BE49-F238E27FC236}"/>
          </a:extLst>
        </xdr:cNvPr>
        <xdr:cNvSpPr>
          <a:spLocks noChangeArrowheads="1"/>
        </xdr:cNvSpPr>
      </xdr:nvSpPr>
      <xdr:spPr bwMode="auto">
        <a:xfrm>
          <a:off x="876300" y="825500"/>
          <a:ext cx="1060450" cy="254000"/>
        </a:xfrm>
        <a:prstGeom prst="roundRect">
          <a:avLst>
            <a:gd name="adj" fmla="val 16667"/>
          </a:avLst>
        </a:prstGeom>
        <a:solidFill>
          <a:srgbClr val="CCFF3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0000FF"/>
              </a:solidFill>
              <a:latin typeface="Arial"/>
              <a:cs typeface="Arial"/>
            </a:rPr>
            <a:t>Début sites</a:t>
          </a:r>
        </a:p>
      </xdr:txBody>
    </xdr:sp>
    <xdr:clientData/>
  </xdr:twoCellAnchor>
  <xdr:twoCellAnchor>
    <xdr:from>
      <xdr:col>4</xdr:col>
      <xdr:colOff>114300</xdr:colOff>
      <xdr:row>2</xdr:row>
      <xdr:rowOff>86785</xdr:rowOff>
    </xdr:from>
    <xdr:to>
      <xdr:col>4</xdr:col>
      <xdr:colOff>660300</xdr:colOff>
      <xdr:row>2</xdr:row>
      <xdr:rowOff>421218</xdr:rowOff>
    </xdr:to>
    <xdr:sp macro="" textlink="">
      <xdr:nvSpPr>
        <xdr:cNvPr id="187" name="AutoShape 238">
          <a:hlinkClick xmlns:r="http://schemas.openxmlformats.org/officeDocument/2006/relationships" r:id="rId9"/>
          <a:extLst>
            <a:ext uri="{FF2B5EF4-FFF2-40B4-BE49-F238E27FC236}"/>
          </a:extLst>
        </xdr:cNvPr>
        <xdr:cNvSpPr>
          <a:spLocks noChangeArrowheads="1"/>
        </xdr:cNvSpPr>
      </xdr:nvSpPr>
      <xdr:spPr bwMode="auto">
        <a:xfrm>
          <a:off x="10674350" y="429685"/>
          <a:ext cx="546000" cy="334433"/>
        </a:xfrm>
        <a:prstGeom prst="roundRect">
          <a:avLst>
            <a:gd name="adj" fmla="val 16667"/>
          </a:avLst>
        </a:prstGeom>
        <a:solidFill>
          <a:srgbClr val="CC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0000FF"/>
              </a:solidFill>
              <a:latin typeface="Arial"/>
              <a:cs typeface="Arial"/>
            </a:rPr>
            <a:t>Gati</a:t>
          </a:r>
        </a:p>
      </xdr:txBody>
    </xdr:sp>
    <xdr:clientData/>
  </xdr:twoCellAnchor>
  <xdr:twoCellAnchor>
    <xdr:from>
      <xdr:col>4</xdr:col>
      <xdr:colOff>82550</xdr:colOff>
      <xdr:row>1</xdr:row>
      <xdr:rowOff>31751</xdr:rowOff>
    </xdr:from>
    <xdr:to>
      <xdr:col>4</xdr:col>
      <xdr:colOff>655850</xdr:colOff>
      <xdr:row>2</xdr:row>
      <xdr:rowOff>21168</xdr:rowOff>
    </xdr:to>
    <xdr:sp macro="" textlink="">
      <xdr:nvSpPr>
        <xdr:cNvPr id="188" name="AutoShape 238">
          <a:hlinkClick xmlns:r="http://schemas.openxmlformats.org/officeDocument/2006/relationships" r:id="rId10"/>
          <a:extLst>
            <a:ext uri="{FF2B5EF4-FFF2-40B4-BE49-F238E27FC236}"/>
          </a:extLst>
        </xdr:cNvPr>
        <xdr:cNvSpPr>
          <a:spLocks noChangeArrowheads="1"/>
        </xdr:cNvSpPr>
      </xdr:nvSpPr>
      <xdr:spPr bwMode="auto">
        <a:xfrm>
          <a:off x="10642600" y="114301"/>
          <a:ext cx="573300" cy="249767"/>
        </a:xfrm>
        <a:prstGeom prst="roundRect">
          <a:avLst>
            <a:gd name="adj" fmla="val 16667"/>
          </a:avLst>
        </a:prstGeom>
        <a:solidFill>
          <a:srgbClr val="CC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0000FF"/>
              </a:solidFill>
              <a:latin typeface="Arial"/>
              <a:cs typeface="Arial"/>
            </a:rPr>
            <a:t>Dom</a:t>
          </a:r>
        </a:p>
      </xdr:txBody>
    </xdr:sp>
    <xdr:clientData/>
  </xdr:twoCellAnchor>
  <xdr:twoCellAnchor>
    <xdr:from>
      <xdr:col>4</xdr:col>
      <xdr:colOff>127000</xdr:colOff>
      <xdr:row>3</xdr:row>
      <xdr:rowOff>25401</xdr:rowOff>
    </xdr:from>
    <xdr:to>
      <xdr:col>4</xdr:col>
      <xdr:colOff>679450</xdr:colOff>
      <xdr:row>4</xdr:row>
      <xdr:rowOff>2118</xdr:rowOff>
    </xdr:to>
    <xdr:sp macro="" textlink="">
      <xdr:nvSpPr>
        <xdr:cNvPr id="189" name="AutoShape 238">
          <a:hlinkClick xmlns:r="http://schemas.openxmlformats.org/officeDocument/2006/relationships" r:id="rId11"/>
          <a:extLst>
            <a:ext uri="{FF2B5EF4-FFF2-40B4-BE49-F238E27FC236}"/>
          </a:extLst>
        </xdr:cNvPr>
        <xdr:cNvSpPr>
          <a:spLocks noChangeArrowheads="1"/>
        </xdr:cNvSpPr>
      </xdr:nvSpPr>
      <xdr:spPr bwMode="auto">
        <a:xfrm>
          <a:off x="10687050" y="831851"/>
          <a:ext cx="552450" cy="275167"/>
        </a:xfrm>
        <a:prstGeom prst="roundRect">
          <a:avLst>
            <a:gd name="adj" fmla="val 16667"/>
          </a:avLst>
        </a:prstGeom>
        <a:solidFill>
          <a:srgbClr val="CC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100" b="1" i="0" u="none" strike="noStrike" baseline="0">
              <a:solidFill>
                <a:srgbClr val="0000FF"/>
              </a:solidFill>
              <a:latin typeface="Arial"/>
              <a:cs typeface="Arial"/>
            </a:rPr>
            <a:t>Perm</a:t>
          </a:r>
        </a:p>
      </xdr:txBody>
    </xdr:sp>
    <xdr:clientData/>
  </xdr:twoCellAnchor>
  <xdr:twoCellAnchor editAs="oneCell">
    <xdr:from>
      <xdr:col>3</xdr:col>
      <xdr:colOff>4457700</xdr:colOff>
      <xdr:row>450</xdr:row>
      <xdr:rowOff>57150</xdr:rowOff>
    </xdr:from>
    <xdr:to>
      <xdr:col>3</xdr:col>
      <xdr:colOff>4864100</xdr:colOff>
      <xdr:row>450</xdr:row>
      <xdr:rowOff>292100</xdr:rowOff>
    </xdr:to>
    <xdr:pic>
      <xdr:nvPicPr>
        <xdr:cNvPr id="190" name="Picture 144" descr="Excellente sourc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11800" y="153079450"/>
          <a:ext cx="40640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595</xdr:row>
      <xdr:rowOff>0</xdr:rowOff>
    </xdr:from>
    <xdr:ext cx="304800" cy="508000"/>
    <xdr:sp macro="" textlink="">
      <xdr:nvSpPr>
        <xdr:cNvPr id="191" name="AutoShape 20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11426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595</xdr:row>
      <xdr:rowOff>0</xdr:rowOff>
    </xdr:from>
    <xdr:ext cx="304800" cy="508000"/>
    <xdr:sp macro="" textlink="">
      <xdr:nvSpPr>
        <xdr:cNvPr id="192" name="AutoShape 20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11426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304800" cy="1003300"/>
    <xdr:sp macro="" textlink="">
      <xdr:nvSpPr>
        <xdr:cNvPr id="193" name="AutoShape 20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1968100"/>
          <a:ext cx="30480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595</xdr:row>
      <xdr:rowOff>0</xdr:rowOff>
    </xdr:from>
    <xdr:ext cx="304800" cy="508000"/>
    <xdr:sp macro="" textlink="">
      <xdr:nvSpPr>
        <xdr:cNvPr id="194" name="AutoShape 35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11426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304800" cy="393700"/>
    <xdr:sp macro="" textlink="">
      <xdr:nvSpPr>
        <xdr:cNvPr id="195" name="AutoShape 21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11759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304800" cy="393700"/>
    <xdr:sp macro="" textlink="">
      <xdr:nvSpPr>
        <xdr:cNvPr id="196" name="AutoShape 20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11759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304800" cy="393700"/>
    <xdr:sp macro="" textlink="">
      <xdr:nvSpPr>
        <xdr:cNvPr id="197" name="AutoShape 21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611759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432</xdr:row>
      <xdr:rowOff>0</xdr:rowOff>
    </xdr:from>
    <xdr:ext cx="304800" cy="590550"/>
    <xdr:sp macro="" textlink="">
      <xdr:nvSpPr>
        <xdr:cNvPr id="198"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67929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432</xdr:row>
      <xdr:rowOff>0</xdr:rowOff>
    </xdr:from>
    <xdr:ext cx="304800" cy="590550"/>
    <xdr:sp macro="" textlink="">
      <xdr:nvSpPr>
        <xdr:cNvPr id="199"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67929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304800" cy="787400"/>
    <xdr:sp macro="" textlink="">
      <xdr:nvSpPr>
        <xdr:cNvPr id="200" name="AutoShape 18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49681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304800" cy="787400"/>
    <xdr:sp macro="" textlink="">
      <xdr:nvSpPr>
        <xdr:cNvPr id="201" name="AutoShape 184"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496810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428</xdr:row>
      <xdr:rowOff>0</xdr:rowOff>
    </xdr:from>
    <xdr:ext cx="304800" cy="590550"/>
    <xdr:sp macro="" textlink="">
      <xdr:nvSpPr>
        <xdr:cNvPr id="202"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55483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437</xdr:row>
      <xdr:rowOff>0</xdr:rowOff>
    </xdr:from>
    <xdr:ext cx="304800" cy="590550"/>
    <xdr:sp macro="" textlink="">
      <xdr:nvSpPr>
        <xdr:cNvPr id="203"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82344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437</xdr:row>
      <xdr:rowOff>0</xdr:rowOff>
    </xdr:from>
    <xdr:ext cx="304800" cy="590550"/>
    <xdr:sp macro="" textlink="">
      <xdr:nvSpPr>
        <xdr:cNvPr id="204" name="AutoShape 20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82344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463</xdr:row>
      <xdr:rowOff>0</xdr:rowOff>
    </xdr:from>
    <xdr:ext cx="304800" cy="444500"/>
    <xdr:sp macro="" textlink="">
      <xdr:nvSpPr>
        <xdr:cNvPr id="205" name="AutoShape 290"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57257750"/>
          <a:ext cx="3048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464</xdr:row>
      <xdr:rowOff>0</xdr:rowOff>
    </xdr:from>
    <xdr:ext cx="304800" cy="393700"/>
    <xdr:sp macro="" textlink="">
      <xdr:nvSpPr>
        <xdr:cNvPr id="206" name="AutoShape 23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5754350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651</xdr:row>
      <xdr:rowOff>0</xdr:rowOff>
    </xdr:from>
    <xdr:ext cx="304800" cy="304800"/>
    <xdr:sp macro="" textlink="">
      <xdr:nvSpPr>
        <xdr:cNvPr id="207"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94369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654</xdr:row>
      <xdr:rowOff>0</xdr:rowOff>
    </xdr:from>
    <xdr:ext cx="304800" cy="590550"/>
    <xdr:sp macro="" textlink="">
      <xdr:nvSpPr>
        <xdr:cNvPr id="208" name="AutoShape 353"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050375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656</xdr:row>
      <xdr:rowOff>0</xdr:rowOff>
    </xdr:from>
    <xdr:ext cx="304800" cy="304800"/>
    <xdr:sp macro="" textlink="">
      <xdr:nvSpPr>
        <xdr:cNvPr id="209"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210625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124</xdr:row>
      <xdr:rowOff>0</xdr:rowOff>
    </xdr:from>
    <xdr:ext cx="304800" cy="393700"/>
    <xdr:sp macro="" textlink="">
      <xdr:nvSpPr>
        <xdr:cNvPr id="210"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26783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124</xdr:row>
      <xdr:rowOff>0</xdr:rowOff>
    </xdr:from>
    <xdr:ext cx="304800" cy="393700"/>
    <xdr:sp macro="" textlink="">
      <xdr:nvSpPr>
        <xdr:cNvPr id="211" name="AutoShape 17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26783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124</xdr:row>
      <xdr:rowOff>0</xdr:rowOff>
    </xdr:from>
    <xdr:ext cx="304800" cy="393700"/>
    <xdr:sp macro="" textlink="">
      <xdr:nvSpPr>
        <xdr:cNvPr id="212" name="AutoShape 178"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26783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124</xdr:row>
      <xdr:rowOff>0</xdr:rowOff>
    </xdr:from>
    <xdr:ext cx="304800" cy="393700"/>
    <xdr:sp macro="" textlink="">
      <xdr:nvSpPr>
        <xdr:cNvPr id="213" name="AutoShape 179"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426783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571</xdr:row>
      <xdr:rowOff>0</xdr:rowOff>
    </xdr:from>
    <xdr:ext cx="304800" cy="393700"/>
    <xdr:sp macro="" textlink="">
      <xdr:nvSpPr>
        <xdr:cNvPr id="214" name="AutoShape 21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93122550"/>
          <a:ext cx="3048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5397500</xdr:colOff>
      <xdr:row>4</xdr:row>
      <xdr:rowOff>48330</xdr:rowOff>
    </xdr:from>
    <xdr:to>
      <xdr:col>3</xdr:col>
      <xdr:colOff>5676900</xdr:colOff>
      <xdr:row>4</xdr:row>
      <xdr:rowOff>330200</xdr:rowOff>
    </xdr:to>
    <xdr:sp macro="" textlink="">
      <xdr:nvSpPr>
        <xdr:cNvPr id="215" name="AutoShape 4">
          <a:hlinkClick xmlns:r="http://schemas.openxmlformats.org/officeDocument/2006/relationships" r:id="rId12"/>
        </xdr:cNvPr>
        <xdr:cNvSpPr>
          <a:spLocks noChangeArrowheads="1"/>
        </xdr:cNvSpPr>
      </xdr:nvSpPr>
      <xdr:spPr bwMode="auto">
        <a:xfrm>
          <a:off x="6451600" y="1153230"/>
          <a:ext cx="279400" cy="28187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O</a:t>
          </a:r>
        </a:p>
      </xdr:txBody>
    </xdr:sp>
    <xdr:clientData/>
  </xdr:twoCellAnchor>
  <xdr:twoCellAnchor>
    <xdr:from>
      <xdr:col>3</xdr:col>
      <xdr:colOff>4254500</xdr:colOff>
      <xdr:row>4</xdr:row>
      <xdr:rowOff>57150</xdr:rowOff>
    </xdr:from>
    <xdr:to>
      <xdr:col>3</xdr:col>
      <xdr:colOff>4540250</xdr:colOff>
      <xdr:row>4</xdr:row>
      <xdr:rowOff>330200</xdr:rowOff>
    </xdr:to>
    <xdr:sp macro="" textlink="">
      <xdr:nvSpPr>
        <xdr:cNvPr id="216" name="AutoShape 6">
          <a:hlinkClick xmlns:r="http://schemas.openxmlformats.org/officeDocument/2006/relationships" r:id="rId13"/>
        </xdr:cNvPr>
        <xdr:cNvSpPr>
          <a:spLocks noChangeArrowheads="1"/>
        </xdr:cNvSpPr>
      </xdr:nvSpPr>
      <xdr:spPr bwMode="auto">
        <a:xfrm>
          <a:off x="5308600" y="1162050"/>
          <a:ext cx="285750" cy="27305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L</a:t>
          </a:r>
        </a:p>
      </xdr:txBody>
    </xdr:sp>
    <xdr:clientData/>
  </xdr:twoCellAnchor>
  <xdr:twoCellAnchor>
    <xdr:from>
      <xdr:col>3</xdr:col>
      <xdr:colOff>4648200</xdr:colOff>
      <xdr:row>4</xdr:row>
      <xdr:rowOff>56824</xdr:rowOff>
    </xdr:from>
    <xdr:to>
      <xdr:col>3</xdr:col>
      <xdr:colOff>4946650</xdr:colOff>
      <xdr:row>4</xdr:row>
      <xdr:rowOff>327881</xdr:rowOff>
    </xdr:to>
    <xdr:sp macro="" textlink="">
      <xdr:nvSpPr>
        <xdr:cNvPr id="217" name="AutoShape 7">
          <a:hlinkClick xmlns:r="http://schemas.openxmlformats.org/officeDocument/2006/relationships" r:id="rId14"/>
        </xdr:cNvPr>
        <xdr:cNvSpPr>
          <a:spLocks noChangeArrowheads="1"/>
        </xdr:cNvSpPr>
      </xdr:nvSpPr>
      <xdr:spPr bwMode="auto">
        <a:xfrm>
          <a:off x="5702300" y="1161724"/>
          <a:ext cx="298450" cy="271057"/>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M</a:t>
          </a:r>
        </a:p>
      </xdr:txBody>
    </xdr:sp>
    <xdr:clientData/>
  </xdr:twoCellAnchor>
  <xdr:twoCellAnchor>
    <xdr:from>
      <xdr:col>3</xdr:col>
      <xdr:colOff>3905250</xdr:colOff>
      <xdr:row>4</xdr:row>
      <xdr:rowOff>57150</xdr:rowOff>
    </xdr:from>
    <xdr:to>
      <xdr:col>3</xdr:col>
      <xdr:colOff>4191000</xdr:colOff>
      <xdr:row>4</xdr:row>
      <xdr:rowOff>330200</xdr:rowOff>
    </xdr:to>
    <xdr:sp macro="" textlink="">
      <xdr:nvSpPr>
        <xdr:cNvPr id="218" name="AutoShape 8">
          <a:hlinkClick xmlns:r="http://schemas.openxmlformats.org/officeDocument/2006/relationships" r:id="rId15"/>
        </xdr:cNvPr>
        <xdr:cNvSpPr>
          <a:spLocks noChangeArrowheads="1"/>
        </xdr:cNvSpPr>
      </xdr:nvSpPr>
      <xdr:spPr bwMode="auto">
        <a:xfrm>
          <a:off x="4959350" y="1162050"/>
          <a:ext cx="285750" cy="2730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K</a:t>
          </a:r>
        </a:p>
      </xdr:txBody>
    </xdr:sp>
    <xdr:clientData/>
  </xdr:twoCellAnchor>
  <xdr:twoCellAnchor>
    <xdr:from>
      <xdr:col>3</xdr:col>
      <xdr:colOff>5022850</xdr:colOff>
      <xdr:row>4</xdr:row>
      <xdr:rowOff>57150</xdr:rowOff>
    </xdr:from>
    <xdr:to>
      <xdr:col>3</xdr:col>
      <xdr:colOff>5321300</xdr:colOff>
      <xdr:row>4</xdr:row>
      <xdr:rowOff>330200</xdr:rowOff>
    </xdr:to>
    <xdr:sp macro="" textlink="">
      <xdr:nvSpPr>
        <xdr:cNvPr id="219" name="AutoShape 16">
          <a:hlinkClick xmlns:r="http://schemas.openxmlformats.org/officeDocument/2006/relationships" r:id="rId16"/>
        </xdr:cNvPr>
        <xdr:cNvSpPr>
          <a:spLocks noChangeArrowheads="1"/>
        </xdr:cNvSpPr>
      </xdr:nvSpPr>
      <xdr:spPr bwMode="auto">
        <a:xfrm>
          <a:off x="6076950" y="1162050"/>
          <a:ext cx="298450" cy="27305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N</a:t>
          </a:r>
        </a:p>
      </xdr:txBody>
    </xdr:sp>
    <xdr:clientData/>
  </xdr:twoCellAnchor>
  <xdr:twoCellAnchor>
    <xdr:from>
      <xdr:col>3</xdr:col>
      <xdr:colOff>5734050</xdr:colOff>
      <xdr:row>4</xdr:row>
      <xdr:rowOff>49154</xdr:rowOff>
    </xdr:from>
    <xdr:to>
      <xdr:col>3</xdr:col>
      <xdr:colOff>6019800</xdr:colOff>
      <xdr:row>4</xdr:row>
      <xdr:rowOff>336550</xdr:rowOff>
    </xdr:to>
    <xdr:sp macro="" textlink="">
      <xdr:nvSpPr>
        <xdr:cNvPr id="220" name="AutoShape 17">
          <a:hlinkClick xmlns:r="http://schemas.openxmlformats.org/officeDocument/2006/relationships" r:id="rId17"/>
        </xdr:cNvPr>
        <xdr:cNvSpPr>
          <a:spLocks noChangeArrowheads="1"/>
        </xdr:cNvSpPr>
      </xdr:nvSpPr>
      <xdr:spPr bwMode="auto">
        <a:xfrm>
          <a:off x="6788150" y="1154054"/>
          <a:ext cx="285750" cy="287396"/>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P</a:t>
          </a:r>
        </a:p>
      </xdr:txBody>
    </xdr:sp>
    <xdr:clientData/>
  </xdr:twoCellAnchor>
  <xdr:twoCellAnchor>
    <xdr:from>
      <xdr:col>3</xdr:col>
      <xdr:colOff>7950200</xdr:colOff>
      <xdr:row>4</xdr:row>
      <xdr:rowOff>38100</xdr:rowOff>
    </xdr:from>
    <xdr:to>
      <xdr:col>3</xdr:col>
      <xdr:colOff>8255000</xdr:colOff>
      <xdr:row>4</xdr:row>
      <xdr:rowOff>336550</xdr:rowOff>
    </xdr:to>
    <xdr:sp macro="" textlink="">
      <xdr:nvSpPr>
        <xdr:cNvPr id="221" name="AutoShape 18">
          <a:hlinkClick xmlns:r="http://schemas.openxmlformats.org/officeDocument/2006/relationships" r:id="rId18"/>
        </xdr:cNvPr>
        <xdr:cNvSpPr>
          <a:spLocks noChangeArrowheads="1"/>
        </xdr:cNvSpPr>
      </xdr:nvSpPr>
      <xdr:spPr bwMode="auto">
        <a:xfrm>
          <a:off x="9004300" y="1143000"/>
          <a:ext cx="304800" cy="2984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W</a:t>
          </a:r>
        </a:p>
      </xdr:txBody>
    </xdr:sp>
    <xdr:clientData/>
  </xdr:twoCellAnchor>
  <xdr:twoCellAnchor>
    <xdr:from>
      <xdr:col>3</xdr:col>
      <xdr:colOff>6477000</xdr:colOff>
      <xdr:row>4</xdr:row>
      <xdr:rowOff>37276</xdr:rowOff>
    </xdr:from>
    <xdr:to>
      <xdr:col>3</xdr:col>
      <xdr:colOff>6743700</xdr:colOff>
      <xdr:row>4</xdr:row>
      <xdr:rowOff>330199</xdr:rowOff>
    </xdr:to>
    <xdr:sp macro="" textlink="">
      <xdr:nvSpPr>
        <xdr:cNvPr id="222" name="AutoShape 19">
          <a:hlinkClick xmlns:r="http://schemas.openxmlformats.org/officeDocument/2006/relationships" r:id="rId19"/>
        </xdr:cNvPr>
        <xdr:cNvSpPr>
          <a:spLocks noChangeArrowheads="1"/>
        </xdr:cNvSpPr>
      </xdr:nvSpPr>
      <xdr:spPr bwMode="auto">
        <a:xfrm>
          <a:off x="7531100" y="1142176"/>
          <a:ext cx="266700" cy="292923"/>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S</a:t>
          </a:r>
        </a:p>
      </xdr:txBody>
    </xdr:sp>
    <xdr:clientData/>
  </xdr:twoCellAnchor>
  <xdr:twoCellAnchor>
    <xdr:from>
      <xdr:col>3</xdr:col>
      <xdr:colOff>6819900</xdr:colOff>
      <xdr:row>4</xdr:row>
      <xdr:rowOff>37276</xdr:rowOff>
    </xdr:from>
    <xdr:to>
      <xdr:col>3</xdr:col>
      <xdr:colOff>7105650</xdr:colOff>
      <xdr:row>4</xdr:row>
      <xdr:rowOff>330199</xdr:rowOff>
    </xdr:to>
    <xdr:sp macro="" textlink="">
      <xdr:nvSpPr>
        <xdr:cNvPr id="223" name="AutoShape 20">
          <a:hlinkClick xmlns:r="http://schemas.openxmlformats.org/officeDocument/2006/relationships" r:id="rId20"/>
        </xdr:cNvPr>
        <xdr:cNvSpPr>
          <a:spLocks noChangeArrowheads="1"/>
        </xdr:cNvSpPr>
      </xdr:nvSpPr>
      <xdr:spPr bwMode="auto">
        <a:xfrm>
          <a:off x="7874000" y="1142176"/>
          <a:ext cx="285750" cy="292923"/>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T</a:t>
          </a:r>
        </a:p>
      </xdr:txBody>
    </xdr:sp>
    <xdr:clientData/>
  </xdr:twoCellAnchor>
  <xdr:twoCellAnchor>
    <xdr:from>
      <xdr:col>3</xdr:col>
      <xdr:colOff>7200900</xdr:colOff>
      <xdr:row>4</xdr:row>
      <xdr:rowOff>31750</xdr:rowOff>
    </xdr:from>
    <xdr:to>
      <xdr:col>3</xdr:col>
      <xdr:colOff>7512050</xdr:colOff>
      <xdr:row>4</xdr:row>
      <xdr:rowOff>330200</xdr:rowOff>
    </xdr:to>
    <xdr:sp macro="" textlink="">
      <xdr:nvSpPr>
        <xdr:cNvPr id="224" name="AutoShape 21">
          <a:hlinkClick xmlns:r="http://schemas.openxmlformats.org/officeDocument/2006/relationships" r:id="rId21"/>
        </xdr:cNvPr>
        <xdr:cNvSpPr>
          <a:spLocks noChangeArrowheads="1"/>
        </xdr:cNvSpPr>
      </xdr:nvSpPr>
      <xdr:spPr bwMode="auto">
        <a:xfrm>
          <a:off x="8255000" y="1136650"/>
          <a:ext cx="311150" cy="2984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U</a:t>
          </a:r>
        </a:p>
      </xdr:txBody>
    </xdr:sp>
    <xdr:clientData/>
  </xdr:twoCellAnchor>
  <xdr:twoCellAnchor>
    <xdr:from>
      <xdr:col>3</xdr:col>
      <xdr:colOff>7588250</xdr:colOff>
      <xdr:row>4</xdr:row>
      <xdr:rowOff>42804</xdr:rowOff>
    </xdr:from>
    <xdr:to>
      <xdr:col>3</xdr:col>
      <xdr:colOff>7886700</xdr:colOff>
      <xdr:row>4</xdr:row>
      <xdr:rowOff>330200</xdr:rowOff>
    </xdr:to>
    <xdr:sp macro="" textlink="">
      <xdr:nvSpPr>
        <xdr:cNvPr id="225" name="AutoShape 22">
          <a:hlinkClick xmlns:r="http://schemas.openxmlformats.org/officeDocument/2006/relationships" r:id="rId22"/>
        </xdr:cNvPr>
        <xdr:cNvSpPr>
          <a:spLocks noChangeArrowheads="1"/>
        </xdr:cNvSpPr>
      </xdr:nvSpPr>
      <xdr:spPr bwMode="auto">
        <a:xfrm>
          <a:off x="8642350" y="1147704"/>
          <a:ext cx="298450" cy="287396"/>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V</a:t>
          </a:r>
        </a:p>
      </xdr:txBody>
    </xdr:sp>
    <xdr:clientData/>
  </xdr:twoCellAnchor>
  <xdr:twoCellAnchor>
    <xdr:from>
      <xdr:col>3</xdr:col>
      <xdr:colOff>8331200</xdr:colOff>
      <xdr:row>4</xdr:row>
      <xdr:rowOff>57150</xdr:rowOff>
    </xdr:from>
    <xdr:to>
      <xdr:col>3</xdr:col>
      <xdr:colOff>8636000</xdr:colOff>
      <xdr:row>4</xdr:row>
      <xdr:rowOff>349250</xdr:rowOff>
    </xdr:to>
    <xdr:sp macro="" textlink="">
      <xdr:nvSpPr>
        <xdr:cNvPr id="226" name="AutoShape 24">
          <a:hlinkClick xmlns:r="http://schemas.openxmlformats.org/officeDocument/2006/relationships" r:id="rId23"/>
        </xdr:cNvPr>
        <xdr:cNvSpPr>
          <a:spLocks noChangeArrowheads="1"/>
        </xdr:cNvSpPr>
      </xdr:nvSpPr>
      <xdr:spPr bwMode="auto">
        <a:xfrm>
          <a:off x="9385300" y="1162050"/>
          <a:ext cx="3048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X</a:t>
          </a:r>
        </a:p>
      </xdr:txBody>
    </xdr:sp>
    <xdr:clientData/>
  </xdr:twoCellAnchor>
  <xdr:twoCellAnchor>
    <xdr:from>
      <xdr:col>3</xdr:col>
      <xdr:colOff>8731250</xdr:colOff>
      <xdr:row>4</xdr:row>
      <xdr:rowOff>57150</xdr:rowOff>
    </xdr:from>
    <xdr:to>
      <xdr:col>3</xdr:col>
      <xdr:colOff>9010650</xdr:colOff>
      <xdr:row>4</xdr:row>
      <xdr:rowOff>349250</xdr:rowOff>
    </xdr:to>
    <xdr:sp macro="" textlink="">
      <xdr:nvSpPr>
        <xdr:cNvPr id="227" name="AutoShape 25">
          <a:hlinkClick xmlns:r="http://schemas.openxmlformats.org/officeDocument/2006/relationships" r:id="rId24"/>
        </xdr:cNvPr>
        <xdr:cNvSpPr>
          <a:spLocks noChangeArrowheads="1"/>
        </xdr:cNvSpPr>
      </xdr:nvSpPr>
      <xdr:spPr bwMode="auto">
        <a:xfrm>
          <a:off x="9785350" y="1162050"/>
          <a:ext cx="2794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Y</a:t>
          </a:r>
        </a:p>
      </xdr:txBody>
    </xdr:sp>
    <xdr:clientData/>
  </xdr:twoCellAnchor>
  <xdr:twoCellAnchor>
    <xdr:from>
      <xdr:col>3</xdr:col>
      <xdr:colOff>9112250</xdr:colOff>
      <xdr:row>4</xdr:row>
      <xdr:rowOff>50800</xdr:rowOff>
    </xdr:from>
    <xdr:to>
      <xdr:col>3</xdr:col>
      <xdr:colOff>9404350</xdr:colOff>
      <xdr:row>4</xdr:row>
      <xdr:rowOff>349250</xdr:rowOff>
    </xdr:to>
    <xdr:sp macro="" textlink="">
      <xdr:nvSpPr>
        <xdr:cNvPr id="228" name="AutoShape 26">
          <a:hlinkClick xmlns:r="http://schemas.openxmlformats.org/officeDocument/2006/relationships" r:id="rId25"/>
        </xdr:cNvPr>
        <xdr:cNvSpPr>
          <a:spLocks noChangeArrowheads="1"/>
        </xdr:cNvSpPr>
      </xdr:nvSpPr>
      <xdr:spPr bwMode="auto">
        <a:xfrm>
          <a:off x="10166350" y="1155700"/>
          <a:ext cx="292100" cy="2984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Z</a:t>
          </a:r>
        </a:p>
      </xdr:txBody>
    </xdr:sp>
    <xdr:clientData/>
  </xdr:twoCellAnchor>
  <xdr:twoCellAnchor>
    <xdr:from>
      <xdr:col>3</xdr:col>
      <xdr:colOff>6115050</xdr:colOff>
      <xdr:row>4</xdr:row>
      <xdr:rowOff>42804</xdr:rowOff>
    </xdr:from>
    <xdr:to>
      <xdr:col>3</xdr:col>
      <xdr:colOff>6407150</xdr:colOff>
      <xdr:row>4</xdr:row>
      <xdr:rowOff>330200</xdr:rowOff>
    </xdr:to>
    <xdr:sp macro="" textlink="">
      <xdr:nvSpPr>
        <xdr:cNvPr id="229" name="AutoShape 27">
          <a:hlinkClick xmlns:r="http://schemas.openxmlformats.org/officeDocument/2006/relationships" r:id="rId26"/>
        </xdr:cNvPr>
        <xdr:cNvSpPr>
          <a:spLocks noChangeArrowheads="1"/>
        </xdr:cNvSpPr>
      </xdr:nvSpPr>
      <xdr:spPr bwMode="auto">
        <a:xfrm>
          <a:off x="7169150" y="1147704"/>
          <a:ext cx="292100" cy="287396"/>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R</a:t>
          </a:r>
        </a:p>
      </xdr:txBody>
    </xdr:sp>
    <xdr:clientData/>
  </xdr:twoCellAnchor>
  <xdr:twoCellAnchor>
    <xdr:from>
      <xdr:col>3</xdr:col>
      <xdr:colOff>3524250</xdr:colOff>
      <xdr:row>4</xdr:row>
      <xdr:rowOff>67423</xdr:rowOff>
    </xdr:from>
    <xdr:to>
      <xdr:col>3</xdr:col>
      <xdr:colOff>3816350</xdr:colOff>
      <xdr:row>4</xdr:row>
      <xdr:rowOff>325565</xdr:rowOff>
    </xdr:to>
    <xdr:sp macro="" textlink="">
      <xdr:nvSpPr>
        <xdr:cNvPr id="230" name="AutoShape 5">
          <a:hlinkClick xmlns:r="http://schemas.openxmlformats.org/officeDocument/2006/relationships" r:id="rId27"/>
        </xdr:cNvPr>
        <xdr:cNvSpPr>
          <a:spLocks noChangeArrowheads="1"/>
        </xdr:cNvSpPr>
      </xdr:nvSpPr>
      <xdr:spPr bwMode="auto">
        <a:xfrm>
          <a:off x="4578350" y="1172323"/>
          <a:ext cx="292100" cy="258142"/>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J</a:t>
          </a:r>
        </a:p>
      </xdr:txBody>
    </xdr:sp>
    <xdr:clientData/>
  </xdr:twoCellAnchor>
  <xdr:twoCellAnchor>
    <xdr:from>
      <xdr:col>3</xdr:col>
      <xdr:colOff>3092450</xdr:colOff>
      <xdr:row>4</xdr:row>
      <xdr:rowOff>55046</xdr:rowOff>
    </xdr:from>
    <xdr:to>
      <xdr:col>3</xdr:col>
      <xdr:colOff>3409950</xdr:colOff>
      <xdr:row>4</xdr:row>
      <xdr:rowOff>315181</xdr:rowOff>
    </xdr:to>
    <xdr:sp macro="" textlink="">
      <xdr:nvSpPr>
        <xdr:cNvPr id="231" name="AutoShape 15">
          <a:hlinkClick xmlns:r="http://schemas.openxmlformats.org/officeDocument/2006/relationships" r:id="rId28"/>
        </xdr:cNvPr>
        <xdr:cNvSpPr>
          <a:spLocks noChangeArrowheads="1"/>
        </xdr:cNvSpPr>
      </xdr:nvSpPr>
      <xdr:spPr bwMode="auto">
        <a:xfrm>
          <a:off x="4146550" y="1159946"/>
          <a:ext cx="317500" cy="260135"/>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I</a:t>
          </a:r>
        </a:p>
      </xdr:txBody>
    </xdr:sp>
    <xdr:clientData/>
  </xdr:twoCellAnchor>
  <xdr:twoCellAnchor>
    <xdr:from>
      <xdr:col>3</xdr:col>
      <xdr:colOff>1993900</xdr:colOff>
      <xdr:row>4</xdr:row>
      <xdr:rowOff>44450</xdr:rowOff>
    </xdr:from>
    <xdr:to>
      <xdr:col>3</xdr:col>
      <xdr:colOff>2286000</xdr:colOff>
      <xdr:row>4</xdr:row>
      <xdr:rowOff>336550</xdr:rowOff>
    </xdr:to>
    <xdr:sp macro="" textlink="">
      <xdr:nvSpPr>
        <xdr:cNvPr id="232" name="AutoShape 9">
          <a:hlinkClick xmlns:r="http://schemas.openxmlformats.org/officeDocument/2006/relationships" r:id="rId29"/>
        </xdr:cNvPr>
        <xdr:cNvSpPr>
          <a:spLocks noChangeArrowheads="1"/>
        </xdr:cNvSpPr>
      </xdr:nvSpPr>
      <xdr:spPr bwMode="auto">
        <a:xfrm>
          <a:off x="3048000" y="11493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F</a:t>
          </a:r>
        </a:p>
      </xdr:txBody>
    </xdr:sp>
    <xdr:clientData/>
  </xdr:twoCellAnchor>
  <xdr:twoCellAnchor>
    <xdr:from>
      <xdr:col>3</xdr:col>
      <xdr:colOff>2349500</xdr:colOff>
      <xdr:row>4</xdr:row>
      <xdr:rowOff>63500</xdr:rowOff>
    </xdr:from>
    <xdr:to>
      <xdr:col>3</xdr:col>
      <xdr:colOff>2660650</xdr:colOff>
      <xdr:row>4</xdr:row>
      <xdr:rowOff>323850</xdr:rowOff>
    </xdr:to>
    <xdr:sp macro="" textlink="">
      <xdr:nvSpPr>
        <xdr:cNvPr id="233" name="AutoShape 10">
          <a:hlinkClick xmlns:r="http://schemas.openxmlformats.org/officeDocument/2006/relationships" r:id="rId30"/>
        </xdr:cNvPr>
        <xdr:cNvSpPr>
          <a:spLocks noChangeArrowheads="1"/>
        </xdr:cNvSpPr>
      </xdr:nvSpPr>
      <xdr:spPr bwMode="auto">
        <a:xfrm>
          <a:off x="3403600" y="1168400"/>
          <a:ext cx="311150" cy="2603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G</a:t>
          </a:r>
        </a:p>
      </xdr:txBody>
    </xdr:sp>
    <xdr:clientData/>
  </xdr:twoCellAnchor>
  <xdr:twoCellAnchor>
    <xdr:from>
      <xdr:col>3</xdr:col>
      <xdr:colOff>1638300</xdr:colOff>
      <xdr:row>4</xdr:row>
      <xdr:rowOff>50800</xdr:rowOff>
    </xdr:from>
    <xdr:to>
      <xdr:col>3</xdr:col>
      <xdr:colOff>1917700</xdr:colOff>
      <xdr:row>4</xdr:row>
      <xdr:rowOff>323850</xdr:rowOff>
    </xdr:to>
    <xdr:sp macro="" textlink="">
      <xdr:nvSpPr>
        <xdr:cNvPr id="234" name="AutoShape 13">
          <a:hlinkClick xmlns:r="http://schemas.openxmlformats.org/officeDocument/2006/relationships" r:id="rId31"/>
        </xdr:cNvPr>
        <xdr:cNvSpPr>
          <a:spLocks noChangeArrowheads="1"/>
        </xdr:cNvSpPr>
      </xdr:nvSpPr>
      <xdr:spPr bwMode="auto">
        <a:xfrm>
          <a:off x="2692400" y="1155700"/>
          <a:ext cx="279400" cy="2730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E</a:t>
          </a:r>
        </a:p>
      </xdr:txBody>
    </xdr:sp>
    <xdr:clientData/>
  </xdr:twoCellAnchor>
  <xdr:twoCellAnchor>
    <xdr:from>
      <xdr:col>3</xdr:col>
      <xdr:colOff>2730500</xdr:colOff>
      <xdr:row>4</xdr:row>
      <xdr:rowOff>38100</xdr:rowOff>
    </xdr:from>
    <xdr:to>
      <xdr:col>3</xdr:col>
      <xdr:colOff>3016250</xdr:colOff>
      <xdr:row>4</xdr:row>
      <xdr:rowOff>312865</xdr:rowOff>
    </xdr:to>
    <xdr:sp macro="" textlink="">
      <xdr:nvSpPr>
        <xdr:cNvPr id="235" name="AutoShape 14">
          <a:hlinkClick xmlns:r="http://schemas.openxmlformats.org/officeDocument/2006/relationships" r:id="rId32"/>
        </xdr:cNvPr>
        <xdr:cNvSpPr>
          <a:spLocks noChangeArrowheads="1"/>
        </xdr:cNvSpPr>
      </xdr:nvSpPr>
      <xdr:spPr bwMode="auto">
        <a:xfrm>
          <a:off x="3784600" y="1143000"/>
          <a:ext cx="285750" cy="27476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H</a:t>
          </a:r>
        </a:p>
      </xdr:txBody>
    </xdr:sp>
    <xdr:clientData/>
  </xdr:twoCellAnchor>
  <xdr:twoCellAnchor>
    <xdr:from>
      <xdr:col>3</xdr:col>
      <xdr:colOff>857250</xdr:colOff>
      <xdr:row>4</xdr:row>
      <xdr:rowOff>57150</xdr:rowOff>
    </xdr:from>
    <xdr:to>
      <xdr:col>3</xdr:col>
      <xdr:colOff>1168400</xdr:colOff>
      <xdr:row>4</xdr:row>
      <xdr:rowOff>336550</xdr:rowOff>
    </xdr:to>
    <xdr:sp macro="" textlink="">
      <xdr:nvSpPr>
        <xdr:cNvPr id="236" name="AutoShape 3">
          <a:hlinkClick xmlns:r="http://schemas.openxmlformats.org/officeDocument/2006/relationships" r:id="rId33"/>
        </xdr:cNvPr>
        <xdr:cNvSpPr>
          <a:spLocks noChangeArrowheads="1"/>
        </xdr:cNvSpPr>
      </xdr:nvSpPr>
      <xdr:spPr bwMode="auto">
        <a:xfrm>
          <a:off x="1911350" y="1162050"/>
          <a:ext cx="311150" cy="2794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C</a:t>
          </a:r>
        </a:p>
      </xdr:txBody>
    </xdr:sp>
    <xdr:clientData/>
  </xdr:twoCellAnchor>
  <xdr:twoCellAnchor>
    <xdr:from>
      <xdr:col>3</xdr:col>
      <xdr:colOff>1244600</xdr:colOff>
      <xdr:row>4</xdr:row>
      <xdr:rowOff>57150</xdr:rowOff>
    </xdr:from>
    <xdr:to>
      <xdr:col>3</xdr:col>
      <xdr:colOff>1562100</xdr:colOff>
      <xdr:row>4</xdr:row>
      <xdr:rowOff>317500</xdr:rowOff>
    </xdr:to>
    <xdr:sp macro="" textlink="">
      <xdr:nvSpPr>
        <xdr:cNvPr id="237" name="AutoShape 11">
          <a:hlinkClick xmlns:r="http://schemas.openxmlformats.org/officeDocument/2006/relationships" r:id="rId34"/>
        </xdr:cNvPr>
        <xdr:cNvSpPr>
          <a:spLocks noChangeArrowheads="1"/>
        </xdr:cNvSpPr>
      </xdr:nvSpPr>
      <xdr:spPr bwMode="auto">
        <a:xfrm>
          <a:off x="2298700" y="1162050"/>
          <a:ext cx="317500" cy="26035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D</a:t>
          </a:r>
        </a:p>
      </xdr:txBody>
    </xdr:sp>
    <xdr:clientData/>
  </xdr:twoCellAnchor>
  <xdr:twoCellAnchor>
    <xdr:from>
      <xdr:col>3</xdr:col>
      <xdr:colOff>482600</xdr:colOff>
      <xdr:row>4</xdr:row>
      <xdr:rowOff>57150</xdr:rowOff>
    </xdr:from>
    <xdr:to>
      <xdr:col>3</xdr:col>
      <xdr:colOff>762000</xdr:colOff>
      <xdr:row>4</xdr:row>
      <xdr:rowOff>336550</xdr:rowOff>
    </xdr:to>
    <xdr:sp macro="" textlink="">
      <xdr:nvSpPr>
        <xdr:cNvPr id="238" name="AutoShape 12">
          <a:hlinkClick xmlns:r="http://schemas.openxmlformats.org/officeDocument/2006/relationships" r:id="rId35"/>
        </xdr:cNvPr>
        <xdr:cNvSpPr>
          <a:spLocks noChangeArrowheads="1"/>
        </xdr:cNvSpPr>
      </xdr:nvSpPr>
      <xdr:spPr bwMode="auto">
        <a:xfrm>
          <a:off x="1536700" y="1162050"/>
          <a:ext cx="279400" cy="2794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FF0000"/>
              </a:solidFill>
              <a:latin typeface="Arial"/>
              <a:cs typeface="Arial"/>
            </a:rPr>
            <a:t>B</a:t>
          </a:r>
        </a:p>
      </xdr:txBody>
    </xdr:sp>
    <xdr:clientData/>
  </xdr:twoCellAnchor>
  <xdr:twoCellAnchor>
    <xdr:from>
      <xdr:col>3</xdr:col>
      <xdr:colOff>57150</xdr:colOff>
      <xdr:row>4</xdr:row>
      <xdr:rowOff>38100</xdr:rowOff>
    </xdr:from>
    <xdr:to>
      <xdr:col>3</xdr:col>
      <xdr:colOff>381000</xdr:colOff>
      <xdr:row>4</xdr:row>
      <xdr:rowOff>349250</xdr:rowOff>
    </xdr:to>
    <xdr:sp macro="" textlink="">
      <xdr:nvSpPr>
        <xdr:cNvPr id="239" name="AutoShape 2">
          <a:hlinkClick xmlns:r="http://schemas.openxmlformats.org/officeDocument/2006/relationships" r:id="rId36"/>
        </xdr:cNvPr>
        <xdr:cNvSpPr>
          <a:spLocks noChangeArrowheads="1"/>
        </xdr:cNvSpPr>
      </xdr:nvSpPr>
      <xdr:spPr bwMode="auto">
        <a:xfrm>
          <a:off x="1111250" y="1143000"/>
          <a:ext cx="323850" cy="31115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7432" rIns="36576" bIns="0" anchor="t" upright="1"/>
        <a:lstStyle/>
        <a:p>
          <a:pPr algn="ctr" rtl="0">
            <a:defRPr sz="1000"/>
          </a:pPr>
          <a:r>
            <a:rPr lang="fr-FR" sz="1400" b="1" i="0" u="none" strike="noStrike" baseline="0">
              <a:solidFill>
                <a:srgbClr val="0000FF"/>
              </a:solidFill>
              <a:latin typeface="Arial"/>
              <a:cs typeface="Arial"/>
            </a:rPr>
            <a:t>A</a:t>
          </a:r>
        </a:p>
      </xdr:txBody>
    </xdr:sp>
    <xdr:clientData/>
  </xdr:twoCellAnchor>
  <xdr:oneCellAnchor>
    <xdr:from>
      <xdr:col>3</xdr:col>
      <xdr:colOff>0</xdr:colOff>
      <xdr:row>700</xdr:row>
      <xdr:rowOff>0</xdr:rowOff>
    </xdr:from>
    <xdr:ext cx="304800" cy="400050"/>
    <xdr:sp macro="" textlink="">
      <xdr:nvSpPr>
        <xdr:cNvPr id="240" name="AutoShape 22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3376890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304800" cy="298450"/>
    <xdr:sp macro="" textlink="">
      <xdr:nvSpPr>
        <xdr:cNvPr id="241" name="AutoShape 23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0415150"/>
          <a:ext cx="3048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304800" cy="298450"/>
    <xdr:sp macro="" textlink="">
      <xdr:nvSpPr>
        <xdr:cNvPr id="242" name="AutoShape 231"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70415150"/>
          <a:ext cx="3048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245</xdr:row>
      <xdr:rowOff>0</xdr:rowOff>
    </xdr:from>
    <xdr:ext cx="304800" cy="311150"/>
    <xdr:sp macro="" textlink="">
      <xdr:nvSpPr>
        <xdr:cNvPr id="243" name="AutoShape 18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6093300"/>
          <a:ext cx="3048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245</xdr:row>
      <xdr:rowOff>0</xdr:rowOff>
    </xdr:from>
    <xdr:ext cx="304800" cy="311150"/>
    <xdr:sp macro="" textlink="">
      <xdr:nvSpPr>
        <xdr:cNvPr id="244" name="AutoShape 18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86093300"/>
          <a:ext cx="3048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304800" cy="508000"/>
    <xdr:sp macro="" textlink="">
      <xdr:nvSpPr>
        <xdr:cNvPr id="245" name="AutoShape 20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28317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304800" cy="508000"/>
    <xdr:sp macro="" textlink="">
      <xdr:nvSpPr>
        <xdr:cNvPr id="246" name="AutoShape 20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28317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304800" cy="508000"/>
    <xdr:sp macro="" textlink="">
      <xdr:nvSpPr>
        <xdr:cNvPr id="247" name="AutoShape 356"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02831700"/>
          <a:ext cx="3048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171450</xdr:colOff>
      <xdr:row>3</xdr:row>
      <xdr:rowOff>19050</xdr:rowOff>
    </xdr:from>
    <xdr:to>
      <xdr:col>1</xdr:col>
      <xdr:colOff>381000</xdr:colOff>
      <xdr:row>3</xdr:row>
      <xdr:rowOff>254000</xdr:rowOff>
    </xdr:to>
    <xdr:sp macro="" textlink="">
      <xdr:nvSpPr>
        <xdr:cNvPr id="248" name="Flèche vers le bas 247"/>
        <xdr:cNvSpPr/>
      </xdr:nvSpPr>
      <xdr:spPr>
        <a:xfrm>
          <a:off x="273050" y="825500"/>
          <a:ext cx="209550" cy="234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xdr:col>
      <xdr:colOff>0</xdr:colOff>
      <xdr:row>416</xdr:row>
      <xdr:rowOff>0</xdr:rowOff>
    </xdr:from>
    <xdr:ext cx="304800" cy="787400"/>
    <xdr:sp macro="" textlink="">
      <xdr:nvSpPr>
        <xdr:cNvPr id="249" name="AutoShape 19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12176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416</xdr:row>
      <xdr:rowOff>0</xdr:rowOff>
    </xdr:from>
    <xdr:ext cx="304800" cy="787400"/>
    <xdr:sp macro="" textlink="">
      <xdr:nvSpPr>
        <xdr:cNvPr id="250" name="AutoShape 19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141217650"/>
          <a:ext cx="3048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xdr:from>
      <xdr:col>2</xdr:col>
      <xdr:colOff>5340350</xdr:colOff>
      <xdr:row>3</xdr:row>
      <xdr:rowOff>48155</xdr:rowOff>
    </xdr:from>
    <xdr:to>
      <xdr:col>2</xdr:col>
      <xdr:colOff>8362950</xdr:colOff>
      <xdr:row>11</xdr:row>
      <xdr:rowOff>8467</xdr:rowOff>
    </xdr:to>
    <xdr:sp macro="" textlink="">
      <xdr:nvSpPr>
        <xdr:cNvPr id="2" name="AutoShape 118"/>
        <xdr:cNvSpPr>
          <a:spLocks noChangeArrowheads="1"/>
        </xdr:cNvSpPr>
      </xdr:nvSpPr>
      <xdr:spPr bwMode="auto">
        <a:xfrm>
          <a:off x="6208183" y="714905"/>
          <a:ext cx="3022600" cy="1812395"/>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25400">
          <a:solidFill>
            <a:srgbClr xmlns:mc="http://schemas.openxmlformats.org/markup-compatibility/2006" xmlns:a14="http://schemas.microsoft.com/office/drawing/2010/main" val="FF0000" mc:Ignorable="a14" a14:legacySpreadsheetColorIndex="10"/>
          </a:solidFill>
          <a:round/>
          <a:headEnd/>
          <a:tailEnd/>
        </a:ln>
      </xdr:spPr>
      <xdr:txBody>
        <a:bodyPr vertOverflow="clip" wrap="square" lIns="36576" tIns="27432" rIns="36576" bIns="0" anchor="t" upright="1"/>
        <a:lstStyle/>
        <a:p>
          <a:pPr algn="ctr" rtl="0">
            <a:defRPr sz="1000"/>
          </a:pPr>
          <a:r>
            <a:rPr lang="fr-FR" sz="1200" b="1" i="0" u="none" strike="noStrike" baseline="0">
              <a:solidFill>
                <a:srgbClr val="000000"/>
              </a:solidFill>
              <a:latin typeface="Arial"/>
              <a:cs typeface="Arial"/>
            </a:rPr>
            <a:t>Si vous habitez</a:t>
          </a:r>
        </a:p>
        <a:p>
          <a:pPr algn="ctr" rtl="0">
            <a:defRPr sz="1000"/>
          </a:pPr>
          <a:r>
            <a:rPr lang="fr-FR" sz="1200" b="1" i="0" u="none" strike="noStrike" baseline="0">
              <a:solidFill>
                <a:srgbClr val="FF0000"/>
              </a:solidFill>
              <a:latin typeface="Arial"/>
              <a:cs typeface="Arial"/>
            </a:rPr>
            <a:t>dans un rayon de 10 km </a:t>
          </a:r>
        </a:p>
        <a:p>
          <a:pPr algn="ctr" rtl="0">
            <a:defRPr sz="1000"/>
          </a:pPr>
          <a:r>
            <a:rPr lang="fr-FR" sz="1200" b="1" i="0" u="none" strike="noStrike" baseline="0">
              <a:solidFill>
                <a:srgbClr val="FF0000"/>
              </a:solidFill>
              <a:latin typeface="Arial"/>
              <a:cs typeface="Arial"/>
            </a:rPr>
            <a:t>autour de  THANN  68800</a:t>
          </a:r>
          <a:endParaRPr lang="fr-FR" sz="1200" b="1" i="0" u="none" strike="noStrike" baseline="0">
            <a:solidFill>
              <a:srgbClr val="000000"/>
            </a:solidFill>
            <a:latin typeface="Arial"/>
            <a:cs typeface="Arial"/>
          </a:endParaRPr>
        </a:p>
        <a:p>
          <a:pPr algn="ctr" rtl="0">
            <a:defRPr sz="1000"/>
          </a:pPr>
          <a:r>
            <a:rPr lang="fr-FR" sz="1200" b="1" i="0" u="none" strike="noStrike" baseline="0">
              <a:solidFill>
                <a:srgbClr val="000000"/>
              </a:solidFill>
              <a:latin typeface="Arial"/>
              <a:cs typeface="Arial"/>
            </a:rPr>
            <a:t>il me serait agréable</a:t>
          </a:r>
        </a:p>
        <a:p>
          <a:pPr algn="ctr" rtl="0">
            <a:defRPr sz="1000"/>
          </a:pPr>
          <a:r>
            <a:rPr lang="fr-FR" sz="1200" b="1" i="0" u="none" strike="noStrike" baseline="0">
              <a:solidFill>
                <a:srgbClr val="000000"/>
              </a:solidFill>
              <a:latin typeface="Arial"/>
              <a:cs typeface="Arial"/>
            </a:rPr>
            <a:t>de vous rencontrer occasionnellement</a:t>
          </a:r>
        </a:p>
        <a:p>
          <a:pPr algn="ctr" rtl="0">
            <a:defRPr sz="1000"/>
          </a:pPr>
          <a:r>
            <a:rPr lang="fr-FR" sz="1200" b="1" i="0" u="none" strike="noStrike" baseline="0">
              <a:solidFill>
                <a:srgbClr val="000000"/>
              </a:solidFill>
              <a:latin typeface="Arial"/>
              <a:cs typeface="Arial"/>
            </a:rPr>
            <a:t>pour jouer aux ECHECS ( niveau Amateur )</a:t>
          </a:r>
        </a:p>
        <a:p>
          <a:pPr algn="ctr" rtl="0">
            <a:defRPr sz="1000"/>
          </a:pPr>
          <a:endParaRPr lang="fr-FR" sz="1200" b="1" i="0" u="none" strike="noStrike" baseline="0">
            <a:solidFill>
              <a:srgbClr val="000000"/>
            </a:solidFill>
            <a:latin typeface="Arial"/>
            <a:cs typeface="Arial"/>
          </a:endParaRPr>
        </a:p>
        <a:p>
          <a:pPr algn="ctr" rtl="0">
            <a:defRPr sz="1000"/>
          </a:pPr>
          <a:r>
            <a:rPr lang="fr-FR" sz="1200" b="1" i="0" u="none" strike="noStrike" baseline="0">
              <a:solidFill>
                <a:srgbClr val="000000"/>
              </a:solidFill>
              <a:latin typeface="Arial"/>
              <a:cs typeface="Arial"/>
            </a:rPr>
            <a:t>tél  03 89 37 87 25 </a:t>
          </a:r>
        </a:p>
        <a:p>
          <a:pPr algn="ctr" rtl="0">
            <a:defRPr sz="1000"/>
          </a:pPr>
          <a:endParaRPr lang="fr-FR" sz="1200" b="1" i="0" u="none" strike="noStrike" baseline="0">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9</xdr:row>
      <xdr:rowOff>203200</xdr:rowOff>
    </xdr:from>
    <xdr:to>
      <xdr:col>1</xdr:col>
      <xdr:colOff>863600</xdr:colOff>
      <xdr:row>9</xdr:row>
      <xdr:rowOff>914400</xdr:rowOff>
    </xdr:to>
    <xdr:pic>
      <xdr:nvPicPr>
        <xdr:cNvPr id="2" name="Image 1" descr="La webradio Alsace Musique défend les couleurs de sa région">
          <a:hlinkClick xmlns:r="http://schemas.openxmlformats.org/officeDocument/2006/relationships" r:id="rId1" tooltip="La webradio Alsace Musique défend les couleurs de sa régio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250" y="2044700"/>
          <a:ext cx="749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19</xdr:row>
      <xdr:rowOff>0</xdr:rowOff>
    </xdr:from>
    <xdr:to>
      <xdr:col>8</xdr:col>
      <xdr:colOff>6350</xdr:colOff>
      <xdr:row>19</xdr:row>
      <xdr:rowOff>12700</xdr:rowOff>
    </xdr:to>
    <xdr:pic>
      <xdr:nvPicPr>
        <xdr:cNvPr id="2" name="Picture 1"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9900" y="6483350"/>
          <a:ext cx="63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19</xdr:row>
      <xdr:rowOff>0</xdr:rowOff>
    </xdr:from>
    <xdr:to>
      <xdr:col>8</xdr:col>
      <xdr:colOff>12700</xdr:colOff>
      <xdr:row>19</xdr:row>
      <xdr:rowOff>12700</xdr:rowOff>
    </xdr:to>
    <xdr:pic>
      <xdr:nvPicPr>
        <xdr:cNvPr id="3" name=":1bp"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6250" y="6483350"/>
          <a:ext cx="127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20</xdr:row>
      <xdr:rowOff>0</xdr:rowOff>
    </xdr:from>
    <xdr:to>
      <xdr:col>8</xdr:col>
      <xdr:colOff>12700</xdr:colOff>
      <xdr:row>20</xdr:row>
      <xdr:rowOff>12700</xdr:rowOff>
    </xdr:to>
    <xdr:pic>
      <xdr:nvPicPr>
        <xdr:cNvPr id="4" name="Picture 3" descr="email personn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26250" y="6927850"/>
          <a:ext cx="127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133288</xdr:colOff>
      <xdr:row>7</xdr:row>
      <xdr:rowOff>57339</xdr:rowOff>
    </xdr:from>
    <xdr:to>
      <xdr:col>3</xdr:col>
      <xdr:colOff>741882</xdr:colOff>
      <xdr:row>8</xdr:row>
      <xdr:rowOff>8720</xdr:rowOff>
    </xdr:to>
    <xdr:pic>
      <xdr:nvPicPr>
        <xdr:cNvPr id="5" name="Picture 5" descr="http://www.snv.jussieu.fr/bmedia/Marche/images/soja-1.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r="47984"/>
        <a:stretch>
          <a:fillRect/>
        </a:stretch>
      </xdr:blipFill>
      <xdr:spPr bwMode="auto">
        <a:xfrm>
          <a:off x="793437" y="1176448"/>
          <a:ext cx="608594" cy="812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152400</xdr:colOff>
      <xdr:row>3</xdr:row>
      <xdr:rowOff>311150</xdr:rowOff>
    </xdr:from>
    <xdr:to>
      <xdr:col>2</xdr:col>
      <xdr:colOff>647700</xdr:colOff>
      <xdr:row>5</xdr:row>
      <xdr:rowOff>44450</xdr:rowOff>
    </xdr:to>
    <xdr:sp macro="" textlink="">
      <xdr:nvSpPr>
        <xdr:cNvPr id="2" name="Flèche gauche 1"/>
        <xdr:cNvSpPr/>
      </xdr:nvSpPr>
      <xdr:spPr>
        <a:xfrm>
          <a:off x="914400" y="1016000"/>
          <a:ext cx="495300" cy="444500"/>
        </a:xfrm>
        <a:prstGeom prst="leftArrow">
          <a:avLst>
            <a:gd name="adj1" fmla="val 50000"/>
            <a:gd name="adj2" fmla="val 423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196850</xdr:colOff>
      <xdr:row>12</xdr:row>
      <xdr:rowOff>241300</xdr:rowOff>
    </xdr:from>
    <xdr:to>
      <xdr:col>3</xdr:col>
      <xdr:colOff>501650</xdr:colOff>
      <xdr:row>14</xdr:row>
      <xdr:rowOff>0</xdr:rowOff>
    </xdr:to>
    <xdr:sp macro="" textlink="">
      <xdr:nvSpPr>
        <xdr:cNvPr id="3" name="Flèche vers le bas 2"/>
        <xdr:cNvSpPr/>
      </xdr:nvSpPr>
      <xdr:spPr>
        <a:xfrm>
          <a:off x="9696450" y="3644900"/>
          <a:ext cx="304800" cy="457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304800</xdr:colOff>
      <xdr:row>7</xdr:row>
      <xdr:rowOff>76200</xdr:rowOff>
    </xdr:to>
    <xdr:sp macro="" textlink="">
      <xdr:nvSpPr>
        <xdr:cNvPr id="2" name="AutoShape 1" descr="https://gm1.ggpht.com/KVGe3nYn0F5az8jXWUmKzvUxe_Hs_HcA8_mtHGlXUWSVOtBG0FIC8vh5tloFghXwhDLkT_twNeGNyeA9HUx1f11b_Nb9R0LJgDlipYFyyMkKT9_hdBuDdsX5LBbtCrekaQIvJaKEU0gQjW8Wfe3wd9yoRwFaKPDG72rhIaFew8lR8ue8m3lNjXzYmSoIJi7NJsNUIpjOLWQKalWiltxgni42aIIJfcjrQHg_1BNZoFwMwz8V38l74t0EvzgGrjqBr4W2eBdDXOfyd-lgvsxwFmaTLjSVnoGfEasoYZbV2vn6WQ4kYBl6LytcxRs3eXTmAVXR5y5rKilXfMSKRf5sEpReApIqf2nFbpHRjU8EpxUD8a3C0fOsKfjQLBJdOik8KQi-WevSIzKMhWReu6B7SLGtpc1v7tBn9VaySLxll8NkphLdk9rA35kWSc8QW50rn8zYD4FI5I61h3DD7y0zHpGjpVAoPe2BEaUGFt333Jg0Uf4fhDI8Lf831IneLozZhyGbHLbhY3AwKSBjhb94nCBM0kP4Csz7Gkqphq3kUFTzPpzyrEPN5S-knC-N0RTSqp6_SJN2wcrnpn8JPtMnvlb_GC1hSebUxdeuySFDWH12wLbi3WyCIBCM1JKNVDtE5BXziKZDT4IDjSA5hN-YNMCS4U5YPbFw7wqAXlNEC39ig2KdKtD727FHTIl35YY=s0-l75-ft-l75-ft"/>
        <xdr:cNvSpPr>
          <a:spLocks noChangeAspect="1" noChangeArrowheads="1"/>
        </xdr:cNvSpPr>
      </xdr:nvSpPr>
      <xdr:spPr bwMode="auto">
        <a:xfrm>
          <a:off x="812800" y="8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88</xdr:row>
      <xdr:rowOff>0</xdr:rowOff>
    </xdr:from>
    <xdr:to>
      <xdr:col>2</xdr:col>
      <xdr:colOff>304800</xdr:colOff>
      <xdr:row>89</xdr:row>
      <xdr:rowOff>107950</xdr:rowOff>
    </xdr:to>
    <xdr:sp macro="" textlink="">
      <xdr:nvSpPr>
        <xdr:cNvPr id="3" name="AutoShape 2" descr="https://gm1.ggpht.com/VIfj1na-dAVDn8iPAFoHyLOiNEj8Vy8o43JXHpAj3AnEbpZ3ocNWfbolPJGUkFbjYNcIwnCRYf8oX7TmjT1-w74y5MqNb9V2XwZGI-BrAHA3s0WoVbLUsLoksbvvpJ6yYfmbCjQTtrCyaeBYON-e-vdSXma1zLd770DNYqt3AY4kEoTjRc1rzqQTR45vBRr4I02rCmKUFh7PbQav0NHrEm5TYLrnSmocBKjEmSb8pQPVWr2EAGf3qXUgD_ioeLZ27mx5dTp1DkGxxj4y62R_42uVdTbvNtCnb7lkfSttxQsIwndj3jHPFpi9DeA3mFe85TE749O2kp_jZJzsCXNuMr6NrGH9xrNK03EPSHF6Jyej6xXv59vKE8eoN0_lLkfRTIvW0w8Aw9G-odKYJ3UXiAOT-SSm7rYX6krSQh-LievaPxar7LPQObZMtUuwGhwzWQptOCyHEHxXagWAPsaPGoQ5vgfOWHQFnv8yLfWJzgyIrOthQ3KXMpzodrqft3j8QJBJFb4xPtO7Qt5DHXZE8fILOzKsPBd7Kz9Agq5P34tTr4V_3G0lvJLrWdFklqvk8rmZ-j-JiVwqSPp9fn16sHyL1QHbMl42ZAgb6qo3qD01LR6JUH4CUu6c-ruX-XGa6PYDZtTcB6XDaQF_tlhseWWJpQsyFK5pkxzCxe3Nh11ocQEOekqlyI5Zfgp_X-Go=w1162-h1034-l75-ft"/>
        <xdr:cNvSpPr>
          <a:spLocks noChangeAspect="1" noChangeArrowheads="1"/>
        </xdr:cNvSpPr>
      </xdr:nvSpPr>
      <xdr:spPr bwMode="auto">
        <a:xfrm>
          <a:off x="812800" y="1993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88</xdr:row>
      <xdr:rowOff>0</xdr:rowOff>
    </xdr:from>
    <xdr:to>
      <xdr:col>2</xdr:col>
      <xdr:colOff>304800</xdr:colOff>
      <xdr:row>89</xdr:row>
      <xdr:rowOff>107950</xdr:rowOff>
    </xdr:to>
    <xdr:sp macro="" textlink="">
      <xdr:nvSpPr>
        <xdr:cNvPr id="4" name="AutoShape 3" descr="https://gm1.ggpht.com/VIfj1na-dAVDn8iPAFoHyLOiNEj8Vy8o43JXHpAj3AnEbpZ3ocNWfbolPJGUkFbjYNcIwnCRYf8oX7TmjT1-w74y5MqNb9V2XwZGI-BrAHA3s0WoVbLUsLoksbvvpJ6yYfmbCjQTtrCyaeBYON-e-vdSXma1zLd770DNYqt3AY4kEoTjRc1rzqQTR45vBRr4I02rCmKUFh7PbQav0NHrEm5TYLrnSmocBKjEmSb8pQPVWr2EAGf3qXUgD_ioeLZ27mx5dTp1DkGxxj4y62R_42uVdTbvNtCnb7lkfSttxQsIwndj3jHPFpi9DeA3mFe85TE749O2kp_jZJzsCXNuMr6NrGH9xrNK03EPSHF6Jyej6xXv59vKE8eoN0_lLkfRTIvW0w8Aw9G-odKYJ3UXiAOT-SSm7rYX6krSQh-LievaPxar7LPQObZMtUuwGhwzWQptOCyHEHxXagWAPsaPGoQ5vgfOWHQFnv8yLfWJzgyIrOthQ3KXMpzodrqft3j8QJBJFb4xPtO7Qt5DHXZE8fILOzKsPBd7Kz9Agq5P34tTr4V_3G0lvJLrWdFklqvk8rmZ-j-JiVwqSPp9fn16sHyL1QHbMl42ZAgb6qo3qD01LR6JUH4CUu6c-ruX-XGa6PYDZtTcB6XDaQF_tlhseWWJpQsyFK5pkxzCxe3Nh11ocQEOekqlyI5Zfgp_X-Go=w1162-h1034-l75-ft"/>
        <xdr:cNvSpPr>
          <a:spLocks noChangeAspect="1" noChangeArrowheads="1"/>
        </xdr:cNvSpPr>
      </xdr:nvSpPr>
      <xdr:spPr bwMode="auto">
        <a:xfrm>
          <a:off x="812800" y="1993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107</xdr:row>
      <xdr:rowOff>0</xdr:rowOff>
    </xdr:from>
    <xdr:to>
      <xdr:col>2</xdr:col>
      <xdr:colOff>304800</xdr:colOff>
      <xdr:row>108</xdr:row>
      <xdr:rowOff>19050</xdr:rowOff>
    </xdr:to>
    <xdr:sp macro="" textlink="">
      <xdr:nvSpPr>
        <xdr:cNvPr id="5" name="AutoShape 1" descr="https://gm1.ggpht.com/5kEZmMIRk4BIAHx72XupK7lqj9bwzqAbYa402UYXNAteWOPjsTycFUWKUODjh7P-b2YqbVeiKa7x1LW16V56aLbdOGBmfh4I7TO_mjKkm3iaydP6jF6wQ37NK_3N0vzJ1bVqLC4nLQPlztfNfkbuaLqX-TQtun6psiADrcenotKJnJBCL6gZDTt7uMVUs7AF5FuPSKtDJF7IfltBhxA8Y--k7Y-v3YHuE273Odxlmyvgk76U6-0-dBhFO2jekv5ptbi6rsGYlgBBRjsliNpfvJdoMzNykgLCkbvH7SGJPjh-N1WLQXfW-sV4Fs5OCkMVgjVt9YVKaD942Tg794P3oAyRS62NVErkuqt-YpPa-lSKzIY_-IS-ussGlVY8RRJohk2-FtnbOL8K2oYqWumKQh5_NlbBHo3_P-VRQiu_OXCt9o3yrx7LCoTZXShs-t74u8vD1feaRTJpJC-cHqi6XBDBqymlEEZBcDjV_aD6EGyfZn8OIIFQi5I6LfmVTWW7I_vBKPErL1FBrk0wOYaPR4yCHgNFJZQLKT6XK7rRyvbv0I2X6c2qOM4Y9QN7kKisqloOhXHjmvd5fXiwZKDKhmJ84tlTUCBeC_mzh1wcXIu_OoDe_tz2rRsi__LoRHi5_3_ih0e32gQuyP_IGtUN-lYfvEhkpl6isL5tC7s2KApAFpNFydhXNOT3n57tE6o=s0-l75-ft-l75-ft"/>
        <xdr:cNvSpPr>
          <a:spLocks noChangeAspect="1" noChangeArrowheads="1"/>
        </xdr:cNvSpPr>
      </xdr:nvSpPr>
      <xdr:spPr bwMode="auto">
        <a:xfrm>
          <a:off x="812800" y="243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107</xdr:row>
      <xdr:rowOff>0</xdr:rowOff>
    </xdr:from>
    <xdr:to>
      <xdr:col>2</xdr:col>
      <xdr:colOff>304800</xdr:colOff>
      <xdr:row>108</xdr:row>
      <xdr:rowOff>19050</xdr:rowOff>
    </xdr:to>
    <xdr:sp macro="" textlink="">
      <xdr:nvSpPr>
        <xdr:cNvPr id="6" name="AutoShape 2" descr="https://gm1.ggpht.com/5kEZmMIRk4BIAHx72XupK7lqj9bwzqAbYa402UYXNAteWOPjsTycFUWKUODjh7P-b2YqbVeiKa7x1LW16V56aLbdOGBmfh4I7TO_mjKkm3iaydP6jF6wQ37NK_3N0vzJ1bVqLC4nLQPlztfNfkbuaLqX-TQtun6psiADrcenotKJnJBCL6gZDTt7uMVUs7AF5FuPSKtDJF7IfltBhxA8Y--k7Y-v3YHuE273Odxlmyvgk76U6-0-dBhFO2jekv5ptbi6rsGYlgBBRjsliNpfvJdoMzNykgLCkbvH7SGJPjh-N1WLQXfW-sV4Fs5OCkMVgjVt9YVKaD942Tg794P3oAyRS62NVErkuqt-YpPa-lSKzIY_-IS-ussGlVY8RRJohk2-FtnbOL8K2oYqWumKQh5_NlbBHo3_P-VRQiu_OXCt9o3yrx7LCoTZXShs-t74u8vD1feaRTJpJC-cHqi6XBDBqymlEEZBcDjV_aD6EGyfZn8OIIFQi5I6LfmVTWW7I_vBKPErL1FBrk0wOYaPR4yCHgNFJZQLKT6XK7rRyvbv0I2X6c2qOM4Y9QN7kKisqloOhXHjmvd5fXiwZKDKhmJ84tlTUCBeC_mzh1wcXIu_OoDe_tz2rRsi__LoRHi5_3_ih0e32gQuyP_IGtUN-lYfvEhkpl6isL5tC7s2KApAFpNFydhXNOT3n57tE6o=s0-l75-ft-l75-ft"/>
        <xdr:cNvSpPr>
          <a:spLocks noChangeAspect="1" noChangeArrowheads="1"/>
        </xdr:cNvSpPr>
      </xdr:nvSpPr>
      <xdr:spPr bwMode="auto">
        <a:xfrm>
          <a:off x="812800" y="243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831850</xdr:colOff>
      <xdr:row>290</xdr:row>
      <xdr:rowOff>186265</xdr:rowOff>
    </xdr:from>
    <xdr:to>
      <xdr:col>2</xdr:col>
      <xdr:colOff>4504267</xdr:colOff>
      <xdr:row>308</xdr:row>
      <xdr:rowOff>103716</xdr:rowOff>
    </xdr:to>
    <xdr:pic>
      <xdr:nvPicPr>
        <xdr:cNvPr id="7" name="Image 6"/>
        <xdr:cNvPicPr>
          <a:picLocks noChangeAspect="1"/>
        </xdr:cNvPicPr>
      </xdr:nvPicPr>
      <xdr:blipFill rotWithShape="1">
        <a:blip xmlns:r="http://schemas.openxmlformats.org/officeDocument/2006/relationships" r:embed="rId1"/>
        <a:srcRect l="35779" t="25144" r="34102" b="16100"/>
        <a:stretch/>
      </xdr:blipFill>
      <xdr:spPr>
        <a:xfrm>
          <a:off x="1644650" y="72868365"/>
          <a:ext cx="3672417" cy="3917951"/>
        </a:xfrm>
        <a:prstGeom prst="rect">
          <a:avLst/>
        </a:prstGeom>
      </xdr:spPr>
    </xdr:pic>
    <xdr:clientData/>
  </xdr:twoCellAnchor>
  <xdr:twoCellAnchor editAs="oneCell">
    <xdr:from>
      <xdr:col>2</xdr:col>
      <xdr:colOff>0</xdr:colOff>
      <xdr:row>337</xdr:row>
      <xdr:rowOff>0</xdr:rowOff>
    </xdr:from>
    <xdr:to>
      <xdr:col>2</xdr:col>
      <xdr:colOff>304800</xdr:colOff>
      <xdr:row>338</xdr:row>
      <xdr:rowOff>76200</xdr:rowOff>
    </xdr:to>
    <xdr:sp macro="" textlink="">
      <xdr:nvSpPr>
        <xdr:cNvPr id="8" name="AutoShape 1" descr="https://mail.google.com/mail/u/0/?ui=2&amp;ik=7eec97a461&amp;view=fimg&amp;th=16036e0370620778&amp;attid=0.1.1&amp;disp=emb&amp;attbid=ANGjdJ-nkRWNoXyWC12Rcg1QxgeSFBsB5t4kCDs3Eqprzqt4ZYHJE_DLMj-Wm1aNAHScjOzqzRPpHdC5x20ZEt32TAYajpkL7XtidPuDNawjwXHntUN9YEpFlz-dizY&amp;sz=s0-l75-ft&amp;ats=1512762457001&amp;rm=16036e0370620778&amp;zw&amp;atsh=1"/>
        <xdr:cNvSpPr>
          <a:spLocks noChangeAspect="1" noChangeArrowheads="1"/>
        </xdr:cNvSpPr>
      </xdr:nvSpPr>
      <xdr:spPr bwMode="auto">
        <a:xfrm>
          <a:off x="812800" y="8501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351</xdr:row>
      <xdr:rowOff>0</xdr:rowOff>
    </xdr:from>
    <xdr:to>
      <xdr:col>2</xdr:col>
      <xdr:colOff>304800</xdr:colOff>
      <xdr:row>352</xdr:row>
      <xdr:rowOff>76200</xdr:rowOff>
    </xdr:to>
    <xdr:sp macro="" textlink="">
      <xdr:nvSpPr>
        <xdr:cNvPr id="9" name="AutoShape 2" descr="https://mail.google.com/mail/u/0/?ui=2&amp;ik=7eec97a461&amp;view=fimg&amp;th=16036e0370620778&amp;attid=0.1.1&amp;disp=emb&amp;attbid=ANGjdJ8DMXxjTOhuVvibizi-mWZril9Epaw2dN6g4WJnmhsS-eOw0XI9G-uJ7g5InOxD6UsvYxjtb-4nP_q5WynDM__rNuatTWQnUiR9piPifphBWP5IH34Lq2Wf4z4&amp;sz=s0-l75-ft&amp;ats=1512762457002&amp;rm=16036e0370620778&amp;zw&amp;atsh=1"/>
        <xdr:cNvSpPr>
          <a:spLocks noChangeAspect="1" noChangeArrowheads="1"/>
        </xdr:cNvSpPr>
      </xdr:nvSpPr>
      <xdr:spPr bwMode="auto">
        <a:xfrm>
          <a:off x="812800" y="8853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363</xdr:row>
      <xdr:rowOff>0</xdr:rowOff>
    </xdr:from>
    <xdr:to>
      <xdr:col>2</xdr:col>
      <xdr:colOff>304800</xdr:colOff>
      <xdr:row>364</xdr:row>
      <xdr:rowOff>76200</xdr:rowOff>
    </xdr:to>
    <xdr:sp macro="" textlink="">
      <xdr:nvSpPr>
        <xdr:cNvPr id="10" name="AutoShape 3" descr="https://mail.google.com/mail/u/0/?ui=2&amp;ik=7eec97a461&amp;view=fimg&amp;th=16036e0370620778&amp;attid=0.1.1&amp;disp=emb&amp;attbid=ANGjdJ9yLd_f_K0JmiV6CFXBWSXKoLIrn3Eb3xLxj8lza0zGmlWOcuPzKSqzMTaHHvnv3wcKPhJcWqQKbVZF5uZpaKqpoSfrFcB7F3I5rm07SP3_xbyd3G9s5kBvvBE&amp;sz=s0-l75-ft&amp;ats=1512762457003&amp;rm=16036e0370620778&amp;zw&amp;atsh=1"/>
        <xdr:cNvSpPr>
          <a:spLocks noChangeAspect="1" noChangeArrowheads="1"/>
        </xdr:cNvSpPr>
      </xdr:nvSpPr>
      <xdr:spPr bwMode="auto">
        <a:xfrm>
          <a:off x="812800" y="9142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371</xdr:row>
      <xdr:rowOff>0</xdr:rowOff>
    </xdr:from>
    <xdr:to>
      <xdr:col>2</xdr:col>
      <xdr:colOff>304800</xdr:colOff>
      <xdr:row>371</xdr:row>
      <xdr:rowOff>304800</xdr:rowOff>
    </xdr:to>
    <xdr:sp macro="" textlink="">
      <xdr:nvSpPr>
        <xdr:cNvPr id="11" name="AutoShape 4" descr="https://mail.google.com/mail/u/0/?ui=2&amp;ik=7eec97a461&amp;view=fimg&amp;th=16036e0370620778&amp;attid=0.1.1&amp;disp=emb&amp;attbid=ANGjdJ-yAX6QG2iDW1qSPptMfdGvHlOKbrwoP8iTPGySvqQIbllHKUtLTQ_xNeOKRHQwA6K_DAwEIzKN9NcZ7LUPDFvRHOYyw5sKTqax-RP1ZEavg-lpNBwsL2Mgmm0&amp;sz=s0-l75-ft&amp;ats=1512762457004&amp;rm=16036e0370620778&amp;zw&amp;atsh=1"/>
        <xdr:cNvSpPr>
          <a:spLocks noChangeAspect="1" noChangeArrowheads="1"/>
        </xdr:cNvSpPr>
      </xdr:nvSpPr>
      <xdr:spPr bwMode="auto">
        <a:xfrm>
          <a:off x="812800" y="9354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389</xdr:row>
      <xdr:rowOff>0</xdr:rowOff>
    </xdr:from>
    <xdr:to>
      <xdr:col>2</xdr:col>
      <xdr:colOff>304800</xdr:colOff>
      <xdr:row>390</xdr:row>
      <xdr:rowOff>0</xdr:rowOff>
    </xdr:to>
    <xdr:sp macro="" textlink="">
      <xdr:nvSpPr>
        <xdr:cNvPr id="12" name="AutoShape 5" descr="https://mail.google.com/mail/u/0/?ui=2&amp;ik=7eec97a461&amp;view=fimg&amp;th=16036e0370620778&amp;attid=0.1.1&amp;disp=emb&amp;attbid=ANGjdJ91aFE7iCMr6uF_AVbLJj1WSTsSOsbmqpywAIPE3aC8Ymu24OE2Lg5vXIGaATG_cw2hElZAeerkdfecdRJ8QkI6_hRydcpZsXW-zsP_tCThtIN8MEHQ2GVdC0U&amp;sz=s0-l75-ft&amp;ats=1512762457005&amp;rm=16036e0370620778&amp;zw&amp;atsh=1"/>
        <xdr:cNvSpPr>
          <a:spLocks noChangeAspect="1" noChangeArrowheads="1"/>
        </xdr:cNvSpPr>
      </xdr:nvSpPr>
      <xdr:spPr bwMode="auto">
        <a:xfrm>
          <a:off x="812800" y="9836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397</xdr:row>
      <xdr:rowOff>0</xdr:rowOff>
    </xdr:from>
    <xdr:to>
      <xdr:col>2</xdr:col>
      <xdr:colOff>304800</xdr:colOff>
      <xdr:row>398</xdr:row>
      <xdr:rowOff>76200</xdr:rowOff>
    </xdr:to>
    <xdr:sp macro="" textlink="">
      <xdr:nvSpPr>
        <xdr:cNvPr id="13" name="AutoShape 6" descr="https://mail.google.com/mail/u/0/?ui=2&amp;ik=7eec97a461&amp;view=fimg&amp;th=16036e0370620778&amp;attid=0.1.1&amp;disp=emb&amp;attbid=ANGjdJ9tOSSg00iaSx8TlLrRD7aS_v7Gdx0f4-Fq2PoBSqZIlkoNTXzlfYamDT0ni6UFCphGfgMv9zTo3NIBoYDD2l2Uaey2asxwQcM-aRMF0D4hVrMFoCzE57iKxec&amp;sz=s0-l75-ft&amp;ats=1512762457006&amp;rm=16036e0370620778&amp;zw&amp;atsh=1"/>
        <xdr:cNvSpPr>
          <a:spLocks noChangeAspect="1" noChangeArrowheads="1"/>
        </xdr:cNvSpPr>
      </xdr:nvSpPr>
      <xdr:spPr bwMode="auto">
        <a:xfrm>
          <a:off x="812800" y="10071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407</xdr:row>
      <xdr:rowOff>0</xdr:rowOff>
    </xdr:from>
    <xdr:to>
      <xdr:col>2</xdr:col>
      <xdr:colOff>304800</xdr:colOff>
      <xdr:row>408</xdr:row>
      <xdr:rowOff>76200</xdr:rowOff>
    </xdr:to>
    <xdr:sp macro="" textlink="">
      <xdr:nvSpPr>
        <xdr:cNvPr id="14" name="AutoShape 7" descr="https://mail.google.com/mail/u/0/?ui=2&amp;ik=7eec97a461&amp;view=fimg&amp;th=16036e0370620778&amp;attid=0.1.1&amp;disp=emb&amp;attbid=ANGjdJ_iZhYfhdLHpm7_GM301-xiTY1BsFpQNQGq8LYZSX1mK3geW-zFVHj_0AxplmVjiEk5bU28kTvcKbQHriobj8_88bNOJhnyIeQyw-AVuSG2HafHpkv2oWLtvB0&amp;sz=s0-l75-ft&amp;ats=1512762457006&amp;rm=16036e0370620778&amp;zw&amp;atsh=1"/>
        <xdr:cNvSpPr>
          <a:spLocks noChangeAspect="1" noChangeArrowheads="1"/>
        </xdr:cNvSpPr>
      </xdr:nvSpPr>
      <xdr:spPr bwMode="auto">
        <a:xfrm>
          <a:off x="812800" y="1034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417</xdr:row>
      <xdr:rowOff>0</xdr:rowOff>
    </xdr:from>
    <xdr:to>
      <xdr:col>2</xdr:col>
      <xdr:colOff>304800</xdr:colOff>
      <xdr:row>418</xdr:row>
      <xdr:rowOff>76200</xdr:rowOff>
    </xdr:to>
    <xdr:sp macro="" textlink="">
      <xdr:nvSpPr>
        <xdr:cNvPr id="15" name="AutoShape 8" descr="https://mail.google.com/mail/u/0/?ui=2&amp;ik=7eec97a461&amp;view=fimg&amp;th=16036e0370620778&amp;attid=0.1.1&amp;disp=emb&amp;attbid=ANGjdJ_j4Pc11VrZOgoR2pc49z4UudHqpvO1wxdG6lvL-OX52eiEBuOiDsa3rY4TVn4xac2gRoZK0BG23UV604oZNomvIfD7avjxH3uuaA1T6atNtHVKVkS1oGMvATo&amp;sz=s0-l75-ft&amp;ats=1512762457007&amp;rm=16036e0370620778&amp;zw&amp;atsh=1"/>
        <xdr:cNvSpPr>
          <a:spLocks noChangeAspect="1" noChangeArrowheads="1"/>
        </xdr:cNvSpPr>
      </xdr:nvSpPr>
      <xdr:spPr bwMode="auto">
        <a:xfrm>
          <a:off x="812800" y="10620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441</xdr:row>
      <xdr:rowOff>0</xdr:rowOff>
    </xdr:from>
    <xdr:to>
      <xdr:col>2</xdr:col>
      <xdr:colOff>304800</xdr:colOff>
      <xdr:row>442</xdr:row>
      <xdr:rowOff>76200</xdr:rowOff>
    </xdr:to>
    <xdr:sp macro="" textlink="">
      <xdr:nvSpPr>
        <xdr:cNvPr id="16" name="AutoShape 9" descr="https://mail.google.com/mail/u/0/?ui=2&amp;ik=7eec97a461&amp;view=fimg&amp;th=16036e0370620778&amp;attid=0.1.1&amp;disp=emb&amp;attbid=ANGjdJ-YSumDD93XQfiB0Qo0GX43xYtB4w2Z4vaW7zJTJo5iB_yaRzWbwdSAI_bZB0jLraHSmgHUD8ZlqyzuQFx-kwCQuRTCzDeOqNQT_r-pXe8koTMbQJ5QYEBwD-s&amp;sz=s0-l75-ft&amp;ats=1512762457009&amp;rm=16036e0370620778&amp;zw&amp;atsh=1"/>
        <xdr:cNvSpPr>
          <a:spLocks noChangeAspect="1" noChangeArrowheads="1"/>
        </xdr:cNvSpPr>
      </xdr:nvSpPr>
      <xdr:spPr bwMode="auto">
        <a:xfrm>
          <a:off x="812800" y="11268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455</xdr:row>
      <xdr:rowOff>0</xdr:rowOff>
    </xdr:from>
    <xdr:to>
      <xdr:col>2</xdr:col>
      <xdr:colOff>304800</xdr:colOff>
      <xdr:row>456</xdr:row>
      <xdr:rowOff>76200</xdr:rowOff>
    </xdr:to>
    <xdr:sp macro="" textlink="">
      <xdr:nvSpPr>
        <xdr:cNvPr id="17" name="AutoShape 10" descr="https://mail.google.com/mail/u/0/?ui=2&amp;ik=7eec97a461&amp;view=fimg&amp;th=16036e0370620778&amp;attid=0.1.1&amp;disp=emb&amp;attbid=ANGjdJ-UO8EO4HfXbqDZxjf8vZI83sFZX-igXziGKz1b2IH-BpcB5AGlVaMuXG6fcOsTDOW_rl-SzhQXo4NJIDsZ-CgfSzdfrgq29k-S5xCqE-FTfYNHt8J4SmPYXFQ&amp;sz=s0-l75-ft&amp;ats=1512762457010&amp;rm=16036e0370620778&amp;zw&amp;atsh=1"/>
        <xdr:cNvSpPr>
          <a:spLocks noChangeAspect="1" noChangeArrowheads="1"/>
        </xdr:cNvSpPr>
      </xdr:nvSpPr>
      <xdr:spPr bwMode="auto">
        <a:xfrm>
          <a:off x="812800" y="11602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548</xdr:row>
      <xdr:rowOff>0</xdr:rowOff>
    </xdr:from>
    <xdr:ext cx="317500" cy="552450"/>
    <xdr:sp macro="" textlink="">
      <xdr:nvSpPr>
        <xdr:cNvPr id="25" name="AutoShape 1" descr="?auth=co&amp;id=38263&amp;part=2">
          <a:hlinkClick xmlns:r="http://schemas.openxmlformats.org/officeDocument/2006/relationships" r:id="rId2" tgtFrame="_blank"/>
        </xdr:cNvPr>
        <xdr:cNvSpPr>
          <a:spLocks noChangeAspect="1" noChangeArrowheads="1"/>
        </xdr:cNvSpPr>
      </xdr:nvSpPr>
      <xdr:spPr bwMode="auto">
        <a:xfrm>
          <a:off x="647700" y="20288250"/>
          <a:ext cx="317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561</xdr:row>
      <xdr:rowOff>0</xdr:rowOff>
    </xdr:from>
    <xdr:ext cx="317500" cy="298450"/>
    <xdr:sp macro="" textlink="">
      <xdr:nvSpPr>
        <xdr:cNvPr id="26" name="AutoShape 3" descr="?auth=co&amp;id=38263&amp;part=2"/>
        <xdr:cNvSpPr>
          <a:spLocks noChangeAspect="1" noChangeArrowheads="1"/>
        </xdr:cNvSpPr>
      </xdr:nvSpPr>
      <xdr:spPr bwMode="auto">
        <a:xfrm>
          <a:off x="647700" y="2284730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534</xdr:row>
      <xdr:rowOff>0</xdr:rowOff>
    </xdr:from>
    <xdr:ext cx="317500" cy="298450"/>
    <xdr:sp macro="" textlink="">
      <xdr:nvSpPr>
        <xdr:cNvPr id="27" name="AutoShape 4" descr="?ui=2&amp;ik=7eec97a461&amp;view=att&amp;th=143ee70ec4f136bb&amp;attid=0"/>
        <xdr:cNvSpPr>
          <a:spLocks noChangeAspect="1" noChangeArrowheads="1"/>
        </xdr:cNvSpPr>
      </xdr:nvSpPr>
      <xdr:spPr bwMode="auto">
        <a:xfrm>
          <a:off x="647700" y="1753235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709</xdr:row>
      <xdr:rowOff>0</xdr:rowOff>
    </xdr:from>
    <xdr:ext cx="317500" cy="298450"/>
    <xdr:sp macro="" textlink="">
      <xdr:nvSpPr>
        <xdr:cNvPr id="28" name="AutoShape 7" descr="?ui=2&amp;ik=7eec97a461&amp;view=att&amp;th=1445fcd07c673376&amp;attid=0">
          <a:hlinkClick xmlns:r="http://schemas.openxmlformats.org/officeDocument/2006/relationships" r:id="rId3" tgtFrame="_blank"/>
        </xdr:cNvPr>
        <xdr:cNvSpPr>
          <a:spLocks noChangeAspect="1" noChangeArrowheads="1"/>
        </xdr:cNvSpPr>
      </xdr:nvSpPr>
      <xdr:spPr bwMode="auto">
        <a:xfrm>
          <a:off x="647700" y="5574030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887</xdr:row>
      <xdr:rowOff>0</xdr:rowOff>
    </xdr:from>
    <xdr:ext cx="317500" cy="304800"/>
    <xdr:sp macro="" textlink="">
      <xdr:nvSpPr>
        <xdr:cNvPr id="29" name="AutoShape 8" descr="?ui=2&amp;ik=7eec97a461&amp;view=att&amp;th=14561bfa8c47b3fa&amp;attid=0"/>
        <xdr:cNvSpPr>
          <a:spLocks noChangeAspect="1" noChangeArrowheads="1"/>
        </xdr:cNvSpPr>
      </xdr:nvSpPr>
      <xdr:spPr bwMode="auto">
        <a:xfrm>
          <a:off x="647700" y="9095105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1036</xdr:row>
      <xdr:rowOff>0</xdr:rowOff>
    </xdr:from>
    <xdr:ext cx="317500" cy="304800"/>
    <xdr:sp macro="" textlink="">
      <xdr:nvSpPr>
        <xdr:cNvPr id="30" name="AutoShape 9" descr="?ui=2&amp;ik=7eec97a461&amp;view=att&amp;th=145db1cfd10d4f7c&amp;attid=0"/>
        <xdr:cNvSpPr>
          <a:spLocks noChangeAspect="1" noChangeArrowheads="1"/>
        </xdr:cNvSpPr>
      </xdr:nvSpPr>
      <xdr:spPr bwMode="auto">
        <a:xfrm>
          <a:off x="647700" y="11805285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1036</xdr:row>
      <xdr:rowOff>0</xdr:rowOff>
    </xdr:from>
    <xdr:ext cx="317500" cy="304800"/>
    <xdr:sp macro="" textlink="">
      <xdr:nvSpPr>
        <xdr:cNvPr id="31" name="AutoShape 10" descr="?ui=2&amp;ik=7eec97a461&amp;view=att&amp;th=145db1cfd10d4f7c&amp;attid=0"/>
        <xdr:cNvSpPr>
          <a:spLocks noChangeAspect="1" noChangeArrowheads="1"/>
        </xdr:cNvSpPr>
      </xdr:nvSpPr>
      <xdr:spPr bwMode="auto">
        <a:xfrm>
          <a:off x="647700" y="11805285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1251</xdr:row>
      <xdr:rowOff>0</xdr:rowOff>
    </xdr:from>
    <xdr:ext cx="1555750" cy="1898650"/>
    <xdr:sp macro="" textlink="">
      <xdr:nvSpPr>
        <xdr:cNvPr id="32" name="AutoShape 11" descr="?ui=2&amp;ik=7eec97a461&amp;view=att&amp;th=146c3ff26019cbd8&amp;attid=0"/>
        <xdr:cNvSpPr>
          <a:spLocks noChangeAspect="1" noChangeArrowheads="1"/>
        </xdr:cNvSpPr>
      </xdr:nvSpPr>
      <xdr:spPr bwMode="auto">
        <a:xfrm>
          <a:off x="647700" y="180371750"/>
          <a:ext cx="1555750" cy="189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1301</xdr:row>
      <xdr:rowOff>0</xdr:rowOff>
    </xdr:from>
    <xdr:ext cx="317500" cy="298450"/>
    <xdr:sp macro="" textlink="">
      <xdr:nvSpPr>
        <xdr:cNvPr id="33" name="AutoShape 12" descr="?ui=2&amp;ik=7eec97a461&amp;view=att&amp;th=147c6f6cba1cdb28&amp;attid=0"/>
        <xdr:cNvSpPr>
          <a:spLocks noChangeAspect="1" noChangeArrowheads="1"/>
        </xdr:cNvSpPr>
      </xdr:nvSpPr>
      <xdr:spPr bwMode="auto">
        <a:xfrm>
          <a:off x="647700" y="19481800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1307</xdr:row>
      <xdr:rowOff>0</xdr:rowOff>
    </xdr:from>
    <xdr:ext cx="317500" cy="304800"/>
    <xdr:sp macro="" textlink="">
      <xdr:nvSpPr>
        <xdr:cNvPr id="34" name="AutoShape 13" descr="?ui=2&amp;ik=7eec97a461&amp;view=att&amp;th=147c6f6cba1cdb28&amp;attid=0"/>
        <xdr:cNvSpPr>
          <a:spLocks noChangeAspect="1" noChangeArrowheads="1"/>
        </xdr:cNvSpPr>
      </xdr:nvSpPr>
      <xdr:spPr bwMode="auto">
        <a:xfrm>
          <a:off x="647700" y="19657060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1313</xdr:row>
      <xdr:rowOff>0</xdr:rowOff>
    </xdr:from>
    <xdr:ext cx="317500" cy="304800"/>
    <xdr:sp macro="" textlink="">
      <xdr:nvSpPr>
        <xdr:cNvPr id="35" name="AutoShape 14" descr="?ui=2&amp;ik=7eec97a461&amp;view=att&amp;th=147c6f6cba1cdb28&amp;attid=0"/>
        <xdr:cNvSpPr>
          <a:spLocks noChangeAspect="1" noChangeArrowheads="1"/>
        </xdr:cNvSpPr>
      </xdr:nvSpPr>
      <xdr:spPr bwMode="auto">
        <a:xfrm>
          <a:off x="647700" y="19832320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1317</xdr:row>
      <xdr:rowOff>0</xdr:rowOff>
    </xdr:from>
    <xdr:ext cx="317500" cy="304800"/>
    <xdr:sp macro="" textlink="">
      <xdr:nvSpPr>
        <xdr:cNvPr id="36" name="AutoShape 15" descr="?ui=2&amp;ik=7eec97a461&amp;view=att&amp;th=147c6f6cba1cdb28&amp;attid=0"/>
        <xdr:cNvSpPr>
          <a:spLocks noChangeAspect="1" noChangeArrowheads="1"/>
        </xdr:cNvSpPr>
      </xdr:nvSpPr>
      <xdr:spPr bwMode="auto">
        <a:xfrm>
          <a:off x="647700" y="19949160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1323</xdr:row>
      <xdr:rowOff>0</xdr:rowOff>
    </xdr:from>
    <xdr:ext cx="317500" cy="298450"/>
    <xdr:sp macro="" textlink="">
      <xdr:nvSpPr>
        <xdr:cNvPr id="37" name="AutoShape 16" descr="?ui=2&amp;ik=7eec97a461&amp;view=att&amp;th=147c6f6cba1cdb28&amp;attid=0"/>
        <xdr:cNvSpPr>
          <a:spLocks noChangeAspect="1" noChangeArrowheads="1"/>
        </xdr:cNvSpPr>
      </xdr:nvSpPr>
      <xdr:spPr bwMode="auto">
        <a:xfrm>
          <a:off x="647700" y="20124420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1329</xdr:row>
      <xdr:rowOff>0</xdr:rowOff>
    </xdr:from>
    <xdr:ext cx="317500" cy="298450"/>
    <xdr:sp macro="" textlink="">
      <xdr:nvSpPr>
        <xdr:cNvPr id="38" name="AutoShape 17" descr="?ui=2&amp;ik=7eec97a461&amp;view=att&amp;th=147c6f6cba1cdb28&amp;attid=0"/>
        <xdr:cNvSpPr>
          <a:spLocks noChangeAspect="1" noChangeArrowheads="1"/>
        </xdr:cNvSpPr>
      </xdr:nvSpPr>
      <xdr:spPr bwMode="auto">
        <a:xfrm>
          <a:off x="647700" y="20328890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1452</xdr:row>
      <xdr:rowOff>0</xdr:rowOff>
    </xdr:from>
    <xdr:ext cx="317500" cy="298450"/>
    <xdr:sp macro="" textlink="">
      <xdr:nvSpPr>
        <xdr:cNvPr id="39" name="AutoShape 18" descr="?ui=2&amp;ik=7eec97a461&amp;view=att&amp;th=14809225fd102715&amp;attid=0"/>
        <xdr:cNvSpPr>
          <a:spLocks noChangeAspect="1" noChangeArrowheads="1"/>
        </xdr:cNvSpPr>
      </xdr:nvSpPr>
      <xdr:spPr bwMode="auto">
        <a:xfrm>
          <a:off x="647700" y="239001300"/>
          <a:ext cx="31750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7264400</xdr:colOff>
      <xdr:row>1457</xdr:row>
      <xdr:rowOff>190500</xdr:rowOff>
    </xdr:from>
    <xdr:ext cx="1365250" cy="1631950"/>
    <xdr:pic>
      <xdr:nvPicPr>
        <xdr:cNvPr id="40" name="Picture 19" descr="pomme de terr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12100" y="240652300"/>
          <a:ext cx="136525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1625</xdr:row>
      <xdr:rowOff>0</xdr:rowOff>
    </xdr:from>
    <xdr:ext cx="317500" cy="304800"/>
    <xdr:sp macro="" textlink="">
      <xdr:nvSpPr>
        <xdr:cNvPr id="41" name="AutoShape 20" descr="?ui=2&amp;ik=7eec97a461&amp;view=fimg&amp;th=148eb19af32c5225&amp;attid=0"/>
        <xdr:cNvSpPr>
          <a:spLocks noChangeAspect="1" noChangeArrowheads="1"/>
        </xdr:cNvSpPr>
      </xdr:nvSpPr>
      <xdr:spPr bwMode="auto">
        <a:xfrm>
          <a:off x="647700" y="28919805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1692</xdr:row>
      <xdr:rowOff>0</xdr:rowOff>
    </xdr:from>
    <xdr:ext cx="317500" cy="304800"/>
    <xdr:sp macro="" textlink="">
      <xdr:nvSpPr>
        <xdr:cNvPr id="42" name="AutoShape 21" descr="?ui=2&amp;ik=7eec97a461&amp;view=fimg&amp;th=148eb19af32c5225&amp;attid=0"/>
        <xdr:cNvSpPr>
          <a:spLocks noChangeAspect="1" noChangeArrowheads="1"/>
        </xdr:cNvSpPr>
      </xdr:nvSpPr>
      <xdr:spPr bwMode="auto">
        <a:xfrm>
          <a:off x="647700" y="309073550"/>
          <a:ext cx="317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1996</xdr:row>
      <xdr:rowOff>0</xdr:rowOff>
    </xdr:from>
    <xdr:ext cx="6350" cy="12700"/>
    <xdr:pic>
      <xdr:nvPicPr>
        <xdr:cNvPr id="43" name=":1le" descr="cleardo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419195250"/>
          <a:ext cx="63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2541</xdr:row>
      <xdr:rowOff>0</xdr:rowOff>
    </xdr:from>
    <xdr:ext cx="6350" cy="6350"/>
    <xdr:pic>
      <xdr:nvPicPr>
        <xdr:cNvPr id="48" name=":128" descr="cleardo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5735891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2618</xdr:row>
      <xdr:rowOff>0</xdr:rowOff>
    </xdr:from>
    <xdr:ext cx="6350" cy="6350"/>
    <xdr:pic>
      <xdr:nvPicPr>
        <xdr:cNvPr id="49" name="Picture 30" descr="pixel"/>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 y="5960808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2541</xdr:row>
      <xdr:rowOff>0</xdr:rowOff>
    </xdr:from>
    <xdr:ext cx="6350" cy="6350"/>
    <xdr:pic>
      <xdr:nvPicPr>
        <xdr:cNvPr id="50" name=":128" descr="cleardo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5735891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2618</xdr:row>
      <xdr:rowOff>0</xdr:rowOff>
    </xdr:from>
    <xdr:ext cx="6350" cy="6350"/>
    <xdr:pic>
      <xdr:nvPicPr>
        <xdr:cNvPr id="51" name="Picture 36" descr="pixel"/>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 y="5960808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546100</xdr:colOff>
      <xdr:row>3145</xdr:row>
      <xdr:rowOff>69850</xdr:rowOff>
    </xdr:from>
    <xdr:ext cx="8178800" cy="5861050"/>
    <xdr:pic>
      <xdr:nvPicPr>
        <xdr:cNvPr id="52" name="Picture 12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3061" t="12059" r="23645" b="13821"/>
        <a:stretch>
          <a:fillRect/>
        </a:stretch>
      </xdr:blipFill>
      <xdr:spPr bwMode="auto">
        <a:xfrm>
          <a:off x="1193800" y="754195850"/>
          <a:ext cx="8178800" cy="5861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xdr:from>
      <xdr:col>2</xdr:col>
      <xdr:colOff>7099300</xdr:colOff>
      <xdr:row>3363</xdr:row>
      <xdr:rowOff>76200</xdr:rowOff>
    </xdr:from>
    <xdr:to>
      <xdr:col>2</xdr:col>
      <xdr:colOff>8750300</xdr:colOff>
      <xdr:row>3368</xdr:row>
      <xdr:rowOff>133350</xdr:rowOff>
    </xdr:to>
    <xdr:sp macro="" textlink="">
      <xdr:nvSpPr>
        <xdr:cNvPr id="18" name="Rectangle avec flèche vers le haut 17">
          <a:hlinkClick xmlns:r="http://schemas.openxmlformats.org/officeDocument/2006/relationships" r:id="rId8"/>
        </xdr:cNvPr>
        <xdr:cNvSpPr/>
      </xdr:nvSpPr>
      <xdr:spPr>
        <a:xfrm>
          <a:off x="7677150" y="892892550"/>
          <a:ext cx="1651000" cy="946150"/>
        </a:xfrm>
        <a:prstGeom prst="upArrowCallout">
          <a:avLst/>
        </a:prstGeom>
        <a:solidFill>
          <a:srgbClr val="FFFF66"/>
        </a:solidFill>
        <a:ln>
          <a:solidFill>
            <a:srgbClr val="FFFF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rgbClr val="FF0000"/>
              </a:solidFill>
            </a:rPr>
            <a:t>aller au début</a:t>
          </a:r>
          <a:r>
            <a:rPr lang="fr-FR" sz="1400" b="1" baseline="0">
              <a:solidFill>
                <a:srgbClr val="FF0000"/>
              </a:solidFill>
            </a:rPr>
            <a:t>  </a:t>
          </a:r>
          <a:r>
            <a:rPr lang="fr-FR" sz="1400" b="1">
              <a:solidFill>
                <a:srgbClr val="FF0000"/>
              </a:solidFill>
            </a:rPr>
            <a:t>cliquer</a:t>
          </a:r>
          <a:endParaRPr lang="fr-FR" sz="1100" b="1">
            <a:solidFill>
              <a:srgbClr val="FF0000"/>
            </a:solidFill>
          </a:endParaRPr>
        </a:p>
      </xdr:txBody>
    </xdr:sp>
    <xdr:clientData/>
  </xdr:twoCellAnchor>
  <xdr:twoCellAnchor>
    <xdr:from>
      <xdr:col>3</xdr:col>
      <xdr:colOff>152400</xdr:colOff>
      <xdr:row>0</xdr:row>
      <xdr:rowOff>0</xdr:rowOff>
    </xdr:from>
    <xdr:to>
      <xdr:col>5</xdr:col>
      <xdr:colOff>177800</xdr:colOff>
      <xdr:row>3</xdr:row>
      <xdr:rowOff>152400</xdr:rowOff>
    </xdr:to>
    <xdr:sp macro="" textlink="">
      <xdr:nvSpPr>
        <xdr:cNvPr id="44" name="Rectangle avec flèche vers le haut 43">
          <a:hlinkClick xmlns:r="http://schemas.openxmlformats.org/officeDocument/2006/relationships" r:id="rId8"/>
        </xdr:cNvPr>
        <xdr:cNvSpPr/>
      </xdr:nvSpPr>
      <xdr:spPr>
        <a:xfrm>
          <a:off x="9880600" y="0"/>
          <a:ext cx="1651000" cy="704850"/>
        </a:xfrm>
        <a:prstGeom prst="upArrowCallout">
          <a:avLst/>
        </a:prstGeom>
        <a:solidFill>
          <a:srgbClr val="FFFF66"/>
        </a:solidFill>
        <a:ln>
          <a:solidFill>
            <a:srgbClr val="FFFF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rgbClr val="FF0000"/>
              </a:solidFill>
            </a:rPr>
            <a:t>aller au début</a:t>
          </a:r>
          <a:r>
            <a:rPr lang="fr-FR" sz="1400" b="1" baseline="0">
              <a:solidFill>
                <a:srgbClr val="FF0000"/>
              </a:solidFill>
            </a:rPr>
            <a:t>  </a:t>
          </a:r>
          <a:r>
            <a:rPr lang="fr-FR" sz="1400" b="1">
              <a:solidFill>
                <a:srgbClr val="FF0000"/>
              </a:solidFill>
            </a:rPr>
            <a:t>cliquer</a:t>
          </a:r>
          <a:endParaRPr lang="fr-FR" sz="1100" b="1">
            <a:solidFill>
              <a:srgbClr val="FF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158750</xdr:colOff>
      <xdr:row>2</xdr:row>
      <xdr:rowOff>139700</xdr:rowOff>
    </xdr:from>
    <xdr:to>
      <xdr:col>1</xdr:col>
      <xdr:colOff>1276350</xdr:colOff>
      <xdr:row>2</xdr:row>
      <xdr:rowOff>450850</xdr:rowOff>
    </xdr:to>
    <xdr:sp macro="" textlink="">
      <xdr:nvSpPr>
        <xdr:cNvPr id="2" name="Organigramme : Alternative 1">
          <a:hlinkClick xmlns:r="http://schemas.openxmlformats.org/officeDocument/2006/relationships" r:id="rId1"/>
        </xdr:cNvPr>
        <xdr:cNvSpPr/>
      </xdr:nvSpPr>
      <xdr:spPr>
        <a:xfrm>
          <a:off x="158750" y="533400"/>
          <a:ext cx="1498600" cy="311150"/>
        </a:xfrm>
        <a:prstGeom prst="flowChartAlternateProcess">
          <a:avLst/>
        </a:prstGeom>
        <a:solidFill>
          <a:srgbClr val="92D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ysClr val="windowText" lastClr="000000"/>
              </a:solidFill>
            </a:rPr>
            <a:t>Pétitions - Chaines ...</a:t>
          </a:r>
        </a:p>
      </xdr:txBody>
    </xdr:sp>
    <xdr:clientData/>
  </xdr:twoCellAnchor>
  <xdr:twoCellAnchor>
    <xdr:from>
      <xdr:col>1</xdr:col>
      <xdr:colOff>1473200</xdr:colOff>
      <xdr:row>2</xdr:row>
      <xdr:rowOff>139700</xdr:rowOff>
    </xdr:from>
    <xdr:to>
      <xdr:col>1</xdr:col>
      <xdr:colOff>2787650</xdr:colOff>
      <xdr:row>2</xdr:row>
      <xdr:rowOff>450850</xdr:rowOff>
    </xdr:to>
    <xdr:sp macro="" textlink="">
      <xdr:nvSpPr>
        <xdr:cNvPr id="3" name="Organigramme : Alternative 2">
          <a:hlinkClick xmlns:r="http://schemas.openxmlformats.org/officeDocument/2006/relationships" r:id="rId2"/>
        </xdr:cNvPr>
        <xdr:cNvSpPr/>
      </xdr:nvSpPr>
      <xdr:spPr>
        <a:xfrm>
          <a:off x="1854200" y="533400"/>
          <a:ext cx="1314450" cy="311150"/>
        </a:xfrm>
        <a:prstGeom prst="flowChartAlternateProcess">
          <a:avLst/>
        </a:prstGeom>
        <a:solidFill>
          <a:schemeClr val="accent1">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ysClr val="windowText" lastClr="000000"/>
              </a:solidFill>
            </a:rPr>
            <a:t>HPPT   et   HPPTS</a:t>
          </a:r>
        </a:p>
      </xdr:txBody>
    </xdr:sp>
    <xdr:clientData/>
  </xdr:twoCellAnchor>
  <xdr:twoCellAnchor>
    <xdr:from>
      <xdr:col>1</xdr:col>
      <xdr:colOff>2984500</xdr:colOff>
      <xdr:row>2</xdr:row>
      <xdr:rowOff>120650</xdr:rowOff>
    </xdr:from>
    <xdr:to>
      <xdr:col>1</xdr:col>
      <xdr:colOff>3937000</xdr:colOff>
      <xdr:row>2</xdr:row>
      <xdr:rowOff>431800</xdr:rowOff>
    </xdr:to>
    <xdr:sp macro="" textlink="">
      <xdr:nvSpPr>
        <xdr:cNvPr id="6" name="Organigramme : Alternative 5">
          <a:hlinkClick xmlns:r="http://schemas.openxmlformats.org/officeDocument/2006/relationships" r:id="rId3"/>
        </xdr:cNvPr>
        <xdr:cNvSpPr/>
      </xdr:nvSpPr>
      <xdr:spPr>
        <a:xfrm>
          <a:off x="3365500" y="514350"/>
          <a:ext cx="952500" cy="311150"/>
        </a:xfrm>
        <a:prstGeom prst="flowChartAlternateProcess">
          <a:avLst/>
        </a:prstGeom>
        <a:solidFill>
          <a:srgbClr val="FFC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ysClr val="windowText" lastClr="000000"/>
              </a:solidFill>
            </a:rPr>
            <a:t>les  GIFS ...</a:t>
          </a:r>
        </a:p>
      </xdr:txBody>
    </xdr:sp>
    <xdr:clientData/>
  </xdr:twoCellAnchor>
  <xdr:twoCellAnchor>
    <xdr:from>
      <xdr:col>1</xdr:col>
      <xdr:colOff>4146550</xdr:colOff>
      <xdr:row>2</xdr:row>
      <xdr:rowOff>133350</xdr:rowOff>
    </xdr:from>
    <xdr:to>
      <xdr:col>1</xdr:col>
      <xdr:colOff>5778500</xdr:colOff>
      <xdr:row>2</xdr:row>
      <xdr:rowOff>444500</xdr:rowOff>
    </xdr:to>
    <xdr:sp macro="" textlink="">
      <xdr:nvSpPr>
        <xdr:cNvPr id="8" name="Organigramme : Alternative 7">
          <a:hlinkClick xmlns:r="http://schemas.openxmlformats.org/officeDocument/2006/relationships" r:id="rId4"/>
        </xdr:cNvPr>
        <xdr:cNvSpPr/>
      </xdr:nvSpPr>
      <xdr:spPr>
        <a:xfrm>
          <a:off x="4527550" y="527050"/>
          <a:ext cx="1631950" cy="311150"/>
        </a:xfrm>
        <a:prstGeom prst="flowChartAlternateProcess">
          <a:avLst/>
        </a:prstGeom>
        <a:solidFill>
          <a:schemeClr val="accent1">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ysClr val="windowText" lastClr="000000"/>
              </a:solidFill>
            </a:rPr>
            <a:t>L'Arnaque</a:t>
          </a:r>
          <a:r>
            <a:rPr lang="fr-FR" sz="1200" b="1" baseline="0">
              <a:solidFill>
                <a:sysClr val="windowText" lastClr="000000"/>
              </a:solidFill>
            </a:rPr>
            <a:t> au  118.218</a:t>
          </a:r>
          <a:endParaRPr lang="fr-FR" sz="1200" b="1">
            <a:solidFill>
              <a:sysClr val="windowText" lastClr="000000"/>
            </a:solidFill>
          </a:endParaRPr>
        </a:p>
      </xdr:txBody>
    </xdr:sp>
    <xdr:clientData/>
  </xdr:twoCellAnchor>
  <xdr:twoCellAnchor>
    <xdr:from>
      <xdr:col>1</xdr:col>
      <xdr:colOff>5930900</xdr:colOff>
      <xdr:row>2</xdr:row>
      <xdr:rowOff>127000</xdr:rowOff>
    </xdr:from>
    <xdr:to>
      <xdr:col>1</xdr:col>
      <xdr:colOff>6832600</xdr:colOff>
      <xdr:row>2</xdr:row>
      <xdr:rowOff>438150</xdr:rowOff>
    </xdr:to>
    <xdr:sp macro="" textlink="">
      <xdr:nvSpPr>
        <xdr:cNvPr id="14" name="Organigramme : Alternative 13">
          <a:hlinkClick xmlns:r="http://schemas.openxmlformats.org/officeDocument/2006/relationships" r:id="rId5"/>
        </xdr:cNvPr>
        <xdr:cNvSpPr/>
      </xdr:nvSpPr>
      <xdr:spPr>
        <a:xfrm>
          <a:off x="6311900" y="520700"/>
          <a:ext cx="901700" cy="311150"/>
        </a:xfrm>
        <a:prstGeom prst="flowChartAlternateProcess">
          <a:avLst/>
        </a:prstGeom>
        <a:solidFill>
          <a:srgbClr val="92D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solidFill>
                <a:sysClr val="windowText" lastClr="000000"/>
              </a:solidFill>
            </a:rPr>
            <a:t>SPAMERS</a:t>
          </a:r>
        </a:p>
      </xdr:txBody>
    </xdr:sp>
    <xdr:clientData/>
  </xdr:twoCellAnchor>
  <xdr:twoCellAnchor>
    <xdr:from>
      <xdr:col>1</xdr:col>
      <xdr:colOff>7016750</xdr:colOff>
      <xdr:row>2</xdr:row>
      <xdr:rowOff>120650</xdr:rowOff>
    </xdr:from>
    <xdr:to>
      <xdr:col>1</xdr:col>
      <xdr:colOff>7632700</xdr:colOff>
      <xdr:row>2</xdr:row>
      <xdr:rowOff>431800</xdr:rowOff>
    </xdr:to>
    <xdr:sp macro="" textlink="">
      <xdr:nvSpPr>
        <xdr:cNvPr id="18" name="Organigramme : Alternative 17">
          <a:hlinkClick xmlns:r="http://schemas.openxmlformats.org/officeDocument/2006/relationships" r:id="rId6"/>
        </xdr:cNvPr>
        <xdr:cNvSpPr/>
      </xdr:nvSpPr>
      <xdr:spPr>
        <a:xfrm>
          <a:off x="7397750" y="514350"/>
          <a:ext cx="615950" cy="311150"/>
        </a:xfrm>
        <a:prstGeom prst="flowChartAlternateProcess">
          <a:avLst/>
        </a:prstGeom>
        <a:solidFill>
          <a:srgbClr val="FFC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ysClr val="windowText" lastClr="000000"/>
              </a:solidFill>
            </a:rPr>
            <a:t>HOAX</a:t>
          </a:r>
        </a:p>
      </xdr:txBody>
    </xdr:sp>
    <xdr:clientData/>
  </xdr:twoCellAnchor>
  <xdr:twoCellAnchor>
    <xdr:from>
      <xdr:col>1</xdr:col>
      <xdr:colOff>7823199</xdr:colOff>
      <xdr:row>2</xdr:row>
      <xdr:rowOff>139700</xdr:rowOff>
    </xdr:from>
    <xdr:to>
      <xdr:col>1</xdr:col>
      <xdr:colOff>8750300</xdr:colOff>
      <xdr:row>2</xdr:row>
      <xdr:rowOff>450850</xdr:rowOff>
    </xdr:to>
    <xdr:sp macro="" textlink="">
      <xdr:nvSpPr>
        <xdr:cNvPr id="9" name="Organigramme : Alternative 8">
          <a:hlinkClick xmlns:r="http://schemas.openxmlformats.org/officeDocument/2006/relationships" r:id="rId7"/>
        </xdr:cNvPr>
        <xdr:cNvSpPr/>
      </xdr:nvSpPr>
      <xdr:spPr>
        <a:xfrm>
          <a:off x="8204199" y="533400"/>
          <a:ext cx="927101" cy="311150"/>
        </a:xfrm>
        <a:prstGeom prst="flowChartAlternateProcess">
          <a:avLst/>
        </a:prstGeom>
        <a:solidFill>
          <a:schemeClr val="accent1">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solidFill>
                <a:sysClr val="windowText" lastClr="000000"/>
              </a:solidFill>
            </a:rPr>
            <a:t>POLLINIS</a:t>
          </a:r>
        </a:p>
      </xdr:txBody>
    </xdr:sp>
    <xdr:clientData/>
  </xdr:twoCellAnchor>
  <xdr:twoCellAnchor>
    <xdr:from>
      <xdr:col>2</xdr:col>
      <xdr:colOff>114300</xdr:colOff>
      <xdr:row>2</xdr:row>
      <xdr:rowOff>133350</xdr:rowOff>
    </xdr:from>
    <xdr:to>
      <xdr:col>4</xdr:col>
      <xdr:colOff>69850</xdr:colOff>
      <xdr:row>2</xdr:row>
      <xdr:rowOff>444500</xdr:rowOff>
    </xdr:to>
    <xdr:sp macro="" textlink="">
      <xdr:nvSpPr>
        <xdr:cNvPr id="10" name="Organigramme : Alternative 9">
          <a:hlinkClick xmlns:r="http://schemas.openxmlformats.org/officeDocument/2006/relationships" r:id="rId8"/>
        </xdr:cNvPr>
        <xdr:cNvSpPr/>
      </xdr:nvSpPr>
      <xdr:spPr>
        <a:xfrm>
          <a:off x="9321800" y="527050"/>
          <a:ext cx="1631950" cy="311150"/>
        </a:xfrm>
        <a:prstGeom prst="flowChartAlternateProcess">
          <a:avLst/>
        </a:prstGeom>
        <a:solidFill>
          <a:srgbClr val="00B0F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baseline="0">
              <a:solidFill>
                <a:sysClr val="windowText" lastClr="000000"/>
              </a:solidFill>
            </a:rPr>
            <a:t>Se protéger des VIRUS  VIRUS</a:t>
          </a:r>
          <a:endParaRPr lang="fr-FR" sz="1200" b="1">
            <a:solidFill>
              <a:sysClr val="windowText" lastClr="000000"/>
            </a:solidFill>
          </a:endParaRPr>
        </a:p>
      </xdr:txBody>
    </xdr:sp>
    <xdr:clientData/>
  </xdr:twoCellAnchor>
  <xdr:twoCellAnchor>
    <xdr:from>
      <xdr:col>2</xdr:col>
      <xdr:colOff>146050</xdr:colOff>
      <xdr:row>1</xdr:row>
      <xdr:rowOff>6350</xdr:rowOff>
    </xdr:from>
    <xdr:to>
      <xdr:col>4</xdr:col>
      <xdr:colOff>63500</xdr:colOff>
      <xdr:row>2</xdr:row>
      <xdr:rowOff>12700</xdr:rowOff>
    </xdr:to>
    <xdr:sp macro="" textlink="">
      <xdr:nvSpPr>
        <xdr:cNvPr id="11" name="Organigramme : Alternative 10">
          <a:hlinkClick xmlns:r="http://schemas.openxmlformats.org/officeDocument/2006/relationships" r:id="rId9"/>
        </xdr:cNvPr>
        <xdr:cNvSpPr/>
      </xdr:nvSpPr>
      <xdr:spPr>
        <a:xfrm>
          <a:off x="9353550" y="95250"/>
          <a:ext cx="1593850" cy="311150"/>
        </a:xfrm>
        <a:prstGeom prst="flowChartAlternateProcess">
          <a:avLst/>
        </a:prstGeom>
        <a:solidFill>
          <a:schemeClr val="accent3">
            <a:lumMod val="40000"/>
            <a:lumOff val="6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b="1">
              <a:solidFill>
                <a:srgbClr val="FF0000"/>
              </a:solidFill>
            </a:rPr>
            <a:t>Sites</a:t>
          </a:r>
          <a:r>
            <a:rPr lang="fr-FR" sz="1600" b="1" baseline="0">
              <a:solidFill>
                <a:srgbClr val="FF0000"/>
              </a:solidFill>
            </a:rPr>
            <a:t> illicites</a:t>
          </a:r>
          <a:endParaRPr lang="fr-FR" sz="1600" b="1">
            <a:solidFill>
              <a:srgbClr val="FF0000"/>
            </a:solidFill>
          </a:endParaRPr>
        </a:p>
      </xdr:txBody>
    </xdr:sp>
    <xdr:clientData/>
  </xdr:twoCellAnchor>
  <xdr:twoCellAnchor editAs="oneCell">
    <xdr:from>
      <xdr:col>1</xdr:col>
      <xdr:colOff>0</xdr:colOff>
      <xdr:row>254</xdr:row>
      <xdr:rowOff>0</xdr:rowOff>
    </xdr:from>
    <xdr:to>
      <xdr:col>1</xdr:col>
      <xdr:colOff>8680450</xdr:colOff>
      <xdr:row>276</xdr:row>
      <xdr:rowOff>9525</xdr:rowOff>
    </xdr:to>
    <xdr:pic>
      <xdr:nvPicPr>
        <xdr:cNvPr id="15" name="Image 14" descr="https://www.interieur.gouv.fr/var/miomcti/storage/images/media/mi/images/infographies/securite-des-biens-et-des-personnes/cybersecurite/pharos/plateforme-de-signalement-des-contenus-illicites-de-l-internet-pharos-visuel-1/570569-2-fre-FR/Plateforme-de-signalement-des-contenus-illicites-de-l-Internet-Pharos-visuel-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00" y="94468950"/>
          <a:ext cx="8680450" cy="434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7105650</xdr:colOff>
      <xdr:row>1</xdr:row>
      <xdr:rowOff>38100</xdr:rowOff>
    </xdr:from>
    <xdr:to>
      <xdr:col>1</xdr:col>
      <xdr:colOff>8674100</xdr:colOff>
      <xdr:row>1</xdr:row>
      <xdr:rowOff>342900</xdr:rowOff>
    </xdr:to>
    <xdr:sp macro="" textlink="">
      <xdr:nvSpPr>
        <xdr:cNvPr id="12" name="Organigramme : Alternative 11">
          <a:hlinkClick xmlns:r="http://schemas.openxmlformats.org/officeDocument/2006/relationships" r:id="rId11"/>
        </xdr:cNvPr>
        <xdr:cNvSpPr/>
      </xdr:nvSpPr>
      <xdr:spPr>
        <a:xfrm>
          <a:off x="7486650" y="127000"/>
          <a:ext cx="1568450" cy="304800"/>
        </a:xfrm>
        <a:prstGeom prst="flowChartAlternateProcess">
          <a:avLst/>
        </a:prstGeom>
        <a:solidFill>
          <a:schemeClr val="accent6">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rgbClr val="FF0000"/>
              </a:solidFill>
            </a:rPr>
            <a:t>GENDARMERIE</a:t>
          </a:r>
        </a:p>
      </xdr:txBody>
    </xdr:sp>
    <xdr:clientData/>
  </xdr:twoCellAnchor>
  <xdr:twoCellAnchor>
    <xdr:from>
      <xdr:col>1</xdr:col>
      <xdr:colOff>266700</xdr:colOff>
      <xdr:row>1</xdr:row>
      <xdr:rowOff>38100</xdr:rowOff>
    </xdr:from>
    <xdr:to>
      <xdr:col>1</xdr:col>
      <xdr:colOff>1835150</xdr:colOff>
      <xdr:row>1</xdr:row>
      <xdr:rowOff>342900</xdr:rowOff>
    </xdr:to>
    <xdr:sp macro="" textlink="">
      <xdr:nvSpPr>
        <xdr:cNvPr id="20" name="Organigramme : Alternative 19">
          <a:hlinkClick xmlns:r="http://schemas.openxmlformats.org/officeDocument/2006/relationships" r:id="rId12"/>
        </xdr:cNvPr>
        <xdr:cNvSpPr/>
      </xdr:nvSpPr>
      <xdr:spPr>
        <a:xfrm>
          <a:off x="647700" y="127000"/>
          <a:ext cx="1568450" cy="304800"/>
        </a:xfrm>
        <a:prstGeom prst="flowChartAlternateProcess">
          <a:avLst/>
        </a:prstGeom>
        <a:solidFill>
          <a:schemeClr val="accent6">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rgbClr val="FF0000"/>
              </a:solidFill>
            </a:rPr>
            <a:t>SPAM en moins</a:t>
          </a:r>
        </a:p>
      </xdr:txBody>
    </xdr:sp>
    <xdr:clientData/>
  </xdr:twoCellAnchor>
  <xdr:twoCellAnchor>
    <xdr:from>
      <xdr:col>1</xdr:col>
      <xdr:colOff>5105400</xdr:colOff>
      <xdr:row>1</xdr:row>
      <xdr:rowOff>25400</xdr:rowOff>
    </xdr:from>
    <xdr:to>
      <xdr:col>1</xdr:col>
      <xdr:colOff>6737350</xdr:colOff>
      <xdr:row>1</xdr:row>
      <xdr:rowOff>336550</xdr:rowOff>
    </xdr:to>
    <xdr:sp macro="" textlink="">
      <xdr:nvSpPr>
        <xdr:cNvPr id="16" name="Organigramme : Alternative 15">
          <a:hlinkClick xmlns:r="http://schemas.openxmlformats.org/officeDocument/2006/relationships" r:id="rId13"/>
        </xdr:cNvPr>
        <xdr:cNvSpPr/>
      </xdr:nvSpPr>
      <xdr:spPr>
        <a:xfrm>
          <a:off x="5486400" y="114300"/>
          <a:ext cx="1631950" cy="311150"/>
        </a:xfrm>
        <a:prstGeom prst="flowChartAlternateProcess">
          <a:avLst/>
        </a:prstGeom>
        <a:solidFill>
          <a:schemeClr val="accent1">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ysClr val="windowText" lastClr="000000"/>
              </a:solidFill>
            </a:rPr>
            <a:t>Vol de votre portable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4629150</xdr:colOff>
      <xdr:row>3</xdr:row>
      <xdr:rowOff>158750</xdr:rowOff>
    </xdr:from>
    <xdr:to>
      <xdr:col>1</xdr:col>
      <xdr:colOff>7613650</xdr:colOff>
      <xdr:row>8</xdr:row>
      <xdr:rowOff>127000</xdr:rowOff>
    </xdr:to>
    <xdr:pic>
      <xdr:nvPicPr>
        <xdr:cNvPr id="2" name="Image 1" descr="https://ci5.googleusercontent.com/proxy/0rj2VzmBnmFQdL_ebi5fxlXq7mGmgA7Du_-7pg1TUbtLCrso8W-qUpNpFFYym3JvY1Z-P5N1R9C_JHJfZy7dazX7-gZHTg-Aex9S57O8JyCqaj868g=s0-d-e1-ft#https://d3ejtx1n3mt032.cloudfront.net/external/img/DrWillem.pn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572"/>
        <a:stretch/>
      </xdr:blipFill>
      <xdr:spPr bwMode="auto">
        <a:xfrm>
          <a:off x="5010150" y="920750"/>
          <a:ext cx="2984500"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197909</xdr:colOff>
      <xdr:row>2</xdr:row>
      <xdr:rowOff>144991</xdr:rowOff>
    </xdr:from>
    <xdr:to>
      <xdr:col>17</xdr:col>
      <xdr:colOff>177801</xdr:colOff>
      <xdr:row>16</xdr:row>
      <xdr:rowOff>245533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176835</xdr:colOff>
      <xdr:row>15</xdr:row>
      <xdr:rowOff>16076</xdr:rowOff>
    </xdr:from>
    <xdr:to>
      <xdr:col>18</xdr:col>
      <xdr:colOff>434050</xdr:colOff>
      <xdr:row>17</xdr:row>
      <xdr:rowOff>88417</xdr:rowOff>
    </xdr:to>
    <xdr:sp macro="" textlink="">
      <xdr:nvSpPr>
        <xdr:cNvPr id="3" name="Flèche vers le bas 2"/>
        <xdr:cNvSpPr/>
      </xdr:nvSpPr>
      <xdr:spPr>
        <a:xfrm>
          <a:off x="11446076" y="5063924"/>
          <a:ext cx="257215" cy="49835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133350</xdr:colOff>
      <xdr:row>4</xdr:row>
      <xdr:rowOff>76200</xdr:rowOff>
    </xdr:from>
    <xdr:to>
      <xdr:col>5</xdr:col>
      <xdr:colOff>539750</xdr:colOff>
      <xdr:row>12</xdr:row>
      <xdr:rowOff>31750</xdr:rowOff>
    </xdr:to>
    <xdr:pic>
      <xdr:nvPicPr>
        <xdr:cNvPr id="2" name="Picture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590" t="26830" r="76953" b="48781"/>
        <a:stretch>
          <a:fillRect/>
        </a:stretch>
      </xdr:blipFill>
      <xdr:spPr bwMode="auto">
        <a:xfrm>
          <a:off x="254000" y="254000"/>
          <a:ext cx="1428750" cy="13462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492080</xdr:colOff>
      <xdr:row>4</xdr:row>
      <xdr:rowOff>183506</xdr:rowOff>
    </xdr:from>
    <xdr:to>
      <xdr:col>5</xdr:col>
      <xdr:colOff>30738</xdr:colOff>
      <xdr:row>20</xdr:row>
      <xdr:rowOff>58623</xdr:rowOff>
    </xdr:to>
    <xdr:sp macro="" textlink="">
      <xdr:nvSpPr>
        <xdr:cNvPr id="3" name="Rectangle à coins arrondis 2"/>
        <xdr:cNvSpPr/>
      </xdr:nvSpPr>
      <xdr:spPr>
        <a:xfrm>
          <a:off x="7824213" y="1131773"/>
          <a:ext cx="2053258" cy="29908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a:solidFill>
                <a:srgbClr val="FF0000"/>
              </a:solidFill>
            </a:rPr>
            <a:t> document paramétré</a:t>
          </a:r>
        </a:p>
        <a:p>
          <a:pPr algn="ctr"/>
          <a:r>
            <a:rPr lang="fr-FR" sz="1800" b="1">
              <a:solidFill>
                <a:srgbClr val="FF0000"/>
              </a:solidFill>
            </a:rPr>
            <a:t>pour IMPRESSION </a:t>
          </a:r>
        </a:p>
        <a:p>
          <a:pPr algn="ctr"/>
          <a:endParaRPr lang="fr-FR" sz="1800" b="1">
            <a:solidFill>
              <a:srgbClr val="FF0000"/>
            </a:solidFill>
          </a:endParaRPr>
        </a:p>
        <a:p>
          <a:pPr algn="ctr"/>
          <a:r>
            <a:rPr lang="fr-FR" sz="1800" b="1">
              <a:solidFill>
                <a:srgbClr val="0070C0"/>
              </a:solidFill>
            </a:rPr>
            <a:t>Cliquer</a:t>
          </a:r>
        </a:p>
        <a:p>
          <a:pPr algn="ctr"/>
          <a:r>
            <a:rPr lang="fr-FR" sz="1800" b="1">
              <a:solidFill>
                <a:srgbClr val="0070C0"/>
              </a:solidFill>
            </a:rPr>
            <a:t>sur</a:t>
          </a:r>
          <a:r>
            <a:rPr lang="fr-FR" sz="1800" b="1" baseline="0">
              <a:solidFill>
                <a:srgbClr val="0070C0"/>
              </a:solidFill>
            </a:rPr>
            <a:t> IMPRIMER</a:t>
          </a:r>
          <a:endParaRPr lang="fr-FR" sz="1800" b="1">
            <a:solidFill>
              <a:srgbClr val="0070C0"/>
            </a:solidFill>
          </a:endParaRPr>
        </a:p>
      </xdr:txBody>
    </xdr:sp>
    <xdr:clientData/>
  </xdr:twoCellAnchor>
  <xdr:twoCellAnchor editAs="oneCell">
    <xdr:from>
      <xdr:col>1</xdr:col>
      <xdr:colOff>42334</xdr:colOff>
      <xdr:row>0</xdr:row>
      <xdr:rowOff>42332</xdr:rowOff>
    </xdr:from>
    <xdr:to>
      <xdr:col>1</xdr:col>
      <xdr:colOff>6854549</xdr:colOff>
      <xdr:row>27</xdr:row>
      <xdr:rowOff>105833</xdr:rowOff>
    </xdr:to>
    <xdr:pic>
      <xdr:nvPicPr>
        <xdr:cNvPr id="5" name="Image 4"/>
        <xdr:cNvPicPr>
          <a:picLocks noChangeAspect="1"/>
        </xdr:cNvPicPr>
      </xdr:nvPicPr>
      <xdr:blipFill rotWithShape="1">
        <a:blip xmlns:r="http://schemas.openxmlformats.org/officeDocument/2006/relationships" r:embed="rId1"/>
        <a:srcRect l="3168" t="21011" r="52520" b="15165"/>
        <a:stretch/>
      </xdr:blipFill>
      <xdr:spPr>
        <a:xfrm>
          <a:off x="423334" y="190499"/>
          <a:ext cx="6812215" cy="537104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197909</xdr:colOff>
      <xdr:row>2</xdr:row>
      <xdr:rowOff>144991</xdr:rowOff>
    </xdr:from>
    <xdr:to>
      <xdr:col>17</xdr:col>
      <xdr:colOff>177801</xdr:colOff>
      <xdr:row>12</xdr:row>
      <xdr:rowOff>245533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1213734</xdr:colOff>
      <xdr:row>3</xdr:row>
      <xdr:rowOff>72342</xdr:rowOff>
    </xdr:from>
    <xdr:to>
      <xdr:col>16</xdr:col>
      <xdr:colOff>2298863</xdr:colOff>
      <xdr:row>4</xdr:row>
      <xdr:rowOff>24113</xdr:rowOff>
    </xdr:to>
    <xdr:sp macro="" textlink="">
      <xdr:nvSpPr>
        <xdr:cNvPr id="3" name="Rectangle à coins arrondis 2"/>
        <xdr:cNvSpPr/>
      </xdr:nvSpPr>
      <xdr:spPr>
        <a:xfrm>
          <a:off x="9462384" y="1259792"/>
          <a:ext cx="1085129" cy="275621"/>
        </a:xfrm>
        <a:prstGeom prst="round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b="1">
              <a:solidFill>
                <a:schemeClr val="tx2"/>
              </a:solidFill>
            </a:rPr>
            <a:t>0.65032</a:t>
          </a:r>
          <a:r>
            <a:rPr lang="fr-FR" sz="1600" b="1">
              <a:solidFill>
                <a:srgbClr val="FF0000"/>
              </a:solidFill>
            </a:rPr>
            <a:t> €</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304800" cy="304800"/>
    <xdr:sp macro="" textlink="">
      <xdr:nvSpPr>
        <xdr:cNvPr id="4"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1054100" y="216382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6159500</xdr:colOff>
      <xdr:row>6</xdr:row>
      <xdr:rowOff>57150</xdr:rowOff>
    </xdr:from>
    <xdr:to>
      <xdr:col>1</xdr:col>
      <xdr:colOff>6159500</xdr:colOff>
      <xdr:row>6</xdr:row>
      <xdr:rowOff>196850</xdr:rowOff>
    </xdr:to>
    <xdr:pic>
      <xdr:nvPicPr>
        <xdr:cNvPr id="5" name="Picture 144" descr="Excellente sourc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3600" y="216077800"/>
          <a:ext cx="40640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234950</xdr:colOff>
      <xdr:row>4</xdr:row>
      <xdr:rowOff>2533650</xdr:rowOff>
    </xdr:from>
    <xdr:to>
      <xdr:col>2</xdr:col>
      <xdr:colOff>539750</xdr:colOff>
      <xdr:row>5</xdr:row>
      <xdr:rowOff>88900</xdr:rowOff>
    </xdr:to>
    <xdr:sp macro="" textlink="">
      <xdr:nvSpPr>
        <xdr:cNvPr id="6" name="Flèche vers le bas 5"/>
        <xdr:cNvSpPr/>
      </xdr:nvSpPr>
      <xdr:spPr>
        <a:xfrm>
          <a:off x="9683750" y="3797300"/>
          <a:ext cx="304800" cy="349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6350</xdr:colOff>
      <xdr:row>15</xdr:row>
      <xdr:rowOff>6350</xdr:rowOff>
    </xdr:to>
    <xdr:pic>
      <xdr:nvPicPr>
        <xdr:cNvPr id="2" name="Picture 1"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9083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6350</xdr:colOff>
      <xdr:row>6</xdr:row>
      <xdr:rowOff>6350</xdr:rowOff>
    </xdr:to>
    <xdr:pic>
      <xdr:nvPicPr>
        <xdr:cNvPr id="3" name="Picture 2"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1366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xdr:row>
      <xdr:rowOff>0</xdr:rowOff>
    </xdr:from>
    <xdr:to>
      <xdr:col>1</xdr:col>
      <xdr:colOff>6350</xdr:colOff>
      <xdr:row>10</xdr:row>
      <xdr:rowOff>6350</xdr:rowOff>
    </xdr:to>
    <xdr:pic>
      <xdr:nvPicPr>
        <xdr:cNvPr id="4" name=":12c" descr="cleardo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19240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1</xdr:col>
      <xdr:colOff>6350</xdr:colOff>
      <xdr:row>54</xdr:row>
      <xdr:rowOff>6350</xdr:rowOff>
    </xdr:to>
    <xdr:pic>
      <xdr:nvPicPr>
        <xdr:cNvPr id="5" name=":12c" descr="cleardo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829945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xdr:row>
      <xdr:rowOff>0</xdr:rowOff>
    </xdr:from>
    <xdr:to>
      <xdr:col>1</xdr:col>
      <xdr:colOff>6350</xdr:colOff>
      <xdr:row>16</xdr:row>
      <xdr:rowOff>6350</xdr:rowOff>
    </xdr:to>
    <xdr:pic>
      <xdr:nvPicPr>
        <xdr:cNvPr id="6" name="Picture 9"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1051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81</xdr:row>
      <xdr:rowOff>0</xdr:rowOff>
    </xdr:from>
    <xdr:to>
      <xdr:col>1</xdr:col>
      <xdr:colOff>6350</xdr:colOff>
      <xdr:row>81</xdr:row>
      <xdr:rowOff>6350</xdr:rowOff>
    </xdr:to>
    <xdr:pic>
      <xdr:nvPicPr>
        <xdr:cNvPr id="7" name="Picture 10"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883094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77</xdr:row>
      <xdr:rowOff>0</xdr:rowOff>
    </xdr:from>
    <xdr:to>
      <xdr:col>1</xdr:col>
      <xdr:colOff>6350</xdr:colOff>
      <xdr:row>77</xdr:row>
      <xdr:rowOff>6350</xdr:rowOff>
    </xdr:to>
    <xdr:pic>
      <xdr:nvPicPr>
        <xdr:cNvPr id="8" name="Picture 11"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875220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79</xdr:row>
      <xdr:rowOff>0</xdr:rowOff>
    </xdr:from>
    <xdr:to>
      <xdr:col>1</xdr:col>
      <xdr:colOff>6350</xdr:colOff>
      <xdr:row>79</xdr:row>
      <xdr:rowOff>6350</xdr:rowOff>
    </xdr:to>
    <xdr:pic>
      <xdr:nvPicPr>
        <xdr:cNvPr id="9" name=":12c" descr="cleardo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879157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82</xdr:row>
      <xdr:rowOff>0</xdr:rowOff>
    </xdr:from>
    <xdr:to>
      <xdr:col>1</xdr:col>
      <xdr:colOff>6350</xdr:colOff>
      <xdr:row>82</xdr:row>
      <xdr:rowOff>6350</xdr:rowOff>
    </xdr:to>
    <xdr:pic>
      <xdr:nvPicPr>
        <xdr:cNvPr id="10" name="Picture 13"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885063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6350</xdr:colOff>
      <xdr:row>9</xdr:row>
      <xdr:rowOff>6350</xdr:rowOff>
    </xdr:to>
    <xdr:pic>
      <xdr:nvPicPr>
        <xdr:cNvPr id="11" name="Picture 14"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7272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6350</xdr:colOff>
      <xdr:row>5</xdr:row>
      <xdr:rowOff>6350</xdr:rowOff>
    </xdr:to>
    <xdr:pic>
      <xdr:nvPicPr>
        <xdr:cNvPr id="12" name="Picture 15"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9398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6350</xdr:colOff>
      <xdr:row>7</xdr:row>
      <xdr:rowOff>6350</xdr:rowOff>
    </xdr:to>
    <xdr:pic>
      <xdr:nvPicPr>
        <xdr:cNvPr id="13" name=":12c" descr="cleardo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13335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xdr:row>
      <xdr:rowOff>0</xdr:rowOff>
    </xdr:from>
    <xdr:to>
      <xdr:col>1</xdr:col>
      <xdr:colOff>6350</xdr:colOff>
      <xdr:row>10</xdr:row>
      <xdr:rowOff>6350</xdr:rowOff>
    </xdr:to>
    <xdr:pic>
      <xdr:nvPicPr>
        <xdr:cNvPr id="14" name="Picture 17"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9240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12700</xdr:colOff>
      <xdr:row>7</xdr:row>
      <xdr:rowOff>12700</xdr:rowOff>
    </xdr:to>
    <xdr:pic>
      <xdr:nvPicPr>
        <xdr:cNvPr id="15" name="Image 14" descr="https://ssl.gstatic.com/ui/v1/icons/mail/images/cleardot.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1333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16" name=":12g" descr="https://mail.google.com/mail/u/0/images/cleardot.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72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6350" cy="6350"/>
    <xdr:pic>
      <xdr:nvPicPr>
        <xdr:cNvPr id="17" name="Picture 2"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13665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xdr:row>
      <xdr:rowOff>0</xdr:rowOff>
    </xdr:from>
    <xdr:ext cx="6350" cy="6350"/>
    <xdr:pic>
      <xdr:nvPicPr>
        <xdr:cNvPr id="18" name="Picture 15" descr="cleard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9398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5702300</xdr:colOff>
      <xdr:row>15</xdr:row>
      <xdr:rowOff>31750</xdr:rowOff>
    </xdr:from>
    <xdr:to>
      <xdr:col>1</xdr:col>
      <xdr:colOff>5911850</xdr:colOff>
      <xdr:row>26</xdr:row>
      <xdr:rowOff>127000</xdr:rowOff>
    </xdr:to>
    <xdr:sp macro="" textlink="">
      <xdr:nvSpPr>
        <xdr:cNvPr id="19" name="Flèche vers le bas 18"/>
        <xdr:cNvSpPr/>
      </xdr:nvSpPr>
      <xdr:spPr>
        <a:xfrm>
          <a:off x="6540500" y="2940050"/>
          <a:ext cx="209550" cy="2292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1</xdr:row>
      <xdr:rowOff>0</xdr:rowOff>
    </xdr:from>
    <xdr:ext cx="304800" cy="304800"/>
    <xdr:sp macro="" textlink="">
      <xdr:nvSpPr>
        <xdr:cNvPr id="2" name="AutoShape 235" descr="data:image/jpeg;base64,/9j/4AAQSkZJRgABAQAAAQABAAD/2wCEAAkGBxMTEhUTEhIVFRUWGBgWFxcWFRYVFhcYFxcYFhcYFRcYHSggGBolHhUXIjEhJSkrLi4uFx8zODMsNygtLisBCgoKDg0OGxAQGy0lHyUtLS0tLS0tLS0tLS0tLS0tLS0tLS0tLS0tLS0tLS0tLSstLS0tLS0tLS0tLS0tLS0tLf/AABEIAI8BXwMBIgACEQEDEQH/xAAbAAABBQEBAAAAAAAAAAAAAAAGAQIDBAUAB//EAEQQAAIBAgQDBQQHBwIDCQAAAAECEQADBBIhMQVBUQYTImFxMoGRsRQjQlKhwdEHM2JyguHwVJIWNEMVJERTY3OistL/xAAZAQADAQEBAAAAAAAAAAAAAAAAAQIDBAX/xAAqEQACAgICAgECBQUAAAAAAAAAAQIRAyESMRNBUSJhBDJxgZEUQrHh8P/aAAwDAQACEQMRAD8AwbSFiFUSToAK0h2axn+mufCKo8LP1i168uLcWrGgaGy6idCp58uWtedCCatnPGKaPNB2Uxv+mufh+tO/4Sxv+mf/AOP616xh8fcnKx5SCQJjaG8x151K/ECCAXAJ2BgE9YHOr8cfkrgjyNOyONYSMMxB55kj/wC1TJ2Kxx/8OR/Un/6r0HB4t7WUd5Kjw6CRljwGRuNhPx5UmA7QNic5thu49lbxKhbmmrWgNSoOmYwDyo8UQ4IBF7C44/8ARA9XX9akH7PsafsIP66LsJxy4w7uw4uXBkmWGVFYnxsB4gpCkrp4p001rdF9+bmfhrR44hwiebj9nWM6W/8Ad/anD9nGM/8AT/3H9K9G75vvH40net94/E0eOIcYnny/s0xXN7Q97fpTm/ZtiACzXbQAEn2th7qPs56n4mocYx7ttT7J+VHCIcYniQpaatOFc5kLNKKSlApjsWlpBS0COrq6upAdSUtIaYHA0pNNrqaA6umuGu1TW8MTQIhqRMMT5Vdt4UD1/wA0rsa4srndlVdxmmW0LeEAeLQHQa6UJX0NKynistlO8dLhXNlzZTlLQTAJ0OgO1O4fiVvSbR0WJ5ameex2rP4w9vFHvMNfLWMy98GOIuXbIZy5Nu1GiQCZ8okaTn8UtdzfyYPvmQiAWUKzNE/u1OsTudetdf8ASpxtGiivYTRBg01rgFRsbgw1t7ltrTEewx8QA0kzrJ3111qz2Ux9jvCuIt5g2xALR6gAwK5VF3RHHZWbEDrUJxNehdoexyYgJcwh7tlggx4TGup/WqH/AAgrsy3QRdyzmtqQrecH8quWGSHwaAvPNKKdjcFcstkuKecHkdetRg1l12FEgpQaZNLNDEySupk0k1nQqHE00tSFqaTRQhxamzTSaaWoGTcM/eLXsGGcDDiekRzJOwHma8e4WfrF9/yr1VuDW8RatFy4KarlYrrEbjVdyJWDGkwSD1YujSHQ3EcXRWto91bd2D4NLtxtCWTIk66A+E8o51S4P2cNwjFY+3buYuCFmWt2lmVFtCSAeZI11Ota/CuB2bJDi2nfFQHuxmuN1m40sR6nlWnWv6Fg9hODX+8zXsQYGpW0i2xcmdLh1YgAKNCK3Fw6hMgVQkZcoAyxERG0eVS11ICLC4VLYyoiqOigAa+lQ4zGhVzgZxMaGY3B+Gv41S7TNktF8zqBuVmYIIOg6UNcFxLvhmCjOJbwhgoZlcyQ5knMV20Gu9OrA3MRxeLUlo8IJOzGYjKJkDzMTy86+G7QAIBB0UNuGzg7HQ6A77bdawsVcY2UYBSWIc280nJbUoYJI8M6bz6CmcLRVbJcUZSpzMcwIYG3JAZZysNBoSuc6iRT4jPRMLezqGiJ670mNH1b/wAp+VNwl0BVBGUnZYAO07CQNutPx37t/wCU/KpEeIgUtKtJXIc4tLSUtAxRS0gpaAOpWNJXUAdTTUiWias28N1oEVEQnap0wnWrSrFQXOI2rbjvGWJ2YlVMa5WYezMb8qtRb0hpWSOEtLmuMEXmzHKPLfeqVvjveErg8PexTCQTbQi0D/E5Gg89q7F9n3e9Zxli1ZKPGdL7fSLSu5a2wW3AzBCZy66wYABrcxX7NsRioGL4kWtIYW3bsd3bX/27YZUQ+YU10xwxX5iuUI9sGcfjcUDGIxeEwCncI4xV7T+GznIPrlpuDXCXXa3hGxmPxlxfE7rbt21Vd2C3ToNR7Uj0oxwv7OuE4SXvu12NYuv4ZH8FsDNudDO9aeHdEI+hYaxa8UhltpbInKGIgSRAEiRMRvTlkhHSF5k3UQT/AOz7Fq4xbC3cPfAQs9trnd8jMZ8mUlSIM+lW8Lxy0954GZrcycuqqYkjmVMb7VFxjtBjkz2L3ctDZlm2GW5b0K5umYDcQR660zs/h8Pfud5nNot4bZBbPh7wjNa10KnfXcRBkTUKT2mwlijkewz4KcFibX1kM6sTO5U7eJRy9RWxxXEWrAQ4a2hOzFYgDqelBfAcXawNx7N7Bol55IvopZLgj7OQHIecECIOnOk4lxEFmDOLTE+FlZTHTOrfpUynLGqirOlQUY6PQP8Atgt7LMnoouL015x5zWRfxuIDE3O7e3yZfEIke2hGm+/KPfQfhO0N223ihiuuZJg9DptWxw/tqLhjMrsBqjiG8yDAPv8AwrDz89StMltmjiTbulrd1F6x7SsDswnVfQfjQl2i7NNZHfWTnsk682Qnk3l/hoqa3bvRcw7Zbo/6TbHqEbb3fhU1i9EnLqPDcttoGH3XB28j6Vnz3Uv5Je+zzBWp01s9rOCJa+vw5m0TDLztsdgfLf4VgJcB51oZtNE800mow1LNBNik00mkLU0tSYClqYXpbVp3bLbUsx5CjHhXZBLcPiWzEj2RsNOfxoUbCgW4V+8X3/KvZeGXlFpQWUECSJGg6nyrxnhI+tX3/I0c2eFYdrrhr5W5flMuUz48PbtkJJgjLaDEgSCYmDB3w9GmPoMjxCyMs3bfj0Txr4jMQuuuumlRvxWwJm9bEb+NdNGPXpbf/Y3ShrC2sOLlhrd662a7dRCEZpZ3N9g7zOgtkgtMrB10qu/0S2nixF3JlQKSiDwG3ibdvxEayoueI6nKvXXajQMLmPtLmzXFGVO9aSPDbMw56L4W18jTE4rZLBRcGY7DWTrHTrWJg8Javtdtm/fc92LF3MttMylO8UGEEHLiOUc52raw/DlQoQT4M4XRQIeJEKAOQNIQ/HXFiCjPzgLI95Onumg63eIwt1BZe0DevA3IClUOMbPp5KSB6Ci/G4lJ7kyWYTlVS3h2M8h76z8Xhjbt3woYhkuuAfZDFmuR6ksfhQhgz2ksZVw6ubiqDbUhBqw0ykgTJ8DDl51r8AId7Tm2Cy2n0EQpZxEEnUwCJ9etWu1eHD2bZCh3S5acZhAIzCQxAgqZ2Pl0q+MMVuKVRSotAQIUghwZC7czTvQGalsvjC8HwuJEzlm0BJjzFb2P/dv/ACt8qf3YzT1j8Py8qbjx9W/8rfKkxM8RWlpqU6K4znOFLXUk0DFpwrktk1bt4egRXS2TVm3hqnVIpDeHKNOZIVfid/dTSb6ChVSKhv4kBSwEgbnQKB1LHQVm8Qx4lVVM7GIZiVQEHUqggsI+8QDVZ7jmGzBiugZgFAGoJQewmn3REda3jh9stRLl/HLEs87yBKr0gfaue4AedYrYhmdSxNu2XVGuhZdQ3hlFEd3I0zRP41bw3DsTibjrhbLPBCvcAIRSdRqJJEHYaVu8O7OXcFeF2/iAFVJAKrc8Q9nJZWcuUwcxM6V0xikreh2kbnALeHw6W+4Sxaa4LcmLhu6TmLZiY1IGpEitbHcQCsTdxFy5J2MKijootrJ+JrP4z2tGIARUEifE2WRAmR56EaUDXL7XSxeYJMKee/ib70/d29a5HOUm23oylDlthHxftHMrhgFOxuR8YOpY+hoW4li7tvDuBduOYEy7AREEKoOUCNhFWqiuBS9lWEg3UZv5Lf1rg+RCx76UZXJIuFLSLvEr6NeFqWUWlSwGywItrkGsxyIqladMPc7wkmzdKpdDQNQfqrvhJ1U5hvs1TIj3W0Us7GdBqSdTt60X9nuyynMmIi4xUzaLeBVOhzGdWM1WO3K60a4029IUh76yVZSoJz6EQBIGafEDy5nSquKw7oylXydFuAlD1IfUD0JrHx9xbC/RLWLdrdpyUOQFgNfqxc3gTvE6RMaVFY7SMvhLXCIghgrA/AfnXLmjO/paa/gqUn8lvj/AMQz5wjvbgRcEOunTKTEVm4zNbUBrZZNJLwRP5e+tfhvaRUbPbLW2+0JGp00Guo33omwvabCXwVvoPFoWK923v5NWWpOp/wDfuRTbsD+D4oSChI9+mmwy/mKL7HFe8jN+8iJ3zjox2PrvWL2i4Qba99hCHsjVgoGdPURtQ5heLuGDKxPkyafKspJp6J9h8cKSxV7ZNu4pUjoInMfMEg/HrQQ3Z3EjkD6GiDD9sLjRmteuUjxHzBFbeF40txJa3ptqIP8ATFax/ERSSZbaZ5ziMPct6XFK/Kog9ejYnF2CpFy0zKdIYjT051j2cBhAf+WkHabp/WtJZsa/uRk69Ajn6b1t8I7L4i/BKFEO7Npp5CreL4nbtXBaw1he8JgZAGP+40U47jC4OxmvNmusNLYMknkPQczThLk9LXyCIFGHwFvkp6/aY7aczQ/f4rcxDSZVOSg/iT+VDt7FvfvG7dMkk6clHQeVbOHsZhAqpzpBZlcH/fL7/ka9OTFYMKM7At4SfFsVUqCIOhgkaV5fg0i4s+fyNa3eoOS/hWmPJxVFJ0G9vieAtkFVVSCGEaQyobYIA0nKSJ6GoTxXAAyLSk6ciRpmiBsAO8fTbxHrQgMUvUcz8N64Y9evz8v1q/N9h8wwtdpcKhlLRB01CtJgBR+AA9AKe3bNOVtz/SaDFxk7Uv0il5vsHMLD2w1kWWk+n60y52uc6dzoepWhQYqkbGfOl5WLmwmudq7xEd0I6FhUbdqMR91R/V/ahp8ZqBXfSdaXlYc2EJ7RYk/aUe8mor3G8RBm4sQdIOum29YX0mkfEaH0o8shcmUFpQaRFnarVrCdayIIFWas2sN1qwSiwCdTsACWPoo1NV2xsllAy5eZgn55R/UwqopsdFpFA8qZiMQFWY9CZAnlJ5bVSBcyxjLMktrlG4IOixygB4INR4wSwOdjM5SNSdPFlB8O0CcqxWsYIpRJWxBaDMBtBmHXYqv2o667bGorwkkDfKAbj7gD2sg2HnPwqC7jWyTZts31i24GpzPMK9w7MYOgqG9gnuK30m5lMwlu2BvEkXCRpG0DU76VraiiuLKGLxYLollTcdZAAljLRr0Hujc1bwXBhek42+wAOlmyVZpJ1N0xlHxJq1hMOFthBosyQogE7eJvafQAamNNAOdgtWU83qIOSXRp3eItaYLhG7m2EVDl8bOF2zs8yQJE76+QrMxN0uwZ2LsBEtv12Ggps0hrO2zOzs3T/J0qHu4jLopOoEQvUr+nwqSm0J0FiFvh86rJiAMREezh7vxuMqfKasEbkRrvv8R0Pz5+XJiUYFCCzpoCpCsZglSDoeRAPPmKuNLaLS+Dd7IG+9zu7JOTU3NBEQRqd6JGcWg5XXIpkj7R9ox1AgfGgjB4C87EWpA2ZpZPMhl9r3RHrvRDw/s7iDHiuOFBUCQqQ3tASSTPuqZT4RpmkJ8VQEl55iTqfU1Lb4feb2LTn0Ro+Vek8P4KcPBW0oI6KjH4tJrdw/Fb22X4iPyrm88faZCjYBcC7KSha+GnkIOlI/DGtGVbL1zaD5V6ceLMo8SKPPlWLjeOG62RVSNixWR7h1ozcHH7/oXSQP8ACuIkOF06SkRHMEdDUuIwloMcjEayVyghR5VJxlBZXwZrjnZERQxnp09TVThXDXua4kBQTpaV516uRuffXN45LQnvoayWywC2s/mdp9F/OsrifE/sLMDQkDf+WPs0SdpOL28Nh+6VQMxhSB4qxez2e42kL5toPhScfjZFbMy1auv4UXKD5aepJqLj/wBTbW2p3Ek9etFyW/r1sXDpuxHPyFN7R8PwaOt6+fCg8NsHV+kxyq8OJ9taQmjO7L4BcHhzjby+MjwA8lO3vbf0HnQnxDGvfuNduGWJ+A2AHlR4uPTiFm7ZBGokADVSCCh2HMV5wDGh3G9dvNSVrolk6mKJOz8t6ULI8kDrRlwlQi67UqtDXZiXUhpqq3OSef4ma0cXbqhdWhopoaGHntHupc4mY/z/AAVHS0iCZb0U8XqrClmixE5u00vUU100WMeXpc9R1Yw+CdjAB12gTRYiIXKsW7JOpMCq2KxK2bgtsjg8iwCAxuFzEFuWw+NSMrMfE4tq225cjyywT/TBHMEVp45e9FU/ZZu4y1a6seg39/lUVvF3buU2gMrHnKqdJ9uCx2+yvvpuHw9q34Qni1AzEHUHRgFgDkZ0OvOrdzFSCtwyAf5QDvJA398nTlWiUYj0jXs9mrKNae9ibTLqxCNlWTBUH2nuTqNZ1IqvxvHWDKWbfMeL2YIJOYJ7QiftEb7RFD2N4kttJJhdJAXWNhkA0WZ3POKpYZrmIJUk2FOwgm8/qTsII3BPTSY1c7Xwi6bLuP4gMyoxL3SPAqKXLabIg2J89BHlVa9hmdT3l3Is/ubcNcI1PjuiQokbDNsemk2DwwVe5tJlUznaCWciRmJbVtBMeyJBE0+yo0K66CSSfUSee/p6zpk510Lko9HYZAlru0UJbzB2UElmdT4bhYkmRAIgxUu+/v8AONvSuC8zv1/TypaxcrIk2zqQilrqkQlIaWuppgMphNSOQI1Pw/vW1YvYBbCd5aum7rm1Op8oMR5VcVyfdDSsHmetLs9gbzNcNq5lRlGcIoNzMNAM0eGQdsw2rV4bcw+IYW7eCdiByY6Dqxz/AK0V4C7bsqbPdBQDJUHUxr4uo1510Y8K/M2qNseL36MheEWbNubd5jdtyWuFZ0IjK2Y+IfntBqn/AMWOAq92xYyPaABjmNAY123H4ml2mxN1sQ2d0W1AYgkDw7DMFOZieQqkzXIKWcMirKsLj6eJfEGJJiP4fUVhOKn30Q+6Ca1xDE3NQjlRyXKq/wC7Wa0A+I0nJZ9T3r/DQD30NntJ4VKu9y6VBJW22VSR7KIBAjaTVjhl24xlkeTzuMqx6hSST8K5JYZJ/Sxxewsw+DtnxXXZ41ljA+AgVl8f41Z0t2hmfkqfnUOM4ZfvwucBdjrH+Cq7dlcZa/5W0rZvauF1z+gDRAqlBRTrbLktEVoOWLvox3JM5QOnIVqYTGIBndgEQcz+J86EeLpfsGMQtxR0Ck5j5Hao1wGKxaqwtNbsDUZoUerExJ8uVc8cUr5SM02S8Qxn0rEd4dFUQoPIc29TW9wOyERnYwn3m/InlS8I4JatJnY58up5LI6dflQv2542bqFUblED2VHMDz86vwcpJzf7E3sI8FxWy9x+4OYsYa6ROo5KDyHw9aq9ubKrYTKDLGWYmSzTuT+Q0of7KBraKCIJIitftzis3d2xqegrZXyaXQEv7O7aL3lx7mQuAi6E7akmNtxV/E/s8fEM11L1tA2pXfXYxlnQxPLc1J2T7PXhbRgcqlczZtpPrRTauYa3o12X6jwiumEJPuOjaONNdAvhuwVy3GqNHMEfnWN2kwt6ywTIddoii18fbZv3jKZ9oaqa08LjVcZWKvH3xp7jypc4r6RUkedYxKzLwrYxdZl9aT2JopEUk064KiJrNmTHTXTSKpJq0likIgVSalWwedWQorg1AiXC4cb9N6ud8FRmDlLkfVr3TMSw1CkggDzlhAnWqbP9U4G5U/pVOwcpll5keYhoZtdh5baT5VrhpfUVH5Hmw7sb18I10xmKyVUAbICxJMHbX0GmZjHf2hOskeIjcaxC+RpXvgElhkEZt9I66+v41kDiRvn6qFVYzXH9lZMbDVteX4xWj5SdsppyZfxOOS2pLEAD7W3ppvPpVC/fuvz7pIDZmAzwRPgtGCRruYGnOmW8qkMgLPOty5Gkz7CbJz11Ou9KpWcxlid9x+J/vvRyUStR+4/D2iFuW0zfWhe9dzLPkcOmUD2VDAHToKsWbhkEli4M6HbnudyZ51DbM7n4efInerKGsnNsiU2yYAkksd+Q2/vUgNRA04GpIHzXTSTXTSGOmkJrq6gDqbS00mgDpqF6fNMNUAY9iMWlixdu5/ExClSANdYjSetZfHeL93IQy7aluk0POfM+kmkwWCe9dW3bUs7kADfyn0qnNySiaKbqkTJhL17wojXmI7xiAWKg7bbae6tDgTLclbuIezkgnxFV00mRrpG0UdYjG2uGW1wtkZ8S6qHZQCQMsE67AATQ7wbgWGJe5cNu/kMuxu5VBOoVguhPWtvHQ+Gwp4ZwiyqiLttw4BBbO5adiCRsfLca1p4lsPagFbY6k+H4AGaFMbxosCe97u3y7sZSeW8E/Lasn6MH8SWbhH37jOxPoJn4xXJkzxk+OOLZevQcDi9pdUy+uUn4FyarYztHMDvAP6z8kABoSXBMR9lPNjJ+HKn4TglpnHeXWb0kfKud5cvTaQy/je0TA+Fs55BVEk9BvNWsTxG6yhsTC6SLKan1c7U6xhLKECxbgA6udTPqaGu1ePY3SizmYhfd0FTVq3sylphdwXFpeUo4IzAhQBKgfnWBj+xHdT3hLKTIIGh561scDwpSylxTmj2vLXl5Ua2ryXrUkaV344pxotJUeR4ezBzmFCbDrFN4J2osWrl27ftm4/8A09JGm1avbzs41pDdszlPtDpXnWH1ZR/EPmKVuD0Z20z2DEcWuXLYywCRMcgKo8Is29XdRdJ0cE9eg2rTwrW1FvMQJWD79qifCIPEpAJ+FZ5MuSSXF/sbxm6MbjvBmQi5g28J1a2xED1nb/NqqW+IXrXtNZHlM/rRC+CaIIkHmKEuPdnDcceGFA9sGPcfP1pwXJWQmmWMUKzborVxAqm9qtimjLuIaaMP1rRa0BUVwVDRi0QKsU+abFLnA3qGZjgtI7gVTxHENDHLn09aylxty7c7qzbe65j2QY1ggk/dggztGtNRcuhqLfRrXMaOVVreMDkrYVrtwCCwJFtOQ7xiI2kCOdWbvBLVo/8Aernf3P8AybZKWlP8bA5n/AVew+MmFgKo0VVAVVHQAaCpU1F/Tv8Ax/s04xj2U+F8Iuh2e8wcsjJkgZAHEGAZ11OtaA4JoAsgAADnoNprXwqg1uYXCCK1XKYrcgGHZvyNSpwEcxXoQwQ6UjcOHSh4pD4gAez4qC5wcjY16Bc4eOlUr+CqOLRPEBHwrL51HNF1/AisbF4KOVFE0ZeanikuJFNBpMB9dTQa6aAFJppNdTaYCGmsaU0xqAOsqrOqu4RSYLESFHUgV6L9MwnDcEb2Fi5cuDKtxhudRIB1yj8q81u03D2e8MNdChdfEdNeSjr6Vpjnx9FxdDFxTXb2e87tmbxsNWgnWBXo/Dksi1aFgi3aGYsbok+0dgeZHPz8qzuz+FwoWWWGjRYl2jnl5DzqLiNq3duQswPM6flRObxxt7stOuzZOMw6nwDvW+8/sjzVNqmZL13cO3kBlWmdn8JbUxbty3U60YYS0CfE2Y/dG34Vzwc8q7pfYtOwcwnZi4+pAA+NaZ4UtoRoT5Vr8QuXVUhSF0MUPlroTOzTvRwhF0lv5CSKnCJvYvJEIsyBzNUe3fZvu7v0gSQBAA5E6T8Kudks3esx3JJox4gFvWWDDWKtY1KD+SEtAN2PxmW3kbUHWPIk0TtfAQi3p5V55bx3d4nux0I+Df3oot4skZRv1p4XLjS6CKCMEXLRVxI5zXj3bPgYwt4On7tjI8tdvwow4n2nvWY8AKzBNZuOvpiBkuyUbWQQCOsGKc8kG0l2KVG0uA79TmOVRABG5jpXcXwYS2pYnOTFtJgk8iTQzgMQzXHa1dbu1VRJ0l8y25I5TmBrR4uXkNeaWBGQCZkHw++YrTFCMbpd+zTHL0EPZvD3e7BusB15Cl4thRdVhbMkRttvVDhdi7e8d5sqb5dj6nrVxbRt3YLZVI0HUciKvjGNJb+4p1YP37VVri1evLrUTWpqS5GVdSoWStK+gWtPhHYy9iYe43dWjBBEM7DyE+EeZ+FKOOU39JhN0BeNxIUEkxGpPIetC/EO0S/Z8Z+C/EjWvZ+2X7N8G+FYWxkuqpKMzMZcAkFpMczOkR6CAbFYbhmFVRhLIvXQNbt0m5B+9B8E/wAoFdK/CQxx5ZGZqcP1A7B8Kv4kB7zCzYOoZhof5LY8Vz120OtEzcVZBlsEootW7JYxndbYIXNyG5222qpevNcOZ2LE8zTIriy5uelpFubH4VZMmrYpmCt1ba1WSZBscEvdaMMDfUigTBmIrewN41vjnRpAMFuCmtdFYpxUc6ibHdK0lliaM2mviq90qazBiSaY+JNZqdkE+JQVi4tBV2/iqx8ZifOm2JmTjlg1UBqTF3pNQisTMeDS0lLQAhppp0UhFNANaomNSkU1l5ddKYDcNgrt45bVtnPPKJj1rZ4X2Ous03fDGsA5m09NqK+xvYx7X1+Iud2rAQnM8xsd6LcTirSoUtrlQ6MxkEjnrvXVjxwSuXZvDGgP4Fbw9vvMzM4A6Nq20MxOpqDD8VBZgllFHUQ59AQI/GsjtFie/vC1hrAKJsSGKz1gmJrZ7MYIa97nJWAWIhZPJeQ91TkXLSXQpdm5w+2z6xlFFfB7CKCRqetZlm0SuggAVkcT7QCxbIBg1MUsUeT7LWlbLvabi4zi2DqTFX8XaAsa/drzTs5jWxOILnUKfzo37RcUVbJE8q5sTcnKUg5pmN2dx0XGiIzEUUYu7kBbqK8+4IxDLBBJ1OvWjjFibMHpTxJpNGbdnk3EMbkvtdEFpYBY9Cdfd+NFthjdtWr1vRuYqvhsDbZye5zEHejDBvYS17KrlExNXBRl7Gosp4zBJdwzExmjahrsnhs/eIwGa0T55gNmFZfHuNP3hVRC9JMH1qDgeLFti2dgxmTrz5ab0S4OS0S2jUtcLtN4fpGRs7NkVlVjtGjbgFZ2+VbXFLVgRcuO1y4o8IzAiepCqBO3wrz7FDM7N5mKIuBYFVtd+9yVEwmuUMNTPUjTYc6OeqKg90R2ONYjvjaXUnXLoFUfxFvLrV9e1AK/WakMREgxpusaFT05UMYhZuXGUtDtJ1OvT3dAadbs6UObrQSn8BrcNMLgAliFA5nStFMLJ1qpxnhPfWjbVgpOsnbTrWjNmA3FsffxV36NhlJzyFKmGaBJJJ9lYBPpXoWG4rcwFlEu4g3/AAhWkeIXANWVpkqY56yJJkmhXst2Xa230hmIMHJlY7HQmR1HI1a4rhpJJ1PnXUvxMMMKirZz5o2/sZfH+0V7EEgsVSfZB3/mPP02rAZau4q3Bqoa4cs5ZHykyFFJaGrU1jDk1LhsPNbGFwsVnQJEOEw0VdGFqVLW1XLaVD0PiUFwsUvd3BsTFaq26lFmrjspIwxcYb1Yt4qtJ8ODyqpc4dO2lKWP4CiS080+4TFT4fChRS3gKuMX7AxMaxFYeIvk1u8SeKHb51pNkshp600U5aCR9LSCloA6kNOikNADDTHFSGmsKYUGvYjjec5brm5dQEKHIVEQfa28Rqn247VZvqbLA/ecRA8hQ1w/hjYi4LakAnr/AJ50dWuw2EtWpvk5onSYrpxKc1SOiDdUjuz9/ElA3fWwkfZST6Zia1e+zHxvJ820gc4oTxnH8Pai2oe4E0VTovvGk++p+G4w4i4twoEVRoB/nlWjUY6TG9BtjOIC3aOvL8q8q4xbuXnktAMwK3O1fHQBkSSTprsKwOHYhQCWkt1JrDNt0ZvYXdjOE9zYLnnJmsLtFjFvB1S5JAOgM0zifaa49g2V8EiCRvFZHCOGW7VprknNtzmfWk3CK12LSNTs9hGS1m3Y6elGDcXCIFaFMaltqFOG8SKWSSBGb31S4lizdaeXIVhHTbXsk1+K8ey6WSMx1ncAVjNxC6wOYzOonlUC26flppUJyI2BJljJpwSpQtcBRYrGBKeJjLJjeJMT1jaadlpYpDGhKUCngUoJ5AUDP//Z"/>
        <xdr:cNvSpPr>
          <a:spLocks noChangeAspect="1" noChangeArrowheads="1"/>
        </xdr:cNvSpPr>
      </xdr:nvSpPr>
      <xdr:spPr bwMode="auto">
        <a:xfrm>
          <a:off x="381000" y="1206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6159500</xdr:colOff>
      <xdr:row>1</xdr:row>
      <xdr:rowOff>0</xdr:rowOff>
    </xdr:from>
    <xdr:to>
      <xdr:col>1</xdr:col>
      <xdr:colOff>6159500</xdr:colOff>
      <xdr:row>1</xdr:row>
      <xdr:rowOff>139700</xdr:rowOff>
    </xdr:to>
    <xdr:pic>
      <xdr:nvPicPr>
        <xdr:cNvPr id="3" name="Picture 144" descr="Excellente sourc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500" y="120650"/>
          <a:ext cx="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247650</xdr:colOff>
      <xdr:row>2</xdr:row>
      <xdr:rowOff>31750</xdr:rowOff>
    </xdr:from>
    <xdr:to>
      <xdr:col>4</xdr:col>
      <xdr:colOff>539750</xdr:colOff>
      <xdr:row>2</xdr:row>
      <xdr:rowOff>323850</xdr:rowOff>
    </xdr:to>
    <xdr:sp macro="" textlink="">
      <xdr:nvSpPr>
        <xdr:cNvPr id="2" name="AutoShape 1">
          <a:hlinkClick xmlns:r="http://schemas.openxmlformats.org/officeDocument/2006/relationships" r:id="rId1"/>
        </xdr:cNvPr>
        <xdr:cNvSpPr>
          <a:spLocks noChangeArrowheads="1"/>
        </xdr:cNvSpPr>
      </xdr:nvSpPr>
      <xdr:spPr bwMode="auto">
        <a:xfrm>
          <a:off x="1327150" y="4889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41148" rIns="45720" bIns="0" anchor="t" upright="1"/>
        <a:lstStyle/>
        <a:p>
          <a:pPr algn="ctr" rtl="0">
            <a:defRPr sz="1000"/>
          </a:pPr>
          <a:r>
            <a:rPr lang="fr-FR" sz="1400" b="1" i="0" u="none" strike="noStrike" baseline="0">
              <a:solidFill>
                <a:srgbClr val="0000FF"/>
              </a:solidFill>
              <a:latin typeface="Arial"/>
              <a:cs typeface="Arial"/>
            </a:rPr>
            <a:t>A</a:t>
          </a:r>
        </a:p>
      </xdr:txBody>
    </xdr:sp>
    <xdr:clientData/>
  </xdr:twoCellAnchor>
  <xdr:twoCellAnchor>
    <xdr:from>
      <xdr:col>4</xdr:col>
      <xdr:colOff>958850</xdr:colOff>
      <xdr:row>2</xdr:row>
      <xdr:rowOff>19050</xdr:rowOff>
    </xdr:from>
    <xdr:to>
      <xdr:col>4</xdr:col>
      <xdr:colOff>1250950</xdr:colOff>
      <xdr:row>2</xdr:row>
      <xdr:rowOff>311150</xdr:rowOff>
    </xdr:to>
    <xdr:sp macro="" textlink="">
      <xdr:nvSpPr>
        <xdr:cNvPr id="3" name="AutoShape 2">
          <a:hlinkClick xmlns:r="http://schemas.openxmlformats.org/officeDocument/2006/relationships" r:id="rId2"/>
        </xdr:cNvPr>
        <xdr:cNvSpPr>
          <a:spLocks noChangeArrowheads="1"/>
        </xdr:cNvSpPr>
      </xdr:nvSpPr>
      <xdr:spPr bwMode="auto">
        <a:xfrm>
          <a:off x="203835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C</a:t>
          </a:r>
        </a:p>
      </xdr:txBody>
    </xdr:sp>
    <xdr:clientData/>
  </xdr:twoCellAnchor>
  <xdr:twoCellAnchor>
    <xdr:from>
      <xdr:col>4</xdr:col>
      <xdr:colOff>5022850</xdr:colOff>
      <xdr:row>2</xdr:row>
      <xdr:rowOff>31750</xdr:rowOff>
    </xdr:from>
    <xdr:to>
      <xdr:col>4</xdr:col>
      <xdr:colOff>5314950</xdr:colOff>
      <xdr:row>2</xdr:row>
      <xdr:rowOff>323850</xdr:rowOff>
    </xdr:to>
    <xdr:sp macro="" textlink="">
      <xdr:nvSpPr>
        <xdr:cNvPr id="4" name="AutoShape 3">
          <a:hlinkClick xmlns:r="http://schemas.openxmlformats.org/officeDocument/2006/relationships" r:id="rId3"/>
        </xdr:cNvPr>
        <xdr:cNvSpPr>
          <a:spLocks noChangeArrowheads="1"/>
        </xdr:cNvSpPr>
      </xdr:nvSpPr>
      <xdr:spPr bwMode="auto">
        <a:xfrm>
          <a:off x="6102350" y="4889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O</a:t>
          </a:r>
        </a:p>
      </xdr:txBody>
    </xdr:sp>
    <xdr:clientData/>
  </xdr:twoCellAnchor>
  <xdr:twoCellAnchor>
    <xdr:from>
      <xdr:col>4</xdr:col>
      <xdr:colOff>3333750</xdr:colOff>
      <xdr:row>2</xdr:row>
      <xdr:rowOff>31750</xdr:rowOff>
    </xdr:from>
    <xdr:to>
      <xdr:col>4</xdr:col>
      <xdr:colOff>3625850</xdr:colOff>
      <xdr:row>2</xdr:row>
      <xdr:rowOff>323850</xdr:rowOff>
    </xdr:to>
    <xdr:sp macro="" textlink="">
      <xdr:nvSpPr>
        <xdr:cNvPr id="5" name="AutoShape 4">
          <a:hlinkClick xmlns:r="http://schemas.openxmlformats.org/officeDocument/2006/relationships" r:id="rId4"/>
        </xdr:cNvPr>
        <xdr:cNvSpPr>
          <a:spLocks noChangeArrowheads="1"/>
        </xdr:cNvSpPr>
      </xdr:nvSpPr>
      <xdr:spPr bwMode="auto">
        <a:xfrm>
          <a:off x="4413250" y="4889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J</a:t>
          </a:r>
        </a:p>
      </xdr:txBody>
    </xdr:sp>
    <xdr:clientData/>
  </xdr:twoCellAnchor>
  <xdr:twoCellAnchor>
    <xdr:from>
      <xdr:col>4</xdr:col>
      <xdr:colOff>3987800</xdr:colOff>
      <xdr:row>2</xdr:row>
      <xdr:rowOff>19050</xdr:rowOff>
    </xdr:from>
    <xdr:to>
      <xdr:col>4</xdr:col>
      <xdr:colOff>4279900</xdr:colOff>
      <xdr:row>2</xdr:row>
      <xdr:rowOff>311150</xdr:rowOff>
    </xdr:to>
    <xdr:sp macro="" textlink="">
      <xdr:nvSpPr>
        <xdr:cNvPr id="6" name="AutoShape 5">
          <a:hlinkClick xmlns:r="http://schemas.openxmlformats.org/officeDocument/2006/relationships" r:id="rId5"/>
        </xdr:cNvPr>
        <xdr:cNvSpPr>
          <a:spLocks noChangeArrowheads="1"/>
        </xdr:cNvSpPr>
      </xdr:nvSpPr>
      <xdr:spPr bwMode="auto">
        <a:xfrm>
          <a:off x="506730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L</a:t>
          </a:r>
        </a:p>
      </xdr:txBody>
    </xdr:sp>
    <xdr:clientData/>
  </xdr:twoCellAnchor>
  <xdr:twoCellAnchor>
    <xdr:from>
      <xdr:col>4</xdr:col>
      <xdr:colOff>4324350</xdr:colOff>
      <xdr:row>2</xdr:row>
      <xdr:rowOff>31750</xdr:rowOff>
    </xdr:from>
    <xdr:to>
      <xdr:col>4</xdr:col>
      <xdr:colOff>4616450</xdr:colOff>
      <xdr:row>2</xdr:row>
      <xdr:rowOff>323850</xdr:rowOff>
    </xdr:to>
    <xdr:sp macro="" textlink="">
      <xdr:nvSpPr>
        <xdr:cNvPr id="7" name="AutoShape 6">
          <a:hlinkClick xmlns:r="http://schemas.openxmlformats.org/officeDocument/2006/relationships" r:id="rId6"/>
        </xdr:cNvPr>
        <xdr:cNvSpPr>
          <a:spLocks noChangeArrowheads="1"/>
        </xdr:cNvSpPr>
      </xdr:nvSpPr>
      <xdr:spPr bwMode="auto">
        <a:xfrm>
          <a:off x="5403850" y="4889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M</a:t>
          </a:r>
        </a:p>
      </xdr:txBody>
    </xdr:sp>
    <xdr:clientData/>
  </xdr:twoCellAnchor>
  <xdr:twoCellAnchor>
    <xdr:from>
      <xdr:col>4</xdr:col>
      <xdr:colOff>3663950</xdr:colOff>
      <xdr:row>2</xdr:row>
      <xdr:rowOff>19050</xdr:rowOff>
    </xdr:from>
    <xdr:to>
      <xdr:col>4</xdr:col>
      <xdr:colOff>3956050</xdr:colOff>
      <xdr:row>2</xdr:row>
      <xdr:rowOff>311150</xdr:rowOff>
    </xdr:to>
    <xdr:sp macro="" textlink="">
      <xdr:nvSpPr>
        <xdr:cNvPr id="8" name="AutoShape 7">
          <a:hlinkClick xmlns:r="http://schemas.openxmlformats.org/officeDocument/2006/relationships" r:id="rId7"/>
        </xdr:cNvPr>
        <xdr:cNvSpPr>
          <a:spLocks noChangeArrowheads="1"/>
        </xdr:cNvSpPr>
      </xdr:nvSpPr>
      <xdr:spPr bwMode="auto">
        <a:xfrm>
          <a:off x="474345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K</a:t>
          </a:r>
        </a:p>
      </xdr:txBody>
    </xdr:sp>
    <xdr:clientData/>
  </xdr:twoCellAnchor>
  <xdr:twoCellAnchor>
    <xdr:from>
      <xdr:col>4</xdr:col>
      <xdr:colOff>1974850</xdr:colOff>
      <xdr:row>2</xdr:row>
      <xdr:rowOff>19050</xdr:rowOff>
    </xdr:from>
    <xdr:to>
      <xdr:col>4</xdr:col>
      <xdr:colOff>2266950</xdr:colOff>
      <xdr:row>2</xdr:row>
      <xdr:rowOff>311150</xdr:rowOff>
    </xdr:to>
    <xdr:sp macro="" textlink="">
      <xdr:nvSpPr>
        <xdr:cNvPr id="9" name="AutoShape 8">
          <a:hlinkClick xmlns:r="http://schemas.openxmlformats.org/officeDocument/2006/relationships" r:id="rId8"/>
        </xdr:cNvPr>
        <xdr:cNvSpPr>
          <a:spLocks noChangeArrowheads="1"/>
        </xdr:cNvSpPr>
      </xdr:nvSpPr>
      <xdr:spPr bwMode="auto">
        <a:xfrm>
          <a:off x="305435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F</a:t>
          </a:r>
        </a:p>
      </xdr:txBody>
    </xdr:sp>
    <xdr:clientData/>
  </xdr:twoCellAnchor>
  <xdr:twoCellAnchor>
    <xdr:from>
      <xdr:col>4</xdr:col>
      <xdr:colOff>2324100</xdr:colOff>
      <xdr:row>2</xdr:row>
      <xdr:rowOff>19050</xdr:rowOff>
    </xdr:from>
    <xdr:to>
      <xdr:col>4</xdr:col>
      <xdr:colOff>2616200</xdr:colOff>
      <xdr:row>2</xdr:row>
      <xdr:rowOff>311150</xdr:rowOff>
    </xdr:to>
    <xdr:sp macro="" textlink="">
      <xdr:nvSpPr>
        <xdr:cNvPr id="10" name="AutoShape 9">
          <a:hlinkClick xmlns:r="http://schemas.openxmlformats.org/officeDocument/2006/relationships" r:id="rId9"/>
        </xdr:cNvPr>
        <xdr:cNvSpPr>
          <a:spLocks noChangeArrowheads="1"/>
        </xdr:cNvSpPr>
      </xdr:nvSpPr>
      <xdr:spPr bwMode="auto">
        <a:xfrm>
          <a:off x="340360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G</a:t>
          </a:r>
        </a:p>
      </xdr:txBody>
    </xdr:sp>
    <xdr:clientData/>
  </xdr:twoCellAnchor>
  <xdr:twoCellAnchor>
    <xdr:from>
      <xdr:col>4</xdr:col>
      <xdr:colOff>1295400</xdr:colOff>
      <xdr:row>2</xdr:row>
      <xdr:rowOff>19050</xdr:rowOff>
    </xdr:from>
    <xdr:to>
      <xdr:col>4</xdr:col>
      <xdr:colOff>1587500</xdr:colOff>
      <xdr:row>2</xdr:row>
      <xdr:rowOff>311150</xdr:rowOff>
    </xdr:to>
    <xdr:sp macro="" textlink="">
      <xdr:nvSpPr>
        <xdr:cNvPr id="11" name="AutoShape 10">
          <a:hlinkClick xmlns:r="http://schemas.openxmlformats.org/officeDocument/2006/relationships" r:id="rId10"/>
        </xdr:cNvPr>
        <xdr:cNvSpPr>
          <a:spLocks noChangeArrowheads="1"/>
        </xdr:cNvSpPr>
      </xdr:nvSpPr>
      <xdr:spPr bwMode="auto">
        <a:xfrm>
          <a:off x="237490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D</a:t>
          </a:r>
        </a:p>
      </xdr:txBody>
    </xdr:sp>
    <xdr:clientData/>
  </xdr:twoCellAnchor>
  <xdr:twoCellAnchor>
    <xdr:from>
      <xdr:col>4</xdr:col>
      <xdr:colOff>609600</xdr:colOff>
      <xdr:row>2</xdr:row>
      <xdr:rowOff>31750</xdr:rowOff>
    </xdr:from>
    <xdr:to>
      <xdr:col>4</xdr:col>
      <xdr:colOff>901700</xdr:colOff>
      <xdr:row>2</xdr:row>
      <xdr:rowOff>323850</xdr:rowOff>
    </xdr:to>
    <xdr:sp macro="" textlink="">
      <xdr:nvSpPr>
        <xdr:cNvPr id="12" name="AutoShape 11">
          <a:hlinkClick xmlns:r="http://schemas.openxmlformats.org/officeDocument/2006/relationships" r:id="rId11"/>
        </xdr:cNvPr>
        <xdr:cNvSpPr>
          <a:spLocks noChangeArrowheads="1"/>
        </xdr:cNvSpPr>
      </xdr:nvSpPr>
      <xdr:spPr bwMode="auto">
        <a:xfrm>
          <a:off x="1689100" y="4889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B</a:t>
          </a:r>
        </a:p>
      </xdr:txBody>
    </xdr:sp>
    <xdr:clientData/>
  </xdr:twoCellAnchor>
  <xdr:twoCellAnchor>
    <xdr:from>
      <xdr:col>4</xdr:col>
      <xdr:colOff>1625600</xdr:colOff>
      <xdr:row>2</xdr:row>
      <xdr:rowOff>19050</xdr:rowOff>
    </xdr:from>
    <xdr:to>
      <xdr:col>4</xdr:col>
      <xdr:colOff>1917700</xdr:colOff>
      <xdr:row>2</xdr:row>
      <xdr:rowOff>311150</xdr:rowOff>
    </xdr:to>
    <xdr:sp macro="" textlink="">
      <xdr:nvSpPr>
        <xdr:cNvPr id="13" name="AutoShape 12">
          <a:hlinkClick xmlns:r="http://schemas.openxmlformats.org/officeDocument/2006/relationships" r:id="rId12"/>
        </xdr:cNvPr>
        <xdr:cNvSpPr>
          <a:spLocks noChangeArrowheads="1"/>
        </xdr:cNvSpPr>
      </xdr:nvSpPr>
      <xdr:spPr bwMode="auto">
        <a:xfrm>
          <a:off x="270510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E</a:t>
          </a:r>
        </a:p>
      </xdr:txBody>
    </xdr:sp>
    <xdr:clientData/>
  </xdr:twoCellAnchor>
  <xdr:twoCellAnchor>
    <xdr:from>
      <xdr:col>4</xdr:col>
      <xdr:colOff>2654300</xdr:colOff>
      <xdr:row>2</xdr:row>
      <xdr:rowOff>19050</xdr:rowOff>
    </xdr:from>
    <xdr:to>
      <xdr:col>4</xdr:col>
      <xdr:colOff>2946400</xdr:colOff>
      <xdr:row>2</xdr:row>
      <xdr:rowOff>311150</xdr:rowOff>
    </xdr:to>
    <xdr:sp macro="" textlink="">
      <xdr:nvSpPr>
        <xdr:cNvPr id="14" name="AutoShape 13">
          <a:hlinkClick xmlns:r="http://schemas.openxmlformats.org/officeDocument/2006/relationships" r:id="rId13"/>
        </xdr:cNvPr>
        <xdr:cNvSpPr>
          <a:spLocks noChangeArrowheads="1"/>
        </xdr:cNvSpPr>
      </xdr:nvSpPr>
      <xdr:spPr bwMode="auto">
        <a:xfrm>
          <a:off x="373380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H</a:t>
          </a:r>
        </a:p>
      </xdr:txBody>
    </xdr:sp>
    <xdr:clientData/>
  </xdr:twoCellAnchor>
  <xdr:twoCellAnchor>
    <xdr:from>
      <xdr:col>4</xdr:col>
      <xdr:colOff>2984500</xdr:colOff>
      <xdr:row>2</xdr:row>
      <xdr:rowOff>19050</xdr:rowOff>
    </xdr:from>
    <xdr:to>
      <xdr:col>4</xdr:col>
      <xdr:colOff>3276600</xdr:colOff>
      <xdr:row>2</xdr:row>
      <xdr:rowOff>311150</xdr:rowOff>
    </xdr:to>
    <xdr:sp macro="" textlink="">
      <xdr:nvSpPr>
        <xdr:cNvPr id="15" name="AutoShape 14">
          <a:hlinkClick xmlns:r="http://schemas.openxmlformats.org/officeDocument/2006/relationships" r:id="rId14"/>
        </xdr:cNvPr>
        <xdr:cNvSpPr>
          <a:spLocks noChangeArrowheads="1"/>
        </xdr:cNvSpPr>
      </xdr:nvSpPr>
      <xdr:spPr bwMode="auto">
        <a:xfrm>
          <a:off x="406400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I</a:t>
          </a:r>
        </a:p>
      </xdr:txBody>
    </xdr:sp>
    <xdr:clientData/>
  </xdr:twoCellAnchor>
  <xdr:twoCellAnchor>
    <xdr:from>
      <xdr:col>4</xdr:col>
      <xdr:colOff>4679950</xdr:colOff>
      <xdr:row>2</xdr:row>
      <xdr:rowOff>31750</xdr:rowOff>
    </xdr:from>
    <xdr:to>
      <xdr:col>4</xdr:col>
      <xdr:colOff>4972050</xdr:colOff>
      <xdr:row>2</xdr:row>
      <xdr:rowOff>323850</xdr:rowOff>
    </xdr:to>
    <xdr:sp macro="" textlink="">
      <xdr:nvSpPr>
        <xdr:cNvPr id="16" name="AutoShape 15">
          <a:hlinkClick xmlns:r="http://schemas.openxmlformats.org/officeDocument/2006/relationships" r:id="rId15"/>
        </xdr:cNvPr>
        <xdr:cNvSpPr>
          <a:spLocks noChangeArrowheads="1"/>
        </xdr:cNvSpPr>
      </xdr:nvSpPr>
      <xdr:spPr bwMode="auto">
        <a:xfrm>
          <a:off x="5759450" y="4889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N</a:t>
          </a:r>
        </a:p>
      </xdr:txBody>
    </xdr:sp>
    <xdr:clientData/>
  </xdr:twoCellAnchor>
  <xdr:twoCellAnchor>
    <xdr:from>
      <xdr:col>4</xdr:col>
      <xdr:colOff>5359400</xdr:colOff>
      <xdr:row>2</xdr:row>
      <xdr:rowOff>19050</xdr:rowOff>
    </xdr:from>
    <xdr:to>
      <xdr:col>4</xdr:col>
      <xdr:colOff>5651500</xdr:colOff>
      <xdr:row>2</xdr:row>
      <xdr:rowOff>311150</xdr:rowOff>
    </xdr:to>
    <xdr:sp macro="" textlink="">
      <xdr:nvSpPr>
        <xdr:cNvPr id="17" name="AutoShape 16">
          <a:hlinkClick xmlns:r="http://schemas.openxmlformats.org/officeDocument/2006/relationships" r:id="rId16"/>
        </xdr:cNvPr>
        <xdr:cNvSpPr>
          <a:spLocks noChangeArrowheads="1"/>
        </xdr:cNvSpPr>
      </xdr:nvSpPr>
      <xdr:spPr bwMode="auto">
        <a:xfrm>
          <a:off x="643890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P</a:t>
          </a:r>
        </a:p>
      </xdr:txBody>
    </xdr:sp>
    <xdr:clientData/>
  </xdr:twoCellAnchor>
  <xdr:twoCellAnchor>
    <xdr:from>
      <xdr:col>4</xdr:col>
      <xdr:colOff>5708650</xdr:colOff>
      <xdr:row>2</xdr:row>
      <xdr:rowOff>19050</xdr:rowOff>
    </xdr:from>
    <xdr:to>
      <xdr:col>4</xdr:col>
      <xdr:colOff>6000750</xdr:colOff>
      <xdr:row>2</xdr:row>
      <xdr:rowOff>311150</xdr:rowOff>
    </xdr:to>
    <xdr:sp macro="" textlink="">
      <xdr:nvSpPr>
        <xdr:cNvPr id="18" name="AutoShape 17">
          <a:hlinkClick xmlns:r="http://schemas.openxmlformats.org/officeDocument/2006/relationships" r:id="rId17"/>
        </xdr:cNvPr>
        <xdr:cNvSpPr>
          <a:spLocks noChangeArrowheads="1"/>
        </xdr:cNvSpPr>
      </xdr:nvSpPr>
      <xdr:spPr bwMode="auto">
        <a:xfrm>
          <a:off x="678815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Q</a:t>
          </a:r>
        </a:p>
      </xdr:txBody>
    </xdr:sp>
    <xdr:clientData/>
  </xdr:twoCellAnchor>
  <xdr:twoCellAnchor>
    <xdr:from>
      <xdr:col>4</xdr:col>
      <xdr:colOff>6369050</xdr:colOff>
      <xdr:row>2</xdr:row>
      <xdr:rowOff>19050</xdr:rowOff>
    </xdr:from>
    <xdr:to>
      <xdr:col>4</xdr:col>
      <xdr:colOff>6661150</xdr:colOff>
      <xdr:row>2</xdr:row>
      <xdr:rowOff>311150</xdr:rowOff>
    </xdr:to>
    <xdr:sp macro="" textlink="">
      <xdr:nvSpPr>
        <xdr:cNvPr id="19" name="AutoShape 18">
          <a:hlinkClick xmlns:r="http://schemas.openxmlformats.org/officeDocument/2006/relationships" r:id="rId18"/>
        </xdr:cNvPr>
        <xdr:cNvSpPr>
          <a:spLocks noChangeArrowheads="1"/>
        </xdr:cNvSpPr>
      </xdr:nvSpPr>
      <xdr:spPr bwMode="auto">
        <a:xfrm>
          <a:off x="744855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S</a:t>
          </a:r>
        </a:p>
      </xdr:txBody>
    </xdr:sp>
    <xdr:clientData/>
  </xdr:twoCellAnchor>
  <xdr:twoCellAnchor>
    <xdr:from>
      <xdr:col>4</xdr:col>
      <xdr:colOff>6699250</xdr:colOff>
      <xdr:row>2</xdr:row>
      <xdr:rowOff>19050</xdr:rowOff>
    </xdr:from>
    <xdr:to>
      <xdr:col>4</xdr:col>
      <xdr:colOff>6991350</xdr:colOff>
      <xdr:row>2</xdr:row>
      <xdr:rowOff>311150</xdr:rowOff>
    </xdr:to>
    <xdr:sp macro="" textlink="">
      <xdr:nvSpPr>
        <xdr:cNvPr id="20" name="AutoShape 19">
          <a:hlinkClick xmlns:r="http://schemas.openxmlformats.org/officeDocument/2006/relationships" r:id="rId19"/>
        </xdr:cNvPr>
        <xdr:cNvSpPr>
          <a:spLocks noChangeArrowheads="1"/>
        </xdr:cNvSpPr>
      </xdr:nvSpPr>
      <xdr:spPr bwMode="auto">
        <a:xfrm>
          <a:off x="777875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T</a:t>
          </a:r>
        </a:p>
      </xdr:txBody>
    </xdr:sp>
    <xdr:clientData/>
  </xdr:twoCellAnchor>
  <xdr:twoCellAnchor>
    <xdr:from>
      <xdr:col>4</xdr:col>
      <xdr:colOff>7029450</xdr:colOff>
      <xdr:row>2</xdr:row>
      <xdr:rowOff>19050</xdr:rowOff>
    </xdr:from>
    <xdr:to>
      <xdr:col>4</xdr:col>
      <xdr:colOff>7321550</xdr:colOff>
      <xdr:row>2</xdr:row>
      <xdr:rowOff>311150</xdr:rowOff>
    </xdr:to>
    <xdr:sp macro="" textlink="">
      <xdr:nvSpPr>
        <xdr:cNvPr id="21" name="AutoShape 20">
          <a:hlinkClick xmlns:r="http://schemas.openxmlformats.org/officeDocument/2006/relationships" r:id="rId20"/>
        </xdr:cNvPr>
        <xdr:cNvSpPr>
          <a:spLocks noChangeArrowheads="1"/>
        </xdr:cNvSpPr>
      </xdr:nvSpPr>
      <xdr:spPr bwMode="auto">
        <a:xfrm>
          <a:off x="810895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U</a:t>
          </a:r>
        </a:p>
      </xdr:txBody>
    </xdr:sp>
    <xdr:clientData/>
  </xdr:twoCellAnchor>
  <xdr:twoCellAnchor>
    <xdr:from>
      <xdr:col>4</xdr:col>
      <xdr:colOff>7372350</xdr:colOff>
      <xdr:row>2</xdr:row>
      <xdr:rowOff>31750</xdr:rowOff>
    </xdr:from>
    <xdr:to>
      <xdr:col>4</xdr:col>
      <xdr:colOff>7664450</xdr:colOff>
      <xdr:row>2</xdr:row>
      <xdr:rowOff>323850</xdr:rowOff>
    </xdr:to>
    <xdr:sp macro="" textlink="">
      <xdr:nvSpPr>
        <xdr:cNvPr id="22" name="AutoShape 21">
          <a:hlinkClick xmlns:r="http://schemas.openxmlformats.org/officeDocument/2006/relationships" r:id="rId21"/>
        </xdr:cNvPr>
        <xdr:cNvSpPr>
          <a:spLocks noChangeArrowheads="1"/>
        </xdr:cNvSpPr>
      </xdr:nvSpPr>
      <xdr:spPr bwMode="auto">
        <a:xfrm>
          <a:off x="8451850" y="4889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V</a:t>
          </a:r>
        </a:p>
      </xdr:txBody>
    </xdr:sp>
    <xdr:clientData/>
  </xdr:twoCellAnchor>
  <xdr:twoCellAnchor>
    <xdr:from>
      <xdr:col>4</xdr:col>
      <xdr:colOff>7708900</xdr:colOff>
      <xdr:row>2</xdr:row>
      <xdr:rowOff>31750</xdr:rowOff>
    </xdr:from>
    <xdr:to>
      <xdr:col>4</xdr:col>
      <xdr:colOff>8045450</xdr:colOff>
      <xdr:row>2</xdr:row>
      <xdr:rowOff>323850</xdr:rowOff>
    </xdr:to>
    <xdr:sp macro="" textlink="">
      <xdr:nvSpPr>
        <xdr:cNvPr id="23" name="AutoShape 22">
          <a:hlinkClick xmlns:r="http://schemas.openxmlformats.org/officeDocument/2006/relationships" r:id="rId22"/>
        </xdr:cNvPr>
        <xdr:cNvSpPr>
          <a:spLocks noChangeArrowheads="1"/>
        </xdr:cNvSpPr>
      </xdr:nvSpPr>
      <xdr:spPr bwMode="auto">
        <a:xfrm>
          <a:off x="8788400" y="488950"/>
          <a:ext cx="33655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W</a:t>
          </a:r>
        </a:p>
      </xdr:txBody>
    </xdr:sp>
    <xdr:clientData/>
  </xdr:twoCellAnchor>
  <xdr:twoCellAnchor>
    <xdr:from>
      <xdr:col>4</xdr:col>
      <xdr:colOff>8102600</xdr:colOff>
      <xdr:row>2</xdr:row>
      <xdr:rowOff>19050</xdr:rowOff>
    </xdr:from>
    <xdr:to>
      <xdr:col>4</xdr:col>
      <xdr:colOff>8394700</xdr:colOff>
      <xdr:row>2</xdr:row>
      <xdr:rowOff>311150</xdr:rowOff>
    </xdr:to>
    <xdr:sp macro="" textlink="">
      <xdr:nvSpPr>
        <xdr:cNvPr id="24" name="AutoShape 23">
          <a:hlinkClick xmlns:r="http://schemas.openxmlformats.org/officeDocument/2006/relationships" r:id="rId23"/>
        </xdr:cNvPr>
        <xdr:cNvSpPr>
          <a:spLocks noChangeArrowheads="1"/>
        </xdr:cNvSpPr>
      </xdr:nvSpPr>
      <xdr:spPr bwMode="auto">
        <a:xfrm>
          <a:off x="918210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X</a:t>
          </a:r>
        </a:p>
      </xdr:txBody>
    </xdr:sp>
    <xdr:clientData/>
  </xdr:twoCellAnchor>
  <xdr:twoCellAnchor>
    <xdr:from>
      <xdr:col>4</xdr:col>
      <xdr:colOff>8451850</xdr:colOff>
      <xdr:row>2</xdr:row>
      <xdr:rowOff>19050</xdr:rowOff>
    </xdr:from>
    <xdr:to>
      <xdr:col>4</xdr:col>
      <xdr:colOff>8743950</xdr:colOff>
      <xdr:row>2</xdr:row>
      <xdr:rowOff>311150</xdr:rowOff>
    </xdr:to>
    <xdr:sp macro="" textlink="">
      <xdr:nvSpPr>
        <xdr:cNvPr id="25" name="AutoShape 24">
          <a:hlinkClick xmlns:r="http://schemas.openxmlformats.org/officeDocument/2006/relationships" r:id="rId24"/>
        </xdr:cNvPr>
        <xdr:cNvSpPr>
          <a:spLocks noChangeArrowheads="1"/>
        </xdr:cNvSpPr>
      </xdr:nvSpPr>
      <xdr:spPr bwMode="auto">
        <a:xfrm>
          <a:off x="9531350" y="476250"/>
          <a:ext cx="292100" cy="292100"/>
        </a:xfrm>
        <a:prstGeom prst="flowChartConnec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Y</a:t>
          </a:r>
        </a:p>
      </xdr:txBody>
    </xdr:sp>
    <xdr:clientData/>
  </xdr:twoCellAnchor>
  <xdr:twoCellAnchor>
    <xdr:from>
      <xdr:col>4</xdr:col>
      <xdr:colOff>8794750</xdr:colOff>
      <xdr:row>2</xdr:row>
      <xdr:rowOff>19050</xdr:rowOff>
    </xdr:from>
    <xdr:to>
      <xdr:col>4</xdr:col>
      <xdr:colOff>9086850</xdr:colOff>
      <xdr:row>2</xdr:row>
      <xdr:rowOff>311150</xdr:rowOff>
    </xdr:to>
    <xdr:sp macro="" textlink="">
      <xdr:nvSpPr>
        <xdr:cNvPr id="26" name="AutoShape 25">
          <a:hlinkClick xmlns:r="http://schemas.openxmlformats.org/officeDocument/2006/relationships" r:id="rId25"/>
        </xdr:cNvPr>
        <xdr:cNvSpPr>
          <a:spLocks noChangeArrowheads="1"/>
        </xdr:cNvSpPr>
      </xdr:nvSpPr>
      <xdr:spPr bwMode="auto">
        <a:xfrm>
          <a:off x="9874250" y="476250"/>
          <a:ext cx="292100" cy="29210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Z</a:t>
          </a:r>
        </a:p>
      </xdr:txBody>
    </xdr:sp>
    <xdr:clientData/>
  </xdr:twoCellAnchor>
  <xdr:twoCellAnchor>
    <xdr:from>
      <xdr:col>4</xdr:col>
      <xdr:colOff>6057900</xdr:colOff>
      <xdr:row>2</xdr:row>
      <xdr:rowOff>19050</xdr:rowOff>
    </xdr:from>
    <xdr:to>
      <xdr:col>4</xdr:col>
      <xdr:colOff>6343650</xdr:colOff>
      <xdr:row>2</xdr:row>
      <xdr:rowOff>304800</xdr:rowOff>
    </xdr:to>
    <xdr:sp macro="" textlink="">
      <xdr:nvSpPr>
        <xdr:cNvPr id="27" name="AutoShape 26">
          <a:hlinkClick xmlns:r="http://schemas.openxmlformats.org/officeDocument/2006/relationships" r:id="rId26"/>
        </xdr:cNvPr>
        <xdr:cNvSpPr>
          <a:spLocks noChangeArrowheads="1"/>
        </xdr:cNvSpPr>
      </xdr:nvSpPr>
      <xdr:spPr bwMode="auto">
        <a:xfrm>
          <a:off x="7137400" y="476250"/>
          <a:ext cx="285750" cy="285750"/>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200" b="1" i="0" u="none" strike="noStrike" baseline="0">
              <a:solidFill>
                <a:srgbClr val="FF0000"/>
              </a:solidFill>
              <a:latin typeface="Arial"/>
              <a:cs typeface="Arial"/>
            </a:rPr>
            <a:t>R</a:t>
          </a:r>
        </a:p>
      </xdr:txBody>
    </xdr:sp>
    <xdr:clientData/>
  </xdr:twoCellAnchor>
  <xdr:twoCellAnchor editAs="oneCell">
    <xdr:from>
      <xdr:col>4</xdr:col>
      <xdr:colOff>158750</xdr:colOff>
      <xdr:row>1</xdr:row>
      <xdr:rowOff>25400</xdr:rowOff>
    </xdr:from>
    <xdr:to>
      <xdr:col>4</xdr:col>
      <xdr:colOff>704850</xdr:colOff>
      <xdr:row>1</xdr:row>
      <xdr:rowOff>349250</xdr:rowOff>
    </xdr:to>
    <xdr:pic>
      <xdr:nvPicPr>
        <xdr:cNvPr id="28" name="Picture 27" descr="lex"/>
        <xdr:cNvPicPr>
          <a:picLocks noChangeAspect="1" noChangeArrowheads="1"/>
        </xdr:cNvPicPr>
      </xdr:nvPicPr>
      <xdr:blipFill>
        <a:blip xmlns:r="http://schemas.openxmlformats.org/officeDocument/2006/relationships" r:embed="rId27"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1238250" y="120650"/>
          <a:ext cx="5461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03" name="Picture 2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04" name="Picture 2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05" name="Picture 3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06" name="Picture 3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07" name="Picture 3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08" name="Picture 3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09" name="Picture 3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10" name="Picture 3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11" name="Picture 3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12" name="Picture 3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13" name="Picture 3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14" name="Picture 3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15" name="Picture 4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16" name="Picture 4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17" name="Picture 4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18" name="Picture 4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19" name="Picture 4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20" name="Picture 4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21" name="Picture 4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22" name="Picture 4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6019800</xdr:colOff>
      <xdr:row>1</xdr:row>
      <xdr:rowOff>57150</xdr:rowOff>
    </xdr:from>
    <xdr:to>
      <xdr:col>4</xdr:col>
      <xdr:colOff>8439150</xdr:colOff>
      <xdr:row>1</xdr:row>
      <xdr:rowOff>285750</xdr:rowOff>
    </xdr:to>
    <xdr:sp macro="" textlink="">
      <xdr:nvSpPr>
        <xdr:cNvPr id="49" name="AutoShape 48"/>
        <xdr:cNvSpPr>
          <a:spLocks noChangeArrowheads="1"/>
        </xdr:cNvSpPr>
      </xdr:nvSpPr>
      <xdr:spPr bwMode="auto">
        <a:xfrm>
          <a:off x="7099300" y="152400"/>
          <a:ext cx="2419350" cy="228600"/>
        </a:xfrm>
        <a:prstGeom prst="flowChartAlternate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fr-FR" sz="1100" b="1" i="0" u="none" strike="noStrike" baseline="0">
              <a:solidFill>
                <a:srgbClr val="FF0000"/>
              </a:solidFill>
              <a:latin typeface="Arial"/>
              <a:cs typeface="Arial"/>
            </a:rPr>
            <a:t>cliquez sur la lettre de votre choix</a:t>
          </a:r>
        </a:p>
      </xdr:txBody>
    </xdr:sp>
    <xdr:clientData/>
  </xdr:twoCellAnchor>
  <xdr:twoCellAnchor editAs="oneCell">
    <xdr:from>
      <xdr:col>5</xdr:col>
      <xdr:colOff>0</xdr:colOff>
      <xdr:row>156</xdr:row>
      <xdr:rowOff>0</xdr:rowOff>
    </xdr:from>
    <xdr:to>
      <xdr:col>5</xdr:col>
      <xdr:colOff>171450</xdr:colOff>
      <xdr:row>156</xdr:row>
      <xdr:rowOff>95250</xdr:rowOff>
    </xdr:to>
    <xdr:pic>
      <xdr:nvPicPr>
        <xdr:cNvPr id="4924" name="Picture 4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25" name="Picture 5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26" name="Picture 5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27" name="Picture 5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28" name="Picture 5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29" name="Picture 5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30" name="Picture 5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31" name="Picture 5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32" name="Picture 5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33" name="Picture 5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34" name="Picture 5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35" name="Picture 6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36" name="Picture 6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37" name="Picture 6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38" name="Picture 6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39" name="Picture 6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40" name="Picture 6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41" name="Picture 6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42" name="Picture 6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43" name="Picture 6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44" name="Picture 6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45" name="Picture 7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46" name="Picture 7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47" name="Picture 7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48" name="Picture 7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49" name="Picture 7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50" name="Picture 7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51" name="Picture 7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52" name="Picture 7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53" name="Picture 7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54" name="Picture 7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55" name="Picture 8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56" name="Picture 8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57" name="Picture 8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58" name="Picture 8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59" name="Picture 8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60" name="Picture 8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61" name="Picture 8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62" name="Picture 8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63" name="Picture 8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64" name="Picture 8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65" name="Picture 9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66" name="Picture 9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67" name="Picture 9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68" name="Picture 9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69" name="Picture 9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70" name="Picture 9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71" name="Picture 9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72" name="Picture 9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73" name="Picture 9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74" name="Picture 99"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19050</xdr:rowOff>
    </xdr:to>
    <xdr:pic>
      <xdr:nvPicPr>
        <xdr:cNvPr id="4975" name="Picture 100"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10</xdr:col>
      <xdr:colOff>2400300</xdr:colOff>
      <xdr:row>156</xdr:row>
      <xdr:rowOff>19050</xdr:rowOff>
    </xdr:to>
    <xdr:pic>
      <xdr:nvPicPr>
        <xdr:cNvPr id="4976" name="Picture 101"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35496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156</xdr:row>
      <xdr:rowOff>0</xdr:rowOff>
    </xdr:from>
    <xdr:to>
      <xdr:col>8</xdr:col>
      <xdr:colOff>95250</xdr:colOff>
      <xdr:row>156</xdr:row>
      <xdr:rowOff>19050</xdr:rowOff>
    </xdr:to>
    <xdr:pic>
      <xdr:nvPicPr>
        <xdr:cNvPr id="4977" name="Picture 102"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34950" y="3936365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78" name="Picture 103"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159</xdr:row>
      <xdr:rowOff>38100</xdr:rowOff>
    </xdr:to>
    <xdr:pic>
      <xdr:nvPicPr>
        <xdr:cNvPr id="4979" name="Picture 104"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80" name="Picture 105"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81" name="Picture 106"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82" name="Picture 107"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156</xdr:row>
      <xdr:rowOff>0</xdr:rowOff>
    </xdr:from>
    <xdr:to>
      <xdr:col>5</xdr:col>
      <xdr:colOff>171450</xdr:colOff>
      <xdr:row>156</xdr:row>
      <xdr:rowOff>95250</xdr:rowOff>
    </xdr:to>
    <xdr:pic>
      <xdr:nvPicPr>
        <xdr:cNvPr id="4983" name="Picture 108" descr="space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229850" y="3936365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8559800</xdr:colOff>
      <xdr:row>1</xdr:row>
      <xdr:rowOff>63500</xdr:rowOff>
    </xdr:from>
    <xdr:to>
      <xdr:col>4</xdr:col>
      <xdr:colOff>8997950</xdr:colOff>
      <xdr:row>1</xdr:row>
      <xdr:rowOff>285750</xdr:rowOff>
    </xdr:to>
    <xdr:sp macro="" textlink="">
      <xdr:nvSpPr>
        <xdr:cNvPr id="110" name="AutoShape 110">
          <a:hlinkClick xmlns:r="http://schemas.openxmlformats.org/officeDocument/2006/relationships" r:id="rId29"/>
        </xdr:cNvPr>
        <xdr:cNvSpPr>
          <a:spLocks noChangeArrowheads="1"/>
        </xdr:cNvSpPr>
      </xdr:nvSpPr>
      <xdr:spPr bwMode="auto">
        <a:xfrm>
          <a:off x="9639300" y="158750"/>
          <a:ext cx="438150" cy="2222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32004" rIns="36576" bIns="0" anchor="t" upright="1"/>
        <a:lstStyle/>
        <a:p>
          <a:pPr algn="ctr" rtl="0">
            <a:defRPr sz="1000"/>
          </a:pPr>
          <a:r>
            <a:rPr lang="fr-FR" sz="1100" b="1" i="0" u="none" strike="noStrike" baseline="0">
              <a:solidFill>
                <a:srgbClr val="0000FF"/>
              </a:solidFill>
              <a:latin typeface="Arial"/>
              <a:cs typeface="Arial"/>
            </a:rPr>
            <a:t>FIN</a:t>
          </a:r>
        </a:p>
      </xdr:txBody>
    </xdr:sp>
    <xdr:clientData/>
  </xdr:twoCellAnchor>
  <xdr:twoCellAnchor>
    <xdr:from>
      <xdr:col>3</xdr:col>
      <xdr:colOff>44450</xdr:colOff>
      <xdr:row>1</xdr:row>
      <xdr:rowOff>95250</xdr:rowOff>
    </xdr:from>
    <xdr:to>
      <xdr:col>4</xdr:col>
      <xdr:colOff>63500</xdr:colOff>
      <xdr:row>4</xdr:row>
      <xdr:rowOff>0</xdr:rowOff>
    </xdr:to>
    <xdr:sp macro="" textlink="">
      <xdr:nvSpPr>
        <xdr:cNvPr id="4985" name="AutoShape 418"/>
        <xdr:cNvSpPr>
          <a:spLocks noChangeArrowheads="1"/>
        </xdr:cNvSpPr>
      </xdr:nvSpPr>
      <xdr:spPr bwMode="auto">
        <a:xfrm>
          <a:off x="717550" y="190500"/>
          <a:ext cx="425450" cy="698500"/>
        </a:xfrm>
        <a:prstGeom prst="downArrow">
          <a:avLst>
            <a:gd name="adj1" fmla="val 50000"/>
            <a:gd name="adj2" fmla="val 4104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101600</xdr:colOff>
      <xdr:row>1</xdr:row>
      <xdr:rowOff>349250</xdr:rowOff>
    </xdr:from>
    <xdr:to>
      <xdr:col>1</xdr:col>
      <xdr:colOff>533400</xdr:colOff>
      <xdr:row>4</xdr:row>
      <xdr:rowOff>0</xdr:rowOff>
    </xdr:to>
    <xdr:sp macro="" textlink="">
      <xdr:nvSpPr>
        <xdr:cNvPr id="4986" name="AutoShape 421"/>
        <xdr:cNvSpPr>
          <a:spLocks noChangeArrowheads="1"/>
        </xdr:cNvSpPr>
      </xdr:nvSpPr>
      <xdr:spPr bwMode="auto">
        <a:xfrm>
          <a:off x="158750" y="444500"/>
          <a:ext cx="431800" cy="444500"/>
        </a:xfrm>
        <a:prstGeom prst="downArrow">
          <a:avLst>
            <a:gd name="adj1" fmla="val 50000"/>
            <a:gd name="adj2" fmla="val 415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1162050</xdr:colOff>
      <xdr:row>11</xdr:row>
      <xdr:rowOff>12700</xdr:rowOff>
    </xdr:from>
    <xdr:to>
      <xdr:col>4</xdr:col>
      <xdr:colOff>7245350</xdr:colOff>
      <xdr:row>15</xdr:row>
      <xdr:rowOff>228600</xdr:rowOff>
    </xdr:to>
    <xdr:sp macro="" textlink="">
      <xdr:nvSpPr>
        <xdr:cNvPr id="30" name="Rectangle à coins arrondis 29"/>
        <xdr:cNvSpPr/>
      </xdr:nvSpPr>
      <xdr:spPr>
        <a:xfrm>
          <a:off x="2241550" y="2705100"/>
          <a:ext cx="6083300" cy="1231900"/>
        </a:xfrm>
        <a:prstGeom prst="roundRect">
          <a:avLst/>
        </a:prstGeom>
        <a:noFill/>
        <a:ln w="47625">
          <a:solidFill>
            <a:schemeClr val="accent1">
              <a:shade val="50000"/>
              <a:alpha val="0"/>
            </a:scheme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730250</xdr:colOff>
      <xdr:row>10</xdr:row>
      <xdr:rowOff>76200</xdr:rowOff>
    </xdr:from>
    <xdr:to>
      <xdr:col>4</xdr:col>
      <xdr:colOff>7493000</xdr:colOff>
      <xdr:row>17</xdr:row>
      <xdr:rowOff>241300</xdr:rowOff>
    </xdr:to>
    <xdr:sp macro="" textlink="">
      <xdr:nvSpPr>
        <xdr:cNvPr id="31" name="Parchemin horizontal 30"/>
        <xdr:cNvSpPr/>
      </xdr:nvSpPr>
      <xdr:spPr>
        <a:xfrm>
          <a:off x="1809750" y="2514600"/>
          <a:ext cx="6762750" cy="1943100"/>
        </a:xfrm>
        <a:prstGeom prst="horizontalScroll">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   </a:t>
          </a:r>
        </a:p>
        <a:p>
          <a:pPr algn="ctr"/>
          <a:r>
            <a:rPr lang="fr-FR" sz="1100"/>
            <a:t>Ce Ce </a:t>
          </a:r>
          <a:r>
            <a:rPr lang="fr-FR" sz="2000" b="1">
              <a:solidFill>
                <a:srgbClr val="0070C0"/>
              </a:solidFill>
            </a:rPr>
            <a:t>Ce document  est un MODELE que vous pouvez</a:t>
          </a:r>
          <a:r>
            <a:rPr lang="fr-FR" sz="2000" b="1" baseline="0">
              <a:solidFill>
                <a:srgbClr val="0070C0"/>
              </a:solidFill>
            </a:rPr>
            <a:t> copier</a:t>
          </a:r>
        </a:p>
        <a:p>
          <a:pPr algn="ctr"/>
          <a:r>
            <a:rPr lang="fr-FR" sz="2000" b="1" baseline="0">
              <a:solidFill>
                <a:srgbClr val="0070C0"/>
              </a:solidFill>
            </a:rPr>
            <a:t>en le dupliquant et l'utiliser à votre convenance ........</a:t>
          </a:r>
        </a:p>
        <a:p>
          <a:pPr algn="ctr"/>
          <a:r>
            <a:rPr lang="fr-FR" sz="2000" b="1" baseline="0">
              <a:solidFill>
                <a:srgbClr val="0070C0"/>
              </a:solidFill>
            </a:rPr>
            <a:t>les titres sur les rubriques sont fictifs !</a:t>
          </a:r>
          <a:endParaRPr lang="fr-FR" sz="2000" b="1">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6350</xdr:colOff>
      <xdr:row>4</xdr:row>
      <xdr:rowOff>0</xdr:rowOff>
    </xdr:from>
    <xdr:ext cx="381000" cy="304800"/>
    <xdr:pic>
      <xdr:nvPicPr>
        <xdr:cNvPr id="2" name="Picture 1"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54350" y="7112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425450</xdr:colOff>
      <xdr:row>4</xdr:row>
      <xdr:rowOff>0</xdr:rowOff>
    </xdr:from>
    <xdr:ext cx="349250" cy="304800"/>
    <xdr:pic>
      <xdr:nvPicPr>
        <xdr:cNvPr id="3" name="Picture 2" descr="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450" y="711200"/>
          <a:ext cx="349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xdr:row>
      <xdr:rowOff>0</xdr:rowOff>
    </xdr:from>
    <xdr:ext cx="381000" cy="304800"/>
    <xdr:pic>
      <xdr:nvPicPr>
        <xdr:cNvPr id="4" name="Picture 3"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8890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425450</xdr:colOff>
      <xdr:row>5</xdr:row>
      <xdr:rowOff>0</xdr:rowOff>
    </xdr:from>
    <xdr:ext cx="349250" cy="304800"/>
    <xdr:pic>
      <xdr:nvPicPr>
        <xdr:cNvPr id="5" name="Picture 4" descr="x"/>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450" y="889000"/>
          <a:ext cx="349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xdr:row>
      <xdr:rowOff>0</xdr:rowOff>
    </xdr:from>
    <xdr:ext cx="381000" cy="304800"/>
    <xdr:pic>
      <xdr:nvPicPr>
        <xdr:cNvPr id="6" name="Picture 5"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0668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425450</xdr:colOff>
      <xdr:row>6</xdr:row>
      <xdr:rowOff>0</xdr:rowOff>
    </xdr:from>
    <xdr:ext cx="349250" cy="304800"/>
    <xdr:pic>
      <xdr:nvPicPr>
        <xdr:cNvPr id="7" name="Picture 6" descr="v"/>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73450" y="1066800"/>
          <a:ext cx="349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xdr:row>
      <xdr:rowOff>0</xdr:rowOff>
    </xdr:from>
    <xdr:ext cx="381000" cy="304800"/>
    <xdr:pic>
      <xdr:nvPicPr>
        <xdr:cNvPr id="8" name="Picture 7"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2446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425450</xdr:colOff>
      <xdr:row>7</xdr:row>
      <xdr:rowOff>0</xdr:rowOff>
    </xdr:from>
    <xdr:ext cx="349250" cy="304800"/>
    <xdr:pic>
      <xdr:nvPicPr>
        <xdr:cNvPr id="9" name="Picture 8" descr="a"/>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73450" y="1244600"/>
          <a:ext cx="349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xdr:row>
      <xdr:rowOff>0</xdr:rowOff>
    </xdr:from>
    <xdr:ext cx="381000" cy="304800"/>
    <xdr:pic>
      <xdr:nvPicPr>
        <xdr:cNvPr id="10" name="Picture 9"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4224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425450</xdr:colOff>
      <xdr:row>8</xdr:row>
      <xdr:rowOff>0</xdr:rowOff>
    </xdr:from>
    <xdr:ext cx="349250" cy="304800"/>
    <xdr:pic>
      <xdr:nvPicPr>
        <xdr:cNvPr id="11" name="Picture 10" descr="z"/>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73450" y="1422400"/>
          <a:ext cx="349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xdr:row>
      <xdr:rowOff>0</xdr:rowOff>
    </xdr:from>
    <xdr:ext cx="381000" cy="304800"/>
    <xdr:pic>
      <xdr:nvPicPr>
        <xdr:cNvPr id="12" name="Picture 11"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9558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412750</xdr:colOff>
      <xdr:row>11</xdr:row>
      <xdr:rowOff>6350</xdr:rowOff>
    </xdr:from>
    <xdr:ext cx="590550" cy="304800"/>
    <xdr:pic>
      <xdr:nvPicPr>
        <xdr:cNvPr id="13" name="Picture 12" descr="espac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60750" y="1962150"/>
          <a:ext cx="5905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12</xdr:row>
      <xdr:rowOff>0</xdr:rowOff>
    </xdr:from>
    <xdr:ext cx="381000" cy="304800"/>
    <xdr:pic>
      <xdr:nvPicPr>
        <xdr:cNvPr id="14" name="Picture 13"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48000" y="21336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412750</xdr:colOff>
      <xdr:row>12</xdr:row>
      <xdr:rowOff>0</xdr:rowOff>
    </xdr:from>
    <xdr:ext cx="615950" cy="304800"/>
    <xdr:pic>
      <xdr:nvPicPr>
        <xdr:cNvPr id="15" name="Picture 14" descr="espac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60750" y="2133600"/>
          <a:ext cx="615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13</xdr:row>
      <xdr:rowOff>0</xdr:rowOff>
    </xdr:from>
    <xdr:ext cx="374650" cy="304800"/>
    <xdr:pic>
      <xdr:nvPicPr>
        <xdr:cNvPr id="16" name="Picture 15" descr="f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48000" y="2311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14</xdr:row>
      <xdr:rowOff>0</xdr:rowOff>
    </xdr:from>
    <xdr:ext cx="381000" cy="304800"/>
    <xdr:pic>
      <xdr:nvPicPr>
        <xdr:cNvPr id="17" name="Picture 16"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24892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419100</xdr:colOff>
      <xdr:row>14</xdr:row>
      <xdr:rowOff>0</xdr:rowOff>
    </xdr:from>
    <xdr:ext cx="349250" cy="304800"/>
    <xdr:pic>
      <xdr:nvPicPr>
        <xdr:cNvPr id="18" name="Picture 17" descr="hom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67100" y="2489200"/>
          <a:ext cx="349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xdr:row>
      <xdr:rowOff>0</xdr:rowOff>
    </xdr:from>
    <xdr:ext cx="381000" cy="304800"/>
    <xdr:pic>
      <xdr:nvPicPr>
        <xdr:cNvPr id="19" name="Picture 18"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26670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419100</xdr:colOff>
      <xdr:row>15</xdr:row>
      <xdr:rowOff>0</xdr:rowOff>
    </xdr:from>
    <xdr:ext cx="374650" cy="304800"/>
    <xdr:pic>
      <xdr:nvPicPr>
        <xdr:cNvPr id="20" name="Picture 19" descr="fin"/>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67100" y="26670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xdr:row>
      <xdr:rowOff>0</xdr:rowOff>
    </xdr:from>
    <xdr:ext cx="381000" cy="304800"/>
    <xdr:pic>
      <xdr:nvPicPr>
        <xdr:cNvPr id="21" name="Picture 20"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48000" y="28448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419100</xdr:colOff>
      <xdr:row>16</xdr:row>
      <xdr:rowOff>0</xdr:rowOff>
    </xdr:from>
    <xdr:ext cx="355600" cy="304800"/>
    <xdr:pic>
      <xdr:nvPicPr>
        <xdr:cNvPr id="22" name="Picture 21" descr="f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67100" y="2844800"/>
          <a:ext cx="355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17</xdr:row>
      <xdr:rowOff>0</xdr:rowOff>
    </xdr:from>
    <xdr:ext cx="381000" cy="304800"/>
    <xdr:pic>
      <xdr:nvPicPr>
        <xdr:cNvPr id="23" name="Picture 22"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48000" y="30226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419100</xdr:colOff>
      <xdr:row>17</xdr:row>
      <xdr:rowOff>0</xdr:rowOff>
    </xdr:from>
    <xdr:ext cx="342900" cy="304800"/>
    <xdr:pic>
      <xdr:nvPicPr>
        <xdr:cNvPr id="24" name="Picture 23" descr="f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67100" y="302260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18</xdr:row>
      <xdr:rowOff>0</xdr:rowOff>
    </xdr:from>
    <xdr:ext cx="431800" cy="317500"/>
    <xdr:pic>
      <xdr:nvPicPr>
        <xdr:cNvPr id="25" name="Picture 24" descr="entre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48000" y="3200400"/>
          <a:ext cx="431800" cy="31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xdr:row>
      <xdr:rowOff>0</xdr:rowOff>
    </xdr:from>
    <xdr:ext cx="381000" cy="304800"/>
    <xdr:pic>
      <xdr:nvPicPr>
        <xdr:cNvPr id="26" name="Picture 25"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48000" y="33782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412750</xdr:colOff>
      <xdr:row>19</xdr:row>
      <xdr:rowOff>0</xdr:rowOff>
    </xdr:from>
    <xdr:ext cx="431800" cy="317500"/>
    <xdr:pic>
      <xdr:nvPicPr>
        <xdr:cNvPr id="27" name="Picture 26" descr="entre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460750" y="3378200"/>
          <a:ext cx="431800" cy="31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20</xdr:row>
      <xdr:rowOff>31750</xdr:rowOff>
    </xdr:from>
    <xdr:ext cx="469900" cy="304800"/>
    <xdr:pic>
      <xdr:nvPicPr>
        <xdr:cNvPr id="28" name="Picture 27" descr="tab"/>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48000" y="3587750"/>
          <a:ext cx="469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xdr:row>
      <xdr:rowOff>0</xdr:rowOff>
    </xdr:from>
    <xdr:ext cx="381000" cy="304800"/>
    <xdr:pic>
      <xdr:nvPicPr>
        <xdr:cNvPr id="29" name="Picture 28"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58000" y="35560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406400</xdr:colOff>
      <xdr:row>19</xdr:row>
      <xdr:rowOff>342900</xdr:rowOff>
    </xdr:from>
    <xdr:ext cx="482600" cy="304800"/>
    <xdr:pic>
      <xdr:nvPicPr>
        <xdr:cNvPr id="30" name="Picture 29" descr="tab"/>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264400" y="3556000"/>
          <a:ext cx="482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381000" cy="304800"/>
    <xdr:pic>
      <xdr:nvPicPr>
        <xdr:cNvPr id="31" name="Picture 30"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32004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393700</xdr:colOff>
      <xdr:row>18</xdr:row>
      <xdr:rowOff>0</xdr:rowOff>
    </xdr:from>
    <xdr:ext cx="381000" cy="304800"/>
    <xdr:pic>
      <xdr:nvPicPr>
        <xdr:cNvPr id="32" name="Picture 31"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51700" y="32004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381000</xdr:colOff>
      <xdr:row>17</xdr:row>
      <xdr:rowOff>342900</xdr:rowOff>
    </xdr:from>
    <xdr:ext cx="374650" cy="304800"/>
    <xdr:pic>
      <xdr:nvPicPr>
        <xdr:cNvPr id="33" name="Picture 32" descr="poucent"/>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001000" y="3200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31750</xdr:colOff>
      <xdr:row>4</xdr:row>
      <xdr:rowOff>31750</xdr:rowOff>
    </xdr:from>
    <xdr:ext cx="361950" cy="304800"/>
    <xdr:pic>
      <xdr:nvPicPr>
        <xdr:cNvPr id="34" name="Picture 33" descr="f10"/>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89750" y="742950"/>
          <a:ext cx="361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25400</xdr:colOff>
      <xdr:row>5</xdr:row>
      <xdr:rowOff>63500</xdr:rowOff>
    </xdr:from>
    <xdr:ext cx="368300" cy="292100"/>
    <xdr:pic>
      <xdr:nvPicPr>
        <xdr:cNvPr id="35" name="Picture 34" descr="alt"/>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883400" y="952500"/>
          <a:ext cx="3683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xdr:row>
      <xdr:rowOff>38100</xdr:rowOff>
    </xdr:from>
    <xdr:ext cx="342900" cy="304800"/>
    <xdr:pic>
      <xdr:nvPicPr>
        <xdr:cNvPr id="36" name="Picture 35" descr="f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0" y="92710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38100</xdr:colOff>
      <xdr:row>6</xdr:row>
      <xdr:rowOff>63500</xdr:rowOff>
    </xdr:from>
    <xdr:ext cx="368300" cy="292100"/>
    <xdr:pic>
      <xdr:nvPicPr>
        <xdr:cNvPr id="37" name="Picture 36"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100" y="1130300"/>
          <a:ext cx="3683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6</xdr:row>
      <xdr:rowOff>38100</xdr:rowOff>
    </xdr:from>
    <xdr:ext cx="342900" cy="304800"/>
    <xdr:pic>
      <xdr:nvPicPr>
        <xdr:cNvPr id="38" name="Picture 37" descr="suivan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0" y="110490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44450</xdr:colOff>
      <xdr:row>7</xdr:row>
      <xdr:rowOff>76200</xdr:rowOff>
    </xdr:from>
    <xdr:ext cx="381000" cy="304800"/>
    <xdr:pic>
      <xdr:nvPicPr>
        <xdr:cNvPr id="39" name="Picture 38"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2450" y="13208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xdr:row>
      <xdr:rowOff>76200</xdr:rowOff>
    </xdr:from>
    <xdr:ext cx="342900" cy="304800"/>
    <xdr:pic>
      <xdr:nvPicPr>
        <xdr:cNvPr id="40" name="Picture 39" descr="precedent"/>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0" y="132080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50800</xdr:colOff>
      <xdr:row>8</xdr:row>
      <xdr:rowOff>63500</xdr:rowOff>
    </xdr:from>
    <xdr:ext cx="349250" cy="292100"/>
    <xdr:pic>
      <xdr:nvPicPr>
        <xdr:cNvPr id="41" name="Picture 40" descr="f5"/>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08800" y="1485900"/>
          <a:ext cx="34925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38100</xdr:colOff>
      <xdr:row>9</xdr:row>
      <xdr:rowOff>44450</xdr:rowOff>
    </xdr:from>
    <xdr:ext cx="368300" cy="304800"/>
    <xdr:pic>
      <xdr:nvPicPr>
        <xdr:cNvPr id="42" name="Picture 41"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96100" y="1644650"/>
          <a:ext cx="368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9</xdr:row>
      <xdr:rowOff>25400</xdr:rowOff>
    </xdr:from>
    <xdr:ext cx="342900" cy="304800"/>
    <xdr:pic>
      <xdr:nvPicPr>
        <xdr:cNvPr id="43" name="Picture 42" descr="f5"/>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0" y="162560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44450</xdr:colOff>
      <xdr:row>10</xdr:row>
      <xdr:rowOff>44450</xdr:rowOff>
    </xdr:from>
    <xdr:ext cx="381000" cy="304800"/>
    <xdr:pic>
      <xdr:nvPicPr>
        <xdr:cNvPr id="44" name="Picture 43"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2450" y="182245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438150</xdr:colOff>
      <xdr:row>10</xdr:row>
      <xdr:rowOff>31750</xdr:rowOff>
    </xdr:from>
    <xdr:ext cx="381000" cy="304800"/>
    <xdr:pic>
      <xdr:nvPicPr>
        <xdr:cNvPr id="45" name="Picture 44"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96150" y="180975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450850</xdr:colOff>
      <xdr:row>10</xdr:row>
      <xdr:rowOff>25400</xdr:rowOff>
    </xdr:from>
    <xdr:ext cx="304800" cy="292100"/>
    <xdr:pic>
      <xdr:nvPicPr>
        <xdr:cNvPr id="46" name="Picture 45" descr="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070850" y="1803400"/>
          <a:ext cx="3048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76200</xdr:colOff>
      <xdr:row>11</xdr:row>
      <xdr:rowOff>31750</xdr:rowOff>
    </xdr:from>
    <xdr:ext cx="304800" cy="304800"/>
    <xdr:pic>
      <xdr:nvPicPr>
        <xdr:cNvPr id="47" name="Picture 46" descr="f1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934200" y="19875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44450</xdr:colOff>
      <xdr:row>12</xdr:row>
      <xdr:rowOff>44450</xdr:rowOff>
    </xdr:from>
    <xdr:ext cx="381000" cy="304800"/>
    <xdr:pic>
      <xdr:nvPicPr>
        <xdr:cNvPr id="48" name="Picture 47" descr="alt"/>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02450" y="217805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463550</xdr:colOff>
      <xdr:row>12</xdr:row>
      <xdr:rowOff>38100</xdr:rowOff>
    </xdr:from>
    <xdr:ext cx="381000" cy="304800"/>
    <xdr:pic>
      <xdr:nvPicPr>
        <xdr:cNvPr id="49" name="Picture 48"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21550" y="21717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50800</xdr:colOff>
      <xdr:row>15</xdr:row>
      <xdr:rowOff>31750</xdr:rowOff>
    </xdr:from>
    <xdr:ext cx="361950" cy="304800"/>
    <xdr:pic>
      <xdr:nvPicPr>
        <xdr:cNvPr id="50" name="Picture 49" descr="f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08800" y="2698750"/>
          <a:ext cx="361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69850</xdr:colOff>
      <xdr:row>16</xdr:row>
      <xdr:rowOff>25400</xdr:rowOff>
    </xdr:from>
    <xdr:ext cx="342900" cy="304800"/>
    <xdr:pic>
      <xdr:nvPicPr>
        <xdr:cNvPr id="51" name="Picture 50" descr="f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27850" y="287020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38100</xdr:colOff>
      <xdr:row>17</xdr:row>
      <xdr:rowOff>6350</xdr:rowOff>
    </xdr:from>
    <xdr:ext cx="381000" cy="304800"/>
    <xdr:pic>
      <xdr:nvPicPr>
        <xdr:cNvPr id="52" name="Picture 51" descr="shi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96100" y="302895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17</xdr:row>
      <xdr:rowOff>6350</xdr:rowOff>
    </xdr:from>
    <xdr:ext cx="355600" cy="304800"/>
    <xdr:pic>
      <xdr:nvPicPr>
        <xdr:cNvPr id="53" name="Picture 52" descr="f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0" y="3028950"/>
          <a:ext cx="355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31750</xdr:colOff>
      <xdr:row>14</xdr:row>
      <xdr:rowOff>44450</xdr:rowOff>
    </xdr:from>
    <xdr:ext cx="368300" cy="304800"/>
    <xdr:pic>
      <xdr:nvPicPr>
        <xdr:cNvPr id="54" name="Picture 53"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9750" y="2533650"/>
          <a:ext cx="368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14</xdr:row>
      <xdr:rowOff>25400</xdr:rowOff>
    </xdr:from>
    <xdr:ext cx="355600" cy="304800"/>
    <xdr:pic>
      <xdr:nvPicPr>
        <xdr:cNvPr id="55" name="Picture 54" descr="f12"/>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0" y="2514600"/>
          <a:ext cx="355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69850</xdr:colOff>
      <xdr:row>13</xdr:row>
      <xdr:rowOff>38100</xdr:rowOff>
    </xdr:from>
    <xdr:ext cx="368300" cy="304800"/>
    <xdr:pic>
      <xdr:nvPicPr>
        <xdr:cNvPr id="56" name="Picture 55"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850" y="2349500"/>
          <a:ext cx="368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31750</xdr:rowOff>
    </xdr:from>
    <xdr:ext cx="355600" cy="304800"/>
    <xdr:pic>
      <xdr:nvPicPr>
        <xdr:cNvPr id="57" name="Picture 56" descr="f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0" y="2343150"/>
          <a:ext cx="355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2</xdr:col>
      <xdr:colOff>374650</xdr:colOff>
      <xdr:row>7</xdr:row>
      <xdr:rowOff>304800</xdr:rowOff>
    </xdr:to>
    <xdr:pic>
      <xdr:nvPicPr>
        <xdr:cNvPr id="6379" name="Picture 1"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15430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488950</xdr:colOff>
      <xdr:row>7</xdr:row>
      <xdr:rowOff>6350</xdr:rowOff>
    </xdr:from>
    <xdr:to>
      <xdr:col>2</xdr:col>
      <xdr:colOff>787400</xdr:colOff>
      <xdr:row>7</xdr:row>
      <xdr:rowOff>311150</xdr:rowOff>
    </xdr:to>
    <xdr:pic>
      <xdr:nvPicPr>
        <xdr:cNvPr id="6380" name="Picture 2" descr="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50" y="1549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374650</xdr:colOff>
      <xdr:row>8</xdr:row>
      <xdr:rowOff>304800</xdr:rowOff>
    </xdr:to>
    <xdr:pic>
      <xdr:nvPicPr>
        <xdr:cNvPr id="6381" name="Picture 3"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19240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488950</xdr:colOff>
      <xdr:row>8</xdr:row>
      <xdr:rowOff>6350</xdr:rowOff>
    </xdr:from>
    <xdr:to>
      <xdr:col>2</xdr:col>
      <xdr:colOff>787400</xdr:colOff>
      <xdr:row>8</xdr:row>
      <xdr:rowOff>311150</xdr:rowOff>
    </xdr:to>
    <xdr:pic>
      <xdr:nvPicPr>
        <xdr:cNvPr id="6382" name="Picture 4" descr="x"/>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99150" y="1930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374650</xdr:colOff>
      <xdr:row>9</xdr:row>
      <xdr:rowOff>304800</xdr:rowOff>
    </xdr:to>
    <xdr:pic>
      <xdr:nvPicPr>
        <xdr:cNvPr id="6383" name="Picture 5"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23050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9</xdr:row>
      <xdr:rowOff>6350</xdr:rowOff>
    </xdr:from>
    <xdr:to>
      <xdr:col>2</xdr:col>
      <xdr:colOff>774700</xdr:colOff>
      <xdr:row>9</xdr:row>
      <xdr:rowOff>311150</xdr:rowOff>
    </xdr:to>
    <xdr:pic>
      <xdr:nvPicPr>
        <xdr:cNvPr id="6384" name="Picture 6" descr="v"/>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86450" y="2311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10</xdr:row>
      <xdr:rowOff>0</xdr:rowOff>
    </xdr:from>
    <xdr:to>
      <xdr:col>2</xdr:col>
      <xdr:colOff>374650</xdr:colOff>
      <xdr:row>10</xdr:row>
      <xdr:rowOff>304800</xdr:rowOff>
    </xdr:to>
    <xdr:pic>
      <xdr:nvPicPr>
        <xdr:cNvPr id="6385" name="Picture 7"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26860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463550</xdr:colOff>
      <xdr:row>10</xdr:row>
      <xdr:rowOff>0</xdr:rowOff>
    </xdr:from>
    <xdr:to>
      <xdr:col>2</xdr:col>
      <xdr:colOff>762000</xdr:colOff>
      <xdr:row>10</xdr:row>
      <xdr:rowOff>304800</xdr:rowOff>
    </xdr:to>
    <xdr:pic>
      <xdr:nvPicPr>
        <xdr:cNvPr id="6386" name="Picture 8" descr="a"/>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73750" y="26860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374650</xdr:colOff>
      <xdr:row>11</xdr:row>
      <xdr:rowOff>304800</xdr:rowOff>
    </xdr:to>
    <xdr:pic>
      <xdr:nvPicPr>
        <xdr:cNvPr id="6387" name="Picture 9"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30670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11</xdr:row>
      <xdr:rowOff>0</xdr:rowOff>
    </xdr:from>
    <xdr:to>
      <xdr:col>2</xdr:col>
      <xdr:colOff>755650</xdr:colOff>
      <xdr:row>11</xdr:row>
      <xdr:rowOff>304800</xdr:rowOff>
    </xdr:to>
    <xdr:pic>
      <xdr:nvPicPr>
        <xdr:cNvPr id="6388" name="Picture 10" descr="z"/>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30670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374650</xdr:colOff>
      <xdr:row>15</xdr:row>
      <xdr:rowOff>304800</xdr:rowOff>
    </xdr:to>
    <xdr:pic>
      <xdr:nvPicPr>
        <xdr:cNvPr id="6389" name="Picture 11"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4070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425450</xdr:colOff>
      <xdr:row>15</xdr:row>
      <xdr:rowOff>0</xdr:rowOff>
    </xdr:from>
    <xdr:to>
      <xdr:col>2</xdr:col>
      <xdr:colOff>723900</xdr:colOff>
      <xdr:row>15</xdr:row>
      <xdr:rowOff>304800</xdr:rowOff>
    </xdr:to>
    <xdr:pic>
      <xdr:nvPicPr>
        <xdr:cNvPr id="6390" name="Picture 12" descr="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35650" y="40703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298450</xdr:colOff>
      <xdr:row>16</xdr:row>
      <xdr:rowOff>304800</xdr:rowOff>
    </xdr:to>
    <xdr:pic>
      <xdr:nvPicPr>
        <xdr:cNvPr id="6391" name="Picture 13" descr="hom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0200" y="44513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2</xdr:col>
      <xdr:colOff>298450</xdr:colOff>
      <xdr:row>17</xdr:row>
      <xdr:rowOff>304800</xdr:rowOff>
    </xdr:to>
    <xdr:pic>
      <xdr:nvPicPr>
        <xdr:cNvPr id="6392" name="Picture 14" descr="fin"/>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0200" y="48323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18</xdr:row>
      <xdr:rowOff>0</xdr:rowOff>
    </xdr:from>
    <xdr:to>
      <xdr:col>2</xdr:col>
      <xdr:colOff>577850</xdr:colOff>
      <xdr:row>18</xdr:row>
      <xdr:rowOff>304800</xdr:rowOff>
    </xdr:to>
    <xdr:pic>
      <xdr:nvPicPr>
        <xdr:cNvPr id="6393" name="Picture 15" descr="fleche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0200" y="5213350"/>
          <a:ext cx="5778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298450</xdr:colOff>
      <xdr:row>19</xdr:row>
      <xdr:rowOff>304800</xdr:rowOff>
    </xdr:to>
    <xdr:pic>
      <xdr:nvPicPr>
        <xdr:cNvPr id="6394" name="Picture 16" descr="f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0200" y="55943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374650</xdr:colOff>
      <xdr:row>20</xdr:row>
      <xdr:rowOff>304800</xdr:rowOff>
    </xdr:to>
    <xdr:pic>
      <xdr:nvPicPr>
        <xdr:cNvPr id="6395" name="Picture 17" descr="sup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10200" y="5975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21</xdr:row>
      <xdr:rowOff>0</xdr:rowOff>
    </xdr:from>
    <xdr:to>
      <xdr:col>2</xdr:col>
      <xdr:colOff>374650</xdr:colOff>
      <xdr:row>21</xdr:row>
      <xdr:rowOff>304800</xdr:rowOff>
    </xdr:to>
    <xdr:pic>
      <xdr:nvPicPr>
        <xdr:cNvPr id="6396" name="Picture 18"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10200" y="6356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425450</xdr:colOff>
      <xdr:row>21</xdr:row>
      <xdr:rowOff>0</xdr:rowOff>
    </xdr:from>
    <xdr:to>
      <xdr:col>2</xdr:col>
      <xdr:colOff>800100</xdr:colOff>
      <xdr:row>21</xdr:row>
      <xdr:rowOff>304800</xdr:rowOff>
    </xdr:to>
    <xdr:pic>
      <xdr:nvPicPr>
        <xdr:cNvPr id="6397" name="Picture 19" descr="sup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835650" y="6356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22</xdr:row>
      <xdr:rowOff>0</xdr:rowOff>
    </xdr:from>
    <xdr:to>
      <xdr:col>2</xdr:col>
      <xdr:colOff>374650</xdr:colOff>
      <xdr:row>22</xdr:row>
      <xdr:rowOff>304800</xdr:rowOff>
    </xdr:to>
    <xdr:pic>
      <xdr:nvPicPr>
        <xdr:cNvPr id="6398" name="Picture 20"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6737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488950</xdr:colOff>
      <xdr:row>22</xdr:row>
      <xdr:rowOff>0</xdr:rowOff>
    </xdr:from>
    <xdr:to>
      <xdr:col>2</xdr:col>
      <xdr:colOff>787400</xdr:colOff>
      <xdr:row>22</xdr:row>
      <xdr:rowOff>304800</xdr:rowOff>
    </xdr:to>
    <xdr:pic>
      <xdr:nvPicPr>
        <xdr:cNvPr id="6399" name="Picture 21" descr="f"/>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899150" y="673735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374650</xdr:colOff>
      <xdr:row>23</xdr:row>
      <xdr:rowOff>304800</xdr:rowOff>
    </xdr:to>
    <xdr:pic>
      <xdr:nvPicPr>
        <xdr:cNvPr id="6400" name="Picture 22"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7118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374650</xdr:colOff>
      <xdr:row>24</xdr:row>
      <xdr:rowOff>304800</xdr:rowOff>
    </xdr:to>
    <xdr:pic>
      <xdr:nvPicPr>
        <xdr:cNvPr id="6401" name="Picture 23"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74993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450850</xdr:colOff>
      <xdr:row>24</xdr:row>
      <xdr:rowOff>6350</xdr:rowOff>
    </xdr:from>
    <xdr:to>
      <xdr:col>2</xdr:col>
      <xdr:colOff>825500</xdr:colOff>
      <xdr:row>24</xdr:row>
      <xdr:rowOff>311150</xdr:rowOff>
    </xdr:to>
    <xdr:pic>
      <xdr:nvPicPr>
        <xdr:cNvPr id="6402" name="Picture 24"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861050" y="75057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374650</xdr:colOff>
      <xdr:row>28</xdr:row>
      <xdr:rowOff>304800</xdr:rowOff>
    </xdr:to>
    <xdr:pic>
      <xdr:nvPicPr>
        <xdr:cNvPr id="6403" name="Picture 25"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8534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28</xdr:row>
      <xdr:rowOff>0</xdr:rowOff>
    </xdr:from>
    <xdr:to>
      <xdr:col>2</xdr:col>
      <xdr:colOff>755650</xdr:colOff>
      <xdr:row>28</xdr:row>
      <xdr:rowOff>304800</xdr:rowOff>
    </xdr:to>
    <xdr:pic>
      <xdr:nvPicPr>
        <xdr:cNvPr id="6404" name="Picture 26"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0" y="8534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755650</xdr:colOff>
      <xdr:row>28</xdr:row>
      <xdr:rowOff>0</xdr:rowOff>
    </xdr:from>
    <xdr:to>
      <xdr:col>2</xdr:col>
      <xdr:colOff>1054100</xdr:colOff>
      <xdr:row>28</xdr:row>
      <xdr:rowOff>304800</xdr:rowOff>
    </xdr:to>
    <xdr:pic>
      <xdr:nvPicPr>
        <xdr:cNvPr id="6405" name="Picture 27" descr="echap"/>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65850" y="8534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xdr:row>
      <xdr:rowOff>0</xdr:rowOff>
    </xdr:from>
    <xdr:to>
      <xdr:col>2</xdr:col>
      <xdr:colOff>374650</xdr:colOff>
      <xdr:row>29</xdr:row>
      <xdr:rowOff>304800</xdr:rowOff>
    </xdr:to>
    <xdr:pic>
      <xdr:nvPicPr>
        <xdr:cNvPr id="6406" name="Picture 28"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8915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29</xdr:row>
      <xdr:rowOff>0</xdr:rowOff>
    </xdr:from>
    <xdr:to>
      <xdr:col>2</xdr:col>
      <xdr:colOff>679450</xdr:colOff>
      <xdr:row>29</xdr:row>
      <xdr:rowOff>304800</xdr:rowOff>
    </xdr:to>
    <xdr:pic>
      <xdr:nvPicPr>
        <xdr:cNvPr id="6407" name="Picture 29" descr="d"/>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91200" y="8915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30</xdr:row>
      <xdr:rowOff>0</xdr:rowOff>
    </xdr:from>
    <xdr:to>
      <xdr:col>2</xdr:col>
      <xdr:colOff>374650</xdr:colOff>
      <xdr:row>30</xdr:row>
      <xdr:rowOff>304800</xdr:rowOff>
    </xdr:to>
    <xdr:pic>
      <xdr:nvPicPr>
        <xdr:cNvPr id="6408" name="Picture 30"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9296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30</xdr:row>
      <xdr:rowOff>0</xdr:rowOff>
    </xdr:from>
    <xdr:to>
      <xdr:col>2</xdr:col>
      <xdr:colOff>679450</xdr:colOff>
      <xdr:row>30</xdr:row>
      <xdr:rowOff>304800</xdr:rowOff>
    </xdr:to>
    <xdr:pic>
      <xdr:nvPicPr>
        <xdr:cNvPr id="6409" name="Picture 31" descr="m"/>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791200" y="9296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31</xdr:row>
      <xdr:rowOff>0</xdr:rowOff>
    </xdr:from>
    <xdr:to>
      <xdr:col>2</xdr:col>
      <xdr:colOff>374650</xdr:colOff>
      <xdr:row>31</xdr:row>
      <xdr:rowOff>304800</xdr:rowOff>
    </xdr:to>
    <xdr:pic>
      <xdr:nvPicPr>
        <xdr:cNvPr id="6410" name="Picture 32"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9677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31</xdr:row>
      <xdr:rowOff>0</xdr:rowOff>
    </xdr:from>
    <xdr:to>
      <xdr:col>2</xdr:col>
      <xdr:colOff>755650</xdr:colOff>
      <xdr:row>31</xdr:row>
      <xdr:rowOff>304800</xdr:rowOff>
    </xdr:to>
    <xdr:pic>
      <xdr:nvPicPr>
        <xdr:cNvPr id="6411" name="Picture 33"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91200" y="9677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755650</xdr:colOff>
      <xdr:row>31</xdr:row>
      <xdr:rowOff>0</xdr:rowOff>
    </xdr:from>
    <xdr:to>
      <xdr:col>2</xdr:col>
      <xdr:colOff>1054100</xdr:colOff>
      <xdr:row>31</xdr:row>
      <xdr:rowOff>304800</xdr:rowOff>
    </xdr:to>
    <xdr:pic>
      <xdr:nvPicPr>
        <xdr:cNvPr id="6412" name="Picture 34" descr="m"/>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165850" y="9677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xdr:row>
      <xdr:rowOff>0</xdr:rowOff>
    </xdr:from>
    <xdr:to>
      <xdr:col>2</xdr:col>
      <xdr:colOff>374650</xdr:colOff>
      <xdr:row>32</xdr:row>
      <xdr:rowOff>304800</xdr:rowOff>
    </xdr:to>
    <xdr:pic>
      <xdr:nvPicPr>
        <xdr:cNvPr id="6413" name="Picture 35"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0058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32</xdr:row>
      <xdr:rowOff>0</xdr:rowOff>
    </xdr:from>
    <xdr:to>
      <xdr:col>2</xdr:col>
      <xdr:colOff>679450</xdr:colOff>
      <xdr:row>32</xdr:row>
      <xdr:rowOff>304800</xdr:rowOff>
    </xdr:to>
    <xdr:pic>
      <xdr:nvPicPr>
        <xdr:cNvPr id="6414" name="Picture 36" descr="f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91200" y="10058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374650</xdr:colOff>
      <xdr:row>33</xdr:row>
      <xdr:rowOff>304800</xdr:rowOff>
    </xdr:to>
    <xdr:pic>
      <xdr:nvPicPr>
        <xdr:cNvPr id="6415" name="Picture 37"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0439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393700</xdr:colOff>
      <xdr:row>34</xdr:row>
      <xdr:rowOff>374650</xdr:rowOff>
    </xdr:from>
    <xdr:to>
      <xdr:col>2</xdr:col>
      <xdr:colOff>869950</xdr:colOff>
      <xdr:row>35</xdr:row>
      <xdr:rowOff>298450</xdr:rowOff>
    </xdr:to>
    <xdr:pic>
      <xdr:nvPicPr>
        <xdr:cNvPr id="6416" name="Picture 38" descr="tab"/>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03900" y="11195050"/>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xdr:row>
      <xdr:rowOff>0</xdr:rowOff>
    </xdr:from>
    <xdr:to>
      <xdr:col>2</xdr:col>
      <xdr:colOff>374650</xdr:colOff>
      <xdr:row>34</xdr:row>
      <xdr:rowOff>304800</xdr:rowOff>
    </xdr:to>
    <xdr:pic>
      <xdr:nvPicPr>
        <xdr:cNvPr id="6417" name="Picture 39"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0820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34</xdr:row>
      <xdr:rowOff>0</xdr:rowOff>
    </xdr:from>
    <xdr:to>
      <xdr:col>2</xdr:col>
      <xdr:colOff>679450</xdr:colOff>
      <xdr:row>34</xdr:row>
      <xdr:rowOff>304800</xdr:rowOff>
    </xdr:to>
    <xdr:pic>
      <xdr:nvPicPr>
        <xdr:cNvPr id="6418" name="Picture 40" descr="echap"/>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91200" y="10820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xdr:row>
      <xdr:rowOff>31750</xdr:rowOff>
    </xdr:from>
    <xdr:to>
      <xdr:col>2</xdr:col>
      <xdr:colOff>374650</xdr:colOff>
      <xdr:row>36</xdr:row>
      <xdr:rowOff>336550</xdr:rowOff>
    </xdr:to>
    <xdr:pic>
      <xdr:nvPicPr>
        <xdr:cNvPr id="6419" name="Picture 41"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10200" y="1161415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36</xdr:row>
      <xdr:rowOff>25400</xdr:rowOff>
    </xdr:from>
    <xdr:to>
      <xdr:col>2</xdr:col>
      <xdr:colOff>736600</xdr:colOff>
      <xdr:row>36</xdr:row>
      <xdr:rowOff>330200</xdr:rowOff>
    </xdr:to>
    <xdr:pic>
      <xdr:nvPicPr>
        <xdr:cNvPr id="6420" name="Picture 42" descr="f1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16078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787400</xdr:colOff>
      <xdr:row>36</xdr:row>
      <xdr:rowOff>25400</xdr:rowOff>
    </xdr:from>
    <xdr:to>
      <xdr:col>2</xdr:col>
      <xdr:colOff>1162050</xdr:colOff>
      <xdr:row>36</xdr:row>
      <xdr:rowOff>330200</xdr:rowOff>
    </xdr:to>
    <xdr:pic>
      <xdr:nvPicPr>
        <xdr:cNvPr id="6421" name="Picture 43" descr="menu"/>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197600" y="11607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463550</xdr:colOff>
      <xdr:row>37</xdr:row>
      <xdr:rowOff>304800</xdr:rowOff>
    </xdr:to>
    <xdr:pic>
      <xdr:nvPicPr>
        <xdr:cNvPr id="6422" name="Picture 44" descr="tab"/>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10200" y="11963400"/>
          <a:ext cx="4635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298450</xdr:colOff>
      <xdr:row>38</xdr:row>
      <xdr:rowOff>304800</xdr:rowOff>
    </xdr:to>
    <xdr:pic>
      <xdr:nvPicPr>
        <xdr:cNvPr id="6423" name="Picture 45" descr="f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410200" y="12344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374650</xdr:colOff>
      <xdr:row>39</xdr:row>
      <xdr:rowOff>304800</xdr:rowOff>
    </xdr:to>
    <xdr:pic>
      <xdr:nvPicPr>
        <xdr:cNvPr id="6424" name="Picture 46"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2725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39</xdr:row>
      <xdr:rowOff>0</xdr:rowOff>
    </xdr:from>
    <xdr:to>
      <xdr:col>2</xdr:col>
      <xdr:colOff>1479550</xdr:colOff>
      <xdr:row>39</xdr:row>
      <xdr:rowOff>304800</xdr:rowOff>
    </xdr:to>
    <xdr:pic>
      <xdr:nvPicPr>
        <xdr:cNvPr id="6425" name="Picture 47" descr="espac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791200" y="12725400"/>
          <a:ext cx="10985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298450</xdr:colOff>
      <xdr:row>40</xdr:row>
      <xdr:rowOff>304800</xdr:rowOff>
    </xdr:to>
    <xdr:pic>
      <xdr:nvPicPr>
        <xdr:cNvPr id="6426" name="Picture 48" descr="f1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13106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41</xdr:row>
      <xdr:rowOff>0</xdr:rowOff>
    </xdr:from>
    <xdr:to>
      <xdr:col>2</xdr:col>
      <xdr:colOff>298450</xdr:colOff>
      <xdr:row>41</xdr:row>
      <xdr:rowOff>304800</xdr:rowOff>
    </xdr:to>
    <xdr:pic>
      <xdr:nvPicPr>
        <xdr:cNvPr id="6427" name="Picture 49" descr="f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13487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42</xdr:row>
      <xdr:rowOff>0</xdr:rowOff>
    </xdr:from>
    <xdr:to>
      <xdr:col>2</xdr:col>
      <xdr:colOff>298450</xdr:colOff>
      <xdr:row>42</xdr:row>
      <xdr:rowOff>304800</xdr:rowOff>
    </xdr:to>
    <xdr:pic>
      <xdr:nvPicPr>
        <xdr:cNvPr id="6428" name="Picture 50" descr="f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410200" y="138684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374650</xdr:colOff>
      <xdr:row>46</xdr:row>
      <xdr:rowOff>304800</xdr:rowOff>
    </xdr:to>
    <xdr:pic>
      <xdr:nvPicPr>
        <xdr:cNvPr id="6429" name="Picture 51"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10200" y="14897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xdr:row>
      <xdr:rowOff>0</xdr:rowOff>
    </xdr:from>
    <xdr:to>
      <xdr:col>2</xdr:col>
      <xdr:colOff>374650</xdr:colOff>
      <xdr:row>47</xdr:row>
      <xdr:rowOff>304800</xdr:rowOff>
    </xdr:to>
    <xdr:pic>
      <xdr:nvPicPr>
        <xdr:cNvPr id="6430" name="Picture 52"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5278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47</xdr:row>
      <xdr:rowOff>0</xdr:rowOff>
    </xdr:from>
    <xdr:to>
      <xdr:col>2</xdr:col>
      <xdr:colOff>755650</xdr:colOff>
      <xdr:row>47</xdr:row>
      <xdr:rowOff>304800</xdr:rowOff>
    </xdr:to>
    <xdr:pic>
      <xdr:nvPicPr>
        <xdr:cNvPr id="6431" name="Picture 53"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91200" y="15278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755650</xdr:colOff>
      <xdr:row>47</xdr:row>
      <xdr:rowOff>0</xdr:rowOff>
    </xdr:from>
    <xdr:to>
      <xdr:col>2</xdr:col>
      <xdr:colOff>1130300</xdr:colOff>
      <xdr:row>47</xdr:row>
      <xdr:rowOff>304800</xdr:rowOff>
    </xdr:to>
    <xdr:pic>
      <xdr:nvPicPr>
        <xdr:cNvPr id="6432" name="Picture 54" descr="im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165850" y="15278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48</xdr:row>
      <xdr:rowOff>0</xdr:rowOff>
    </xdr:from>
    <xdr:to>
      <xdr:col>2</xdr:col>
      <xdr:colOff>374650</xdr:colOff>
      <xdr:row>48</xdr:row>
      <xdr:rowOff>304800</xdr:rowOff>
    </xdr:to>
    <xdr:pic>
      <xdr:nvPicPr>
        <xdr:cNvPr id="6433" name="Picture 55"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5659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48</xdr:row>
      <xdr:rowOff>0</xdr:rowOff>
    </xdr:from>
    <xdr:to>
      <xdr:col>2</xdr:col>
      <xdr:colOff>755650</xdr:colOff>
      <xdr:row>48</xdr:row>
      <xdr:rowOff>304800</xdr:rowOff>
    </xdr:to>
    <xdr:pic>
      <xdr:nvPicPr>
        <xdr:cNvPr id="6434" name="Picture 56"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91200" y="15659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755650</xdr:colOff>
      <xdr:row>48</xdr:row>
      <xdr:rowOff>0</xdr:rowOff>
    </xdr:from>
    <xdr:to>
      <xdr:col>2</xdr:col>
      <xdr:colOff>1130300</xdr:colOff>
      <xdr:row>48</xdr:row>
      <xdr:rowOff>304800</xdr:rowOff>
    </xdr:to>
    <xdr:pic>
      <xdr:nvPicPr>
        <xdr:cNvPr id="6435" name="Picture 57" descr="verrnum"/>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165850" y="15659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374650</xdr:colOff>
      <xdr:row>49</xdr:row>
      <xdr:rowOff>304800</xdr:rowOff>
    </xdr:to>
    <xdr:pic>
      <xdr:nvPicPr>
        <xdr:cNvPr id="6436" name="Picture 58"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10200" y="16040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374650</xdr:colOff>
      <xdr:row>50</xdr:row>
      <xdr:rowOff>304800</xdr:rowOff>
    </xdr:to>
    <xdr:pic>
      <xdr:nvPicPr>
        <xdr:cNvPr id="6437" name="Picture 59" descr="verrnum"/>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410200" y="16421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xdr:row>
      <xdr:rowOff>0</xdr:rowOff>
    </xdr:from>
    <xdr:to>
      <xdr:col>2</xdr:col>
      <xdr:colOff>374650</xdr:colOff>
      <xdr:row>51</xdr:row>
      <xdr:rowOff>304800</xdr:rowOff>
    </xdr:to>
    <xdr:pic>
      <xdr:nvPicPr>
        <xdr:cNvPr id="6438" name="Picture 60"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68021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51</xdr:row>
      <xdr:rowOff>0</xdr:rowOff>
    </xdr:from>
    <xdr:to>
      <xdr:col>2</xdr:col>
      <xdr:colOff>679450</xdr:colOff>
      <xdr:row>51</xdr:row>
      <xdr:rowOff>304800</xdr:rowOff>
    </xdr:to>
    <xdr:pic>
      <xdr:nvPicPr>
        <xdr:cNvPr id="6439" name="Picture 61" descr="u"/>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791200" y="168021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xdr:row>
      <xdr:rowOff>0</xdr:rowOff>
    </xdr:from>
    <xdr:to>
      <xdr:col>2</xdr:col>
      <xdr:colOff>298450</xdr:colOff>
      <xdr:row>55</xdr:row>
      <xdr:rowOff>304800</xdr:rowOff>
    </xdr:to>
    <xdr:pic>
      <xdr:nvPicPr>
        <xdr:cNvPr id="6440" name="Picture 62" descr="f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410200" y="178308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xdr:row>
      <xdr:rowOff>0</xdr:rowOff>
    </xdr:from>
    <xdr:to>
      <xdr:col>2</xdr:col>
      <xdr:colOff>374650</xdr:colOff>
      <xdr:row>56</xdr:row>
      <xdr:rowOff>304800</xdr:rowOff>
    </xdr:to>
    <xdr:pic>
      <xdr:nvPicPr>
        <xdr:cNvPr id="6441" name="Picture 63"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8211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56</xdr:row>
      <xdr:rowOff>0</xdr:rowOff>
    </xdr:from>
    <xdr:to>
      <xdr:col>2</xdr:col>
      <xdr:colOff>679450</xdr:colOff>
      <xdr:row>56</xdr:row>
      <xdr:rowOff>304800</xdr:rowOff>
    </xdr:to>
    <xdr:pic>
      <xdr:nvPicPr>
        <xdr:cNvPr id="6442" name="Picture 64" descr="f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791200" y="182118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xdr:row>
      <xdr:rowOff>0</xdr:rowOff>
    </xdr:from>
    <xdr:to>
      <xdr:col>2</xdr:col>
      <xdr:colOff>374650</xdr:colOff>
      <xdr:row>57</xdr:row>
      <xdr:rowOff>304800</xdr:rowOff>
    </xdr:to>
    <xdr:pic>
      <xdr:nvPicPr>
        <xdr:cNvPr id="6443" name="Picture 65"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8592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57</xdr:row>
      <xdr:rowOff>0</xdr:rowOff>
    </xdr:from>
    <xdr:to>
      <xdr:col>2</xdr:col>
      <xdr:colOff>755650</xdr:colOff>
      <xdr:row>57</xdr:row>
      <xdr:rowOff>304800</xdr:rowOff>
    </xdr:to>
    <xdr:pic>
      <xdr:nvPicPr>
        <xdr:cNvPr id="6444" name="Picture 66" descr="pause"/>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791200" y="18592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58</xdr:row>
      <xdr:rowOff>0</xdr:rowOff>
    </xdr:from>
    <xdr:to>
      <xdr:col>2</xdr:col>
      <xdr:colOff>374650</xdr:colOff>
      <xdr:row>58</xdr:row>
      <xdr:rowOff>304800</xdr:rowOff>
    </xdr:to>
    <xdr:pic>
      <xdr:nvPicPr>
        <xdr:cNvPr id="6445" name="Picture 67"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8973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58</xdr:row>
      <xdr:rowOff>0</xdr:rowOff>
    </xdr:from>
    <xdr:to>
      <xdr:col>2</xdr:col>
      <xdr:colOff>755650</xdr:colOff>
      <xdr:row>58</xdr:row>
      <xdr:rowOff>304800</xdr:rowOff>
    </xdr:to>
    <xdr:pic>
      <xdr:nvPicPr>
        <xdr:cNvPr id="6446" name="Picture 68" descr="ctr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0" y="18973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755650</xdr:colOff>
      <xdr:row>58</xdr:row>
      <xdr:rowOff>0</xdr:rowOff>
    </xdr:from>
    <xdr:to>
      <xdr:col>2</xdr:col>
      <xdr:colOff>1054100</xdr:colOff>
      <xdr:row>58</xdr:row>
      <xdr:rowOff>304800</xdr:rowOff>
    </xdr:to>
    <xdr:pic>
      <xdr:nvPicPr>
        <xdr:cNvPr id="6447" name="Picture 69" descr="f"/>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65850" y="189738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59</xdr:row>
      <xdr:rowOff>0</xdr:rowOff>
    </xdr:from>
    <xdr:to>
      <xdr:col>2</xdr:col>
      <xdr:colOff>374650</xdr:colOff>
      <xdr:row>59</xdr:row>
      <xdr:rowOff>304800</xdr:rowOff>
    </xdr:to>
    <xdr:pic>
      <xdr:nvPicPr>
        <xdr:cNvPr id="6448" name="Picture 70"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9354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59</xdr:row>
      <xdr:rowOff>0</xdr:rowOff>
    </xdr:from>
    <xdr:to>
      <xdr:col>2</xdr:col>
      <xdr:colOff>679450</xdr:colOff>
      <xdr:row>59</xdr:row>
      <xdr:rowOff>304800</xdr:rowOff>
    </xdr:to>
    <xdr:pic>
      <xdr:nvPicPr>
        <xdr:cNvPr id="6449" name="Picture 71" descr="l"/>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791200" y="193548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60</xdr:row>
      <xdr:rowOff>0</xdr:rowOff>
    </xdr:from>
    <xdr:to>
      <xdr:col>2</xdr:col>
      <xdr:colOff>374650</xdr:colOff>
      <xdr:row>60</xdr:row>
      <xdr:rowOff>304800</xdr:rowOff>
    </xdr:to>
    <xdr:pic>
      <xdr:nvPicPr>
        <xdr:cNvPr id="6450" name="Picture 72" descr="wi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9735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60</xdr:row>
      <xdr:rowOff>0</xdr:rowOff>
    </xdr:from>
    <xdr:to>
      <xdr:col>2</xdr:col>
      <xdr:colOff>679450</xdr:colOff>
      <xdr:row>60</xdr:row>
      <xdr:rowOff>304800</xdr:rowOff>
    </xdr:to>
    <xdr:pic>
      <xdr:nvPicPr>
        <xdr:cNvPr id="6451" name="Picture 73" descr="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791200" y="19735800"/>
          <a:ext cx="298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61</xdr:row>
      <xdr:rowOff>0</xdr:rowOff>
    </xdr:from>
    <xdr:to>
      <xdr:col>2</xdr:col>
      <xdr:colOff>374650</xdr:colOff>
      <xdr:row>61</xdr:row>
      <xdr:rowOff>304800</xdr:rowOff>
    </xdr:to>
    <xdr:pic>
      <xdr:nvPicPr>
        <xdr:cNvPr id="6452" name="Picture 74" descr="shif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10200" y="201168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62</xdr:row>
      <xdr:rowOff>0</xdr:rowOff>
    </xdr:from>
    <xdr:to>
      <xdr:col>2</xdr:col>
      <xdr:colOff>355600</xdr:colOff>
      <xdr:row>62</xdr:row>
      <xdr:rowOff>374650</xdr:rowOff>
    </xdr:to>
    <xdr:pic>
      <xdr:nvPicPr>
        <xdr:cNvPr id="6453" name="Picture 75" descr="echap"/>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0200" y="20497800"/>
          <a:ext cx="35560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374650</xdr:colOff>
      <xdr:row>35</xdr:row>
      <xdr:rowOff>304800</xdr:rowOff>
    </xdr:to>
    <xdr:pic>
      <xdr:nvPicPr>
        <xdr:cNvPr id="6454" name="Picture 76" descr="al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0" y="11201400"/>
          <a:ext cx="374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34</xdr:row>
      <xdr:rowOff>0</xdr:rowOff>
    </xdr:from>
    <xdr:to>
      <xdr:col>2</xdr:col>
      <xdr:colOff>762000</xdr:colOff>
      <xdr:row>34</xdr:row>
      <xdr:rowOff>304800</xdr:rowOff>
    </xdr:to>
    <xdr:pic>
      <xdr:nvPicPr>
        <xdr:cNvPr id="6455" name="Picture 78" descr="echap"/>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91200" y="10820400"/>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35</xdr:row>
      <xdr:rowOff>28575</xdr:rowOff>
    </xdr:from>
    <xdr:to>
      <xdr:col>2</xdr:col>
      <xdr:colOff>790575</xdr:colOff>
      <xdr:row>35</xdr:row>
      <xdr:rowOff>209550</xdr:rowOff>
    </xdr:to>
    <xdr:sp macro="" textlink="">
      <xdr:nvSpPr>
        <xdr:cNvPr id="79" name="AutoShape 79"/>
        <xdr:cNvSpPr>
          <a:spLocks noChangeArrowheads="1"/>
        </xdr:cNvSpPr>
      </xdr:nvSpPr>
      <xdr:spPr bwMode="auto">
        <a:xfrm>
          <a:off x="2111375" y="11115675"/>
          <a:ext cx="342900" cy="180975"/>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0" anchor="t" upright="1"/>
        <a:lstStyle/>
        <a:p>
          <a:pPr algn="ctr" rtl="0">
            <a:defRPr sz="1000"/>
          </a:pPr>
          <a:r>
            <a:rPr lang="fr-FR" sz="900" b="1" i="0" u="none" strike="noStrike" baseline="0">
              <a:solidFill>
                <a:srgbClr val="000000"/>
              </a:solidFill>
              <a:latin typeface="Arial"/>
              <a:cs typeface="Arial"/>
            </a:rPr>
            <a:t>TAB</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1047750</xdr:colOff>
      <xdr:row>58</xdr:row>
      <xdr:rowOff>133350</xdr:rowOff>
    </xdr:from>
    <xdr:to>
      <xdr:col>2</xdr:col>
      <xdr:colOff>2940050</xdr:colOff>
      <xdr:row>63</xdr:row>
      <xdr:rowOff>234950</xdr:rowOff>
    </xdr:to>
    <xdr:pic>
      <xdr:nvPicPr>
        <xdr:cNvPr id="8244" name="Picture 1" descr="1607-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15265400"/>
          <a:ext cx="18923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958850</xdr:colOff>
      <xdr:row>68</xdr:row>
      <xdr:rowOff>165100</xdr:rowOff>
    </xdr:from>
    <xdr:to>
      <xdr:col>2</xdr:col>
      <xdr:colOff>3054350</xdr:colOff>
      <xdr:row>73</xdr:row>
      <xdr:rowOff>133350</xdr:rowOff>
    </xdr:to>
    <xdr:pic>
      <xdr:nvPicPr>
        <xdr:cNvPr id="8245" name="Picture 2" descr="1607-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2750" y="17659350"/>
          <a:ext cx="20955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1454150</xdr:colOff>
      <xdr:row>81</xdr:row>
      <xdr:rowOff>38100</xdr:rowOff>
    </xdr:from>
    <xdr:to>
      <xdr:col>2</xdr:col>
      <xdr:colOff>4229100</xdr:colOff>
      <xdr:row>88</xdr:row>
      <xdr:rowOff>63500</xdr:rowOff>
    </xdr:to>
    <xdr:pic>
      <xdr:nvPicPr>
        <xdr:cNvPr id="8246" name="Picture 3" descr="1607-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8050" y="20485100"/>
          <a:ext cx="2774950" cy="180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1809750</xdr:colOff>
      <xdr:row>110</xdr:row>
      <xdr:rowOff>31750</xdr:rowOff>
    </xdr:from>
    <xdr:to>
      <xdr:col>2</xdr:col>
      <xdr:colOff>5270500</xdr:colOff>
      <xdr:row>116</xdr:row>
      <xdr:rowOff>114299</xdr:rowOff>
    </xdr:to>
    <xdr:pic>
      <xdr:nvPicPr>
        <xdr:cNvPr id="8247" name="Picture 4" descr="1154-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33650" y="29343350"/>
          <a:ext cx="3460750"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1765300</xdr:colOff>
      <xdr:row>129</xdr:row>
      <xdr:rowOff>0</xdr:rowOff>
    </xdr:from>
    <xdr:to>
      <xdr:col>2</xdr:col>
      <xdr:colOff>4552950</xdr:colOff>
      <xdr:row>143</xdr:row>
      <xdr:rowOff>184150</xdr:rowOff>
    </xdr:to>
    <xdr:pic>
      <xdr:nvPicPr>
        <xdr:cNvPr id="8248" name="Picture 5" descr="1569-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9200" y="33756600"/>
          <a:ext cx="2787650" cy="294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2152650</xdr:colOff>
      <xdr:row>152</xdr:row>
      <xdr:rowOff>317500</xdr:rowOff>
    </xdr:from>
    <xdr:to>
      <xdr:col>2</xdr:col>
      <xdr:colOff>4889500</xdr:colOff>
      <xdr:row>166</xdr:row>
      <xdr:rowOff>50800</xdr:rowOff>
    </xdr:to>
    <xdr:pic>
      <xdr:nvPicPr>
        <xdr:cNvPr id="8249" name="Picture 6" descr="1496-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76550" y="39128700"/>
          <a:ext cx="2736850" cy="290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2368550</xdr:colOff>
      <xdr:row>169</xdr:row>
      <xdr:rowOff>158750</xdr:rowOff>
    </xdr:from>
    <xdr:to>
      <xdr:col>2</xdr:col>
      <xdr:colOff>5238750</xdr:colOff>
      <xdr:row>175</xdr:row>
      <xdr:rowOff>63500</xdr:rowOff>
    </xdr:to>
    <xdr:pic>
      <xdr:nvPicPr>
        <xdr:cNvPr id="8250" name="Picture 7" descr="1496-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92450" y="42906950"/>
          <a:ext cx="28702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2406650</xdr:colOff>
      <xdr:row>177</xdr:row>
      <xdr:rowOff>127000</xdr:rowOff>
    </xdr:from>
    <xdr:to>
      <xdr:col>2</xdr:col>
      <xdr:colOff>4965700</xdr:colOff>
      <xdr:row>182</xdr:row>
      <xdr:rowOff>120650</xdr:rowOff>
    </xdr:to>
    <xdr:pic>
      <xdr:nvPicPr>
        <xdr:cNvPr id="8251" name="Picture 8" descr="1496-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30550" y="44786550"/>
          <a:ext cx="2559050" cy="126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1504950</xdr:colOff>
      <xdr:row>189</xdr:row>
      <xdr:rowOff>158750</xdr:rowOff>
    </xdr:from>
    <xdr:to>
      <xdr:col>2</xdr:col>
      <xdr:colOff>4521200</xdr:colOff>
      <xdr:row>196</xdr:row>
      <xdr:rowOff>120650</xdr:rowOff>
    </xdr:to>
    <xdr:pic>
      <xdr:nvPicPr>
        <xdr:cNvPr id="8252" name="Picture 9" descr="1760-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28850" y="48044100"/>
          <a:ext cx="3016250" cy="173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1587500</xdr:colOff>
      <xdr:row>198</xdr:row>
      <xdr:rowOff>127000</xdr:rowOff>
    </xdr:from>
    <xdr:to>
      <xdr:col>2</xdr:col>
      <xdr:colOff>4445000</xdr:colOff>
      <xdr:row>204</xdr:row>
      <xdr:rowOff>69850</xdr:rowOff>
    </xdr:to>
    <xdr:pic>
      <xdr:nvPicPr>
        <xdr:cNvPr id="8253" name="Picture 10" descr="1760-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11400" y="50571400"/>
          <a:ext cx="28575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1530350</xdr:colOff>
      <xdr:row>205</xdr:row>
      <xdr:rowOff>349250</xdr:rowOff>
    </xdr:from>
    <xdr:to>
      <xdr:col>2</xdr:col>
      <xdr:colOff>4724400</xdr:colOff>
      <xdr:row>210</xdr:row>
      <xdr:rowOff>69850</xdr:rowOff>
    </xdr:to>
    <xdr:pic>
      <xdr:nvPicPr>
        <xdr:cNvPr id="8254" name="Picture 11" descr="1760-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4250" y="52546250"/>
          <a:ext cx="3194050" cy="11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1390650</xdr:colOff>
      <xdr:row>215</xdr:row>
      <xdr:rowOff>0</xdr:rowOff>
    </xdr:from>
    <xdr:to>
      <xdr:col>2</xdr:col>
      <xdr:colOff>5340350</xdr:colOff>
      <xdr:row>225</xdr:row>
      <xdr:rowOff>95250</xdr:rowOff>
    </xdr:to>
    <xdr:pic>
      <xdr:nvPicPr>
        <xdr:cNvPr id="8255" name="Picture 12" descr="179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14550" y="55308500"/>
          <a:ext cx="3949700" cy="263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1377950</xdr:colOff>
      <xdr:row>233</xdr:row>
      <xdr:rowOff>127000</xdr:rowOff>
    </xdr:from>
    <xdr:to>
      <xdr:col>2</xdr:col>
      <xdr:colOff>5346700</xdr:colOff>
      <xdr:row>242</xdr:row>
      <xdr:rowOff>69850</xdr:rowOff>
    </xdr:to>
    <xdr:pic>
      <xdr:nvPicPr>
        <xdr:cNvPr id="8256" name="Picture 13" descr="1791-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01850" y="59766200"/>
          <a:ext cx="39687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1257300</xdr:colOff>
      <xdr:row>249</xdr:row>
      <xdr:rowOff>101600</xdr:rowOff>
    </xdr:from>
    <xdr:to>
      <xdr:col>2</xdr:col>
      <xdr:colOff>5359400</xdr:colOff>
      <xdr:row>257</xdr:row>
      <xdr:rowOff>19050</xdr:rowOff>
    </xdr:to>
    <xdr:pic>
      <xdr:nvPicPr>
        <xdr:cNvPr id="8257" name="Picture 14" descr="1791-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81200" y="63480950"/>
          <a:ext cx="4102100" cy="194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1276350</xdr:colOff>
      <xdr:row>260</xdr:row>
      <xdr:rowOff>0</xdr:rowOff>
    </xdr:from>
    <xdr:to>
      <xdr:col>2</xdr:col>
      <xdr:colOff>5264150</xdr:colOff>
      <xdr:row>271</xdr:row>
      <xdr:rowOff>146050</xdr:rowOff>
    </xdr:to>
    <xdr:pic>
      <xdr:nvPicPr>
        <xdr:cNvPr id="8258" name="Picture 15" descr="1791-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00250" y="66135250"/>
          <a:ext cx="3987800" cy="294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274</xdr:row>
      <xdr:rowOff>165100</xdr:rowOff>
    </xdr:from>
    <xdr:to>
      <xdr:col>2</xdr:col>
      <xdr:colOff>5937250</xdr:colOff>
      <xdr:row>289</xdr:row>
      <xdr:rowOff>6350</xdr:rowOff>
    </xdr:to>
    <xdr:pic>
      <xdr:nvPicPr>
        <xdr:cNvPr id="8259" name="Picture 16" descr="1791-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600200" y="69646800"/>
          <a:ext cx="5060950" cy="365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1600200</xdr:colOff>
      <xdr:row>299</xdr:row>
      <xdr:rowOff>152400</xdr:rowOff>
    </xdr:from>
    <xdr:to>
      <xdr:col>2</xdr:col>
      <xdr:colOff>5384800</xdr:colOff>
      <xdr:row>307</xdr:row>
      <xdr:rowOff>247650</xdr:rowOff>
    </xdr:to>
    <xdr:pic>
      <xdr:nvPicPr>
        <xdr:cNvPr id="8260" name="Picture 17" descr="1688-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324100" y="76066650"/>
          <a:ext cx="3784600" cy="212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1981200</xdr:colOff>
      <xdr:row>311</xdr:row>
      <xdr:rowOff>76200</xdr:rowOff>
    </xdr:from>
    <xdr:to>
      <xdr:col>2</xdr:col>
      <xdr:colOff>4895850</xdr:colOff>
      <xdr:row>318</xdr:row>
      <xdr:rowOff>228600</xdr:rowOff>
    </xdr:to>
    <xdr:pic>
      <xdr:nvPicPr>
        <xdr:cNvPr id="8261" name="Picture 18" descr="1688-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705100" y="78943200"/>
          <a:ext cx="29146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1695450</xdr:colOff>
      <xdr:row>322</xdr:row>
      <xdr:rowOff>69850</xdr:rowOff>
    </xdr:from>
    <xdr:to>
      <xdr:col>2</xdr:col>
      <xdr:colOff>6946900</xdr:colOff>
      <xdr:row>334</xdr:row>
      <xdr:rowOff>171450</xdr:rowOff>
    </xdr:to>
    <xdr:pic>
      <xdr:nvPicPr>
        <xdr:cNvPr id="8262" name="Picture 19" descr="1688-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19350" y="81495900"/>
          <a:ext cx="5251450" cy="31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1314450</xdr:colOff>
      <xdr:row>347</xdr:row>
      <xdr:rowOff>38100</xdr:rowOff>
    </xdr:from>
    <xdr:to>
      <xdr:col>2</xdr:col>
      <xdr:colOff>5575300</xdr:colOff>
      <xdr:row>353</xdr:row>
      <xdr:rowOff>82550</xdr:rowOff>
    </xdr:to>
    <xdr:pic>
      <xdr:nvPicPr>
        <xdr:cNvPr id="8263" name="Picture 20" descr="1380-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38350" y="88074500"/>
          <a:ext cx="4260850" cy="156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2120900</xdr:colOff>
      <xdr:row>356</xdr:row>
      <xdr:rowOff>152400</xdr:rowOff>
    </xdr:from>
    <xdr:to>
      <xdr:col>2</xdr:col>
      <xdr:colOff>5099050</xdr:colOff>
      <xdr:row>365</xdr:row>
      <xdr:rowOff>127000</xdr:rowOff>
    </xdr:to>
    <xdr:pic>
      <xdr:nvPicPr>
        <xdr:cNvPr id="8264" name="Picture 21" descr="138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4800" y="90354150"/>
          <a:ext cx="2978150" cy="226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2901950</xdr:colOff>
      <xdr:row>366</xdr:row>
      <xdr:rowOff>158750</xdr:rowOff>
    </xdr:from>
    <xdr:to>
      <xdr:col>2</xdr:col>
      <xdr:colOff>5092700</xdr:colOff>
      <xdr:row>374</xdr:row>
      <xdr:rowOff>107950</xdr:rowOff>
    </xdr:to>
    <xdr:pic>
      <xdr:nvPicPr>
        <xdr:cNvPr id="8265" name="Picture 2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835400" y="95421450"/>
          <a:ext cx="2190750" cy="19812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1917700</xdr:colOff>
      <xdr:row>383</xdr:row>
      <xdr:rowOff>120650</xdr:rowOff>
    </xdr:from>
    <xdr:to>
      <xdr:col>2</xdr:col>
      <xdr:colOff>5270500</xdr:colOff>
      <xdr:row>392</xdr:row>
      <xdr:rowOff>234950</xdr:rowOff>
    </xdr:to>
    <xdr:pic>
      <xdr:nvPicPr>
        <xdr:cNvPr id="8266" name="Picture 23" descr="1260-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41600" y="97542350"/>
          <a:ext cx="33528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2286000</xdr:colOff>
      <xdr:row>395</xdr:row>
      <xdr:rowOff>107950</xdr:rowOff>
    </xdr:from>
    <xdr:to>
      <xdr:col>2</xdr:col>
      <xdr:colOff>4324350</xdr:colOff>
      <xdr:row>399</xdr:row>
      <xdr:rowOff>50800</xdr:rowOff>
    </xdr:to>
    <xdr:pic>
      <xdr:nvPicPr>
        <xdr:cNvPr id="8267" name="Picture 24" descr="1260-2"/>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09900" y="100482400"/>
          <a:ext cx="2038350"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2000250</xdr:colOff>
      <xdr:row>401</xdr:row>
      <xdr:rowOff>44450</xdr:rowOff>
    </xdr:from>
    <xdr:to>
      <xdr:col>2</xdr:col>
      <xdr:colOff>5695950</xdr:colOff>
      <xdr:row>410</xdr:row>
      <xdr:rowOff>184150</xdr:rowOff>
    </xdr:to>
    <xdr:pic>
      <xdr:nvPicPr>
        <xdr:cNvPr id="8268" name="Picture 25"/>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724150" y="101993700"/>
          <a:ext cx="3695700" cy="2425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1822450</xdr:colOff>
      <xdr:row>426</xdr:row>
      <xdr:rowOff>76200</xdr:rowOff>
    </xdr:from>
    <xdr:to>
      <xdr:col>2</xdr:col>
      <xdr:colOff>5270500</xdr:colOff>
      <xdr:row>434</xdr:row>
      <xdr:rowOff>50800</xdr:rowOff>
    </xdr:to>
    <xdr:pic>
      <xdr:nvPicPr>
        <xdr:cNvPr id="8269" name="Picture 26" descr="1361-1"/>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546350" y="108197650"/>
          <a:ext cx="3448050" cy="200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2025650</xdr:colOff>
      <xdr:row>439</xdr:row>
      <xdr:rowOff>127000</xdr:rowOff>
    </xdr:from>
    <xdr:to>
      <xdr:col>2</xdr:col>
      <xdr:colOff>5314950</xdr:colOff>
      <xdr:row>447</xdr:row>
      <xdr:rowOff>82550</xdr:rowOff>
    </xdr:to>
    <xdr:pic>
      <xdr:nvPicPr>
        <xdr:cNvPr id="8270" name="Picture 27" descr="1361-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749550" y="111594900"/>
          <a:ext cx="3289300" cy="198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1587500</xdr:colOff>
      <xdr:row>457</xdr:row>
      <xdr:rowOff>44450</xdr:rowOff>
    </xdr:from>
    <xdr:to>
      <xdr:col>2</xdr:col>
      <xdr:colOff>4921250</xdr:colOff>
      <xdr:row>469</xdr:row>
      <xdr:rowOff>184150</xdr:rowOff>
    </xdr:to>
    <xdr:pic>
      <xdr:nvPicPr>
        <xdr:cNvPr id="8271" name="Picture 28" descr="1245-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311400" y="116960650"/>
          <a:ext cx="3333750" cy="318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1809750</xdr:colOff>
      <xdr:row>472</xdr:row>
      <xdr:rowOff>165100</xdr:rowOff>
    </xdr:from>
    <xdr:to>
      <xdr:col>2</xdr:col>
      <xdr:colOff>5073650</xdr:colOff>
      <xdr:row>478</xdr:row>
      <xdr:rowOff>44450</xdr:rowOff>
    </xdr:to>
    <xdr:pic>
      <xdr:nvPicPr>
        <xdr:cNvPr id="8272" name="Picture 29" descr="1245-2"/>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533650" y="120821450"/>
          <a:ext cx="3263900" cy="140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2152650</xdr:colOff>
      <xdr:row>487</xdr:row>
      <xdr:rowOff>6350</xdr:rowOff>
    </xdr:from>
    <xdr:to>
      <xdr:col>2</xdr:col>
      <xdr:colOff>5956300</xdr:colOff>
      <xdr:row>496</xdr:row>
      <xdr:rowOff>241300</xdr:rowOff>
    </xdr:to>
    <xdr:pic>
      <xdr:nvPicPr>
        <xdr:cNvPr id="8273" name="Picture 30" descr="1239-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76550" y="124339350"/>
          <a:ext cx="3803650" cy="252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1511300</xdr:colOff>
      <xdr:row>499</xdr:row>
      <xdr:rowOff>158750</xdr:rowOff>
    </xdr:from>
    <xdr:to>
      <xdr:col>2</xdr:col>
      <xdr:colOff>5880100</xdr:colOff>
      <xdr:row>514</xdr:row>
      <xdr:rowOff>158750</xdr:rowOff>
    </xdr:to>
    <xdr:pic>
      <xdr:nvPicPr>
        <xdr:cNvPr id="8274" name="Picture 31" descr="1239-2"/>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235200" y="127641350"/>
          <a:ext cx="4368800"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518</xdr:row>
      <xdr:rowOff>25400</xdr:rowOff>
    </xdr:from>
    <xdr:to>
      <xdr:col>2</xdr:col>
      <xdr:colOff>5689600</xdr:colOff>
      <xdr:row>531</xdr:row>
      <xdr:rowOff>209550</xdr:rowOff>
    </xdr:to>
    <xdr:pic>
      <xdr:nvPicPr>
        <xdr:cNvPr id="8275" name="Picture 32" descr="1239-3"/>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762250" y="132429250"/>
          <a:ext cx="3651250"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1504950</xdr:colOff>
      <xdr:row>535</xdr:row>
      <xdr:rowOff>31750</xdr:rowOff>
    </xdr:from>
    <xdr:to>
      <xdr:col>2</xdr:col>
      <xdr:colOff>6591300</xdr:colOff>
      <xdr:row>548</xdr:row>
      <xdr:rowOff>95250</xdr:rowOff>
    </xdr:to>
    <xdr:pic>
      <xdr:nvPicPr>
        <xdr:cNvPr id="8276" name="Picture 33" descr="1239-4"/>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228850" y="136766300"/>
          <a:ext cx="5086350" cy="336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1911350</xdr:colOff>
      <xdr:row>558</xdr:row>
      <xdr:rowOff>88900</xdr:rowOff>
    </xdr:from>
    <xdr:to>
      <xdr:col>2</xdr:col>
      <xdr:colOff>5060950</xdr:colOff>
      <xdr:row>567</xdr:row>
      <xdr:rowOff>6350</xdr:rowOff>
    </xdr:to>
    <xdr:pic>
      <xdr:nvPicPr>
        <xdr:cNvPr id="8277" name="Picture 34" descr="1208-1"/>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35250" y="142919450"/>
          <a:ext cx="3149600" cy="220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1612900</xdr:colOff>
      <xdr:row>578</xdr:row>
      <xdr:rowOff>165100</xdr:rowOff>
    </xdr:from>
    <xdr:to>
      <xdr:col>2</xdr:col>
      <xdr:colOff>5499100</xdr:colOff>
      <xdr:row>591</xdr:row>
      <xdr:rowOff>12700</xdr:rowOff>
    </xdr:to>
    <xdr:pic>
      <xdr:nvPicPr>
        <xdr:cNvPr id="8278" name="Picture 35" descr="1187-1"/>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336800" y="149091650"/>
          <a:ext cx="3886200" cy="31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1765300</xdr:colOff>
      <xdr:row>597</xdr:row>
      <xdr:rowOff>31750</xdr:rowOff>
    </xdr:from>
    <xdr:to>
      <xdr:col>2</xdr:col>
      <xdr:colOff>5632450</xdr:colOff>
      <xdr:row>601</xdr:row>
      <xdr:rowOff>158750</xdr:rowOff>
    </xdr:to>
    <xdr:pic>
      <xdr:nvPicPr>
        <xdr:cNvPr id="8279" name="Picture 36" descr="1187-2"/>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89200" y="153879550"/>
          <a:ext cx="38671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1454150</xdr:colOff>
      <xdr:row>647</xdr:row>
      <xdr:rowOff>171450</xdr:rowOff>
    </xdr:from>
    <xdr:to>
      <xdr:col>2</xdr:col>
      <xdr:colOff>5086350</xdr:colOff>
      <xdr:row>657</xdr:row>
      <xdr:rowOff>19050</xdr:rowOff>
    </xdr:to>
    <xdr:pic>
      <xdr:nvPicPr>
        <xdr:cNvPr id="8280" name="Picture 37" descr="1832-1"/>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178050" y="172637450"/>
          <a:ext cx="3632200" cy="238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1377950</xdr:colOff>
      <xdr:row>659</xdr:row>
      <xdr:rowOff>165100</xdr:rowOff>
    </xdr:from>
    <xdr:to>
      <xdr:col>2</xdr:col>
      <xdr:colOff>5035550</xdr:colOff>
      <xdr:row>667</xdr:row>
      <xdr:rowOff>209550</xdr:rowOff>
    </xdr:to>
    <xdr:pic>
      <xdr:nvPicPr>
        <xdr:cNvPr id="8281" name="Picture 38" descr="1832-2"/>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101850" y="175583850"/>
          <a:ext cx="365760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1600200</xdr:colOff>
      <xdr:row>671</xdr:row>
      <xdr:rowOff>44450</xdr:rowOff>
    </xdr:from>
    <xdr:to>
      <xdr:col>2</xdr:col>
      <xdr:colOff>4749800</xdr:colOff>
      <xdr:row>679</xdr:row>
      <xdr:rowOff>222250</xdr:rowOff>
    </xdr:to>
    <xdr:pic>
      <xdr:nvPicPr>
        <xdr:cNvPr id="8282" name="Picture 39" descr="1832-3"/>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324100" y="178415950"/>
          <a:ext cx="3149600"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1943100</xdr:colOff>
      <xdr:row>683</xdr:row>
      <xdr:rowOff>6350</xdr:rowOff>
    </xdr:from>
    <xdr:to>
      <xdr:col>2</xdr:col>
      <xdr:colOff>4686300</xdr:colOff>
      <xdr:row>689</xdr:row>
      <xdr:rowOff>82550</xdr:rowOff>
    </xdr:to>
    <xdr:pic>
      <xdr:nvPicPr>
        <xdr:cNvPr id="8283" name="Picture 40" descr="1832-4"/>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667000" y="181330600"/>
          <a:ext cx="2743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977900</xdr:colOff>
      <xdr:row>692</xdr:row>
      <xdr:rowOff>6350</xdr:rowOff>
    </xdr:from>
    <xdr:to>
      <xdr:col>2</xdr:col>
      <xdr:colOff>5664200</xdr:colOff>
      <xdr:row>704</xdr:row>
      <xdr:rowOff>0</xdr:rowOff>
    </xdr:to>
    <xdr:pic>
      <xdr:nvPicPr>
        <xdr:cNvPr id="8284" name="Picture 41" descr="1832-5"/>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01800" y="183457850"/>
          <a:ext cx="4686300" cy="304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716</xdr:row>
      <xdr:rowOff>0</xdr:rowOff>
    </xdr:from>
    <xdr:to>
      <xdr:col>2</xdr:col>
      <xdr:colOff>3765550</xdr:colOff>
      <xdr:row>722</xdr:row>
      <xdr:rowOff>196850</xdr:rowOff>
    </xdr:to>
    <xdr:pic>
      <xdr:nvPicPr>
        <xdr:cNvPr id="8285" name="Picture 42" descr="1708-1"/>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23900" y="189668150"/>
          <a:ext cx="3765550" cy="1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1816100</xdr:colOff>
      <xdr:row>733</xdr:row>
      <xdr:rowOff>171450</xdr:rowOff>
    </xdr:from>
    <xdr:to>
      <xdr:col>2</xdr:col>
      <xdr:colOff>5251450</xdr:colOff>
      <xdr:row>744</xdr:row>
      <xdr:rowOff>114300</xdr:rowOff>
    </xdr:to>
    <xdr:pic>
      <xdr:nvPicPr>
        <xdr:cNvPr id="8286" name="Picture 43" descr="2374-1"/>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540000" y="194500500"/>
          <a:ext cx="3435350" cy="273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2095500</xdr:colOff>
      <xdr:row>748</xdr:row>
      <xdr:rowOff>0</xdr:rowOff>
    </xdr:from>
    <xdr:to>
      <xdr:col>2</xdr:col>
      <xdr:colOff>5645150</xdr:colOff>
      <xdr:row>757</xdr:row>
      <xdr:rowOff>12700</xdr:rowOff>
    </xdr:to>
    <xdr:pic>
      <xdr:nvPicPr>
        <xdr:cNvPr id="8287" name="Picture 44" descr="2374-2"/>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819400" y="197834250"/>
          <a:ext cx="3549650" cy="229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2152650</xdr:colOff>
      <xdr:row>761</xdr:row>
      <xdr:rowOff>25400</xdr:rowOff>
    </xdr:from>
    <xdr:to>
      <xdr:col>2</xdr:col>
      <xdr:colOff>5340350</xdr:colOff>
      <xdr:row>768</xdr:row>
      <xdr:rowOff>234950</xdr:rowOff>
    </xdr:to>
    <xdr:pic>
      <xdr:nvPicPr>
        <xdr:cNvPr id="8288" name="Picture 45" descr="2374-3"/>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876550" y="200990200"/>
          <a:ext cx="3187700" cy="198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2457450</xdr:colOff>
      <xdr:row>771</xdr:row>
      <xdr:rowOff>69850</xdr:rowOff>
    </xdr:from>
    <xdr:to>
      <xdr:col>2</xdr:col>
      <xdr:colOff>4965700</xdr:colOff>
      <xdr:row>777</xdr:row>
      <xdr:rowOff>44450</xdr:rowOff>
    </xdr:to>
    <xdr:pic>
      <xdr:nvPicPr>
        <xdr:cNvPr id="8289" name="Picture 46" descr="2374-4"/>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181350" y="203377800"/>
          <a:ext cx="2508250" cy="149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2127250</xdr:colOff>
      <xdr:row>780</xdr:row>
      <xdr:rowOff>171450</xdr:rowOff>
    </xdr:from>
    <xdr:to>
      <xdr:col>2</xdr:col>
      <xdr:colOff>5727700</xdr:colOff>
      <xdr:row>787</xdr:row>
      <xdr:rowOff>44450</xdr:rowOff>
    </xdr:to>
    <xdr:pic>
      <xdr:nvPicPr>
        <xdr:cNvPr id="8290" name="Picture 47" descr="2374-5"/>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851150" y="205803500"/>
          <a:ext cx="3600450" cy="16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2413000</xdr:colOff>
      <xdr:row>790</xdr:row>
      <xdr:rowOff>44450</xdr:rowOff>
    </xdr:from>
    <xdr:to>
      <xdr:col>2</xdr:col>
      <xdr:colOff>5238750</xdr:colOff>
      <xdr:row>797</xdr:row>
      <xdr:rowOff>152400</xdr:rowOff>
    </xdr:to>
    <xdr:pic>
      <xdr:nvPicPr>
        <xdr:cNvPr id="8291" name="Picture 48" descr="2374-6"/>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136900" y="208038700"/>
          <a:ext cx="28257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450850</xdr:colOff>
      <xdr:row>812</xdr:row>
      <xdr:rowOff>12700</xdr:rowOff>
    </xdr:from>
    <xdr:to>
      <xdr:col>2</xdr:col>
      <xdr:colOff>850900</xdr:colOff>
      <xdr:row>814</xdr:row>
      <xdr:rowOff>82550</xdr:rowOff>
    </xdr:to>
    <xdr:sp macro="" textlink="">
      <xdr:nvSpPr>
        <xdr:cNvPr id="8292" name="Line 49"/>
        <xdr:cNvSpPr>
          <a:spLocks noChangeShapeType="1"/>
        </xdr:cNvSpPr>
      </xdr:nvSpPr>
      <xdr:spPr bwMode="auto">
        <a:xfrm flipH="1">
          <a:off x="1174750" y="213163150"/>
          <a:ext cx="400050" cy="4635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990600</xdr:colOff>
      <xdr:row>881</xdr:row>
      <xdr:rowOff>12700</xdr:rowOff>
    </xdr:from>
    <xdr:to>
      <xdr:col>2</xdr:col>
      <xdr:colOff>4394200</xdr:colOff>
      <xdr:row>884</xdr:row>
      <xdr:rowOff>222250</xdr:rowOff>
    </xdr:to>
    <xdr:pic>
      <xdr:nvPicPr>
        <xdr:cNvPr id="8293" name="Picture 50" descr="arrondi"/>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714500" y="227641150"/>
          <a:ext cx="34036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2286000</xdr:colOff>
      <xdr:row>395</xdr:row>
      <xdr:rowOff>107950</xdr:rowOff>
    </xdr:from>
    <xdr:to>
      <xdr:col>2</xdr:col>
      <xdr:colOff>4324350</xdr:colOff>
      <xdr:row>399</xdr:row>
      <xdr:rowOff>50800</xdr:rowOff>
    </xdr:to>
    <xdr:pic>
      <xdr:nvPicPr>
        <xdr:cNvPr id="8294" name="Picture 74" descr="1260-2"/>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09900" y="100482400"/>
          <a:ext cx="2038350"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227012</xdr:colOff>
      <xdr:row>0</xdr:row>
      <xdr:rowOff>290512</xdr:rowOff>
    </xdr:from>
    <xdr:to>
      <xdr:col>13</xdr:col>
      <xdr:colOff>55562</xdr:colOff>
      <xdr:row>10</xdr:row>
      <xdr:rowOff>15875</xdr:rowOff>
    </xdr:to>
    <xdr:sp macro="" textlink="">
      <xdr:nvSpPr>
        <xdr:cNvPr id="2" name="AutoShape 1">
          <a:extLst>
            <a:ext uri="{FF2B5EF4-FFF2-40B4-BE49-F238E27FC236}">
              <a16:creationId xmlns="" xmlns:a16="http://schemas.microsoft.com/office/drawing/2014/main" id="{00000000-0008-0000-0600-000002000000}"/>
            </a:ext>
          </a:extLst>
        </xdr:cNvPr>
        <xdr:cNvSpPr>
          <a:spLocks noChangeArrowheads="1"/>
        </xdr:cNvSpPr>
      </xdr:nvSpPr>
      <xdr:spPr bwMode="auto">
        <a:xfrm>
          <a:off x="7085012" y="176212"/>
          <a:ext cx="2876550" cy="161766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6576" rIns="45720" bIns="0" anchor="t" upright="1"/>
        <a:lstStyle/>
        <a:p>
          <a:pPr algn="ctr" rtl="0">
            <a:defRPr sz="1000"/>
          </a:pPr>
          <a:r>
            <a:rPr lang="fr-FR" sz="1800" b="1" i="0" u="none" strike="noStrike" baseline="0">
              <a:solidFill>
                <a:srgbClr val="000000"/>
              </a:solidFill>
              <a:latin typeface="Arial"/>
              <a:cs typeface="Arial"/>
            </a:rPr>
            <a:t> exemple pratique</a:t>
          </a:r>
        </a:p>
        <a:p>
          <a:pPr algn="ctr" rtl="0">
            <a:defRPr sz="1000"/>
          </a:pPr>
          <a:endParaRPr lang="fr-FR" sz="1800" b="1" i="0" u="none" strike="noStrike" baseline="0">
            <a:solidFill>
              <a:srgbClr val="000000"/>
            </a:solidFill>
            <a:latin typeface="Arial"/>
            <a:cs typeface="Arial"/>
          </a:endParaRPr>
        </a:p>
        <a:p>
          <a:pPr algn="ctr" rtl="0">
            <a:defRPr sz="1000"/>
          </a:pPr>
          <a:r>
            <a:rPr lang="fr-FR" sz="1800" b="1" i="0" u="none" strike="noStrike" baseline="0">
              <a:solidFill>
                <a:srgbClr val="000000"/>
              </a:solidFill>
              <a:latin typeface="Arial"/>
              <a:cs typeface="Arial"/>
            </a:rPr>
            <a:t>comme 1ère page</a:t>
          </a:r>
        </a:p>
        <a:p>
          <a:pPr algn="ctr" rtl="0">
            <a:defRPr sz="1000"/>
          </a:pPr>
          <a:r>
            <a:rPr lang="fr-FR" sz="1800" b="1" i="0" u="none" strike="noStrike" baseline="0">
              <a:solidFill>
                <a:srgbClr val="000000"/>
              </a:solidFill>
              <a:latin typeface="Arial"/>
              <a:cs typeface="Arial"/>
            </a:rPr>
            <a:t> d'un</a:t>
          </a:r>
        </a:p>
        <a:p>
          <a:pPr algn="ctr" rtl="0">
            <a:defRPr sz="1000"/>
          </a:pPr>
          <a:r>
            <a:rPr lang="fr-FR" sz="1800" b="1" i="0" u="none" strike="noStrike" baseline="0">
              <a:solidFill>
                <a:srgbClr val="000000"/>
              </a:solidFill>
              <a:latin typeface="Arial"/>
              <a:cs typeface="Arial"/>
            </a:rPr>
            <a:t>classeur à onglet</a:t>
          </a:r>
        </a:p>
        <a:p>
          <a:pPr algn="ctr" rtl="0">
            <a:defRPr sz="1000"/>
          </a:pPr>
          <a:endParaRPr lang="fr-FR" sz="1800" b="1" i="0" u="none" strike="noStrike" baseline="0">
            <a:solidFill>
              <a:srgbClr val="000000"/>
            </a:solidFill>
            <a:latin typeface="Arial"/>
            <a:cs typeface="Arial"/>
          </a:endParaRPr>
        </a:p>
        <a:p>
          <a:pPr algn="ctr" rtl="0">
            <a:defRPr sz="1000"/>
          </a:pPr>
          <a:r>
            <a:rPr lang="fr-FR" sz="1800" b="1" i="0" u="none" strike="noStrike" baseline="0">
              <a:solidFill>
                <a:srgbClr val="FF0000"/>
              </a:solidFill>
              <a:latin typeface="Arial"/>
              <a:cs typeface="Arial"/>
            </a:rPr>
            <a:t>prêt à l'impression</a:t>
          </a:r>
        </a:p>
        <a:p>
          <a:pPr algn="ctr" rtl="0">
            <a:defRPr sz="1000"/>
          </a:pPr>
          <a:endParaRPr lang="fr-FR" sz="1800" b="1" i="0" u="none" strike="noStrike" baseline="0">
            <a:solidFill>
              <a:srgbClr val="FF0000"/>
            </a:solidFill>
            <a:latin typeface="Arial"/>
            <a:cs typeface="Arial"/>
          </a:endParaRPr>
        </a:p>
        <a:p>
          <a:pPr algn="ctr" rtl="0">
            <a:defRPr sz="1000"/>
          </a:pPr>
          <a:endParaRPr lang="fr-FR" sz="1800" b="1" i="0" u="none" strike="noStrike" baseline="0">
            <a:solidFill>
              <a:srgbClr val="FF0000"/>
            </a:solidFill>
            <a:latin typeface="Arial"/>
            <a:cs typeface="Arial"/>
          </a:endParaRPr>
        </a:p>
        <a:p>
          <a:pPr algn="ctr" rtl="0">
            <a:defRPr sz="1000"/>
          </a:pPr>
          <a:r>
            <a:rPr lang="fr-FR" sz="1800" b="1" i="0" u="none" strike="noStrike" baseline="0">
              <a:solidFill>
                <a:srgbClr val="FF0000"/>
              </a:solidFill>
              <a:latin typeface="Arial"/>
              <a:cs typeface="Arial"/>
            </a:rPr>
            <a:t>remplacer les </a:t>
          </a:r>
        </a:p>
        <a:p>
          <a:pPr algn="ctr" rtl="0">
            <a:defRPr sz="1000"/>
          </a:pPr>
          <a:r>
            <a:rPr lang="fr-FR" sz="1800" b="1" i="0" u="none" strike="noStrike" baseline="0">
              <a:solidFill>
                <a:srgbClr val="FF0000"/>
              </a:solidFill>
              <a:latin typeface="Arial"/>
              <a:cs typeface="Arial"/>
            </a:rPr>
            <a:t>textes </a:t>
          </a:r>
        </a:p>
        <a:p>
          <a:pPr algn="ctr" rtl="0">
            <a:defRPr sz="1000"/>
          </a:pPr>
          <a:r>
            <a:rPr lang="fr-FR" sz="1800" b="1" i="0" u="none" strike="noStrike" baseline="0">
              <a:solidFill>
                <a:srgbClr val="002060"/>
              </a:solidFill>
              <a:latin typeface="Arial"/>
              <a:cs typeface="Arial"/>
            </a:rPr>
            <a:t>colonne  D et 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793750</xdr:colOff>
      <xdr:row>4</xdr:row>
      <xdr:rowOff>127000</xdr:rowOff>
    </xdr:from>
    <xdr:to>
      <xdr:col>1</xdr:col>
      <xdr:colOff>6502400</xdr:colOff>
      <xdr:row>14</xdr:row>
      <xdr:rowOff>31750</xdr:rowOff>
    </xdr:to>
    <xdr:pic>
      <xdr:nvPicPr>
        <xdr:cNvPr id="2" name="Picture 1" descr="http://www.comment-economiser.fr/documents/images/comment-passer-fichier-a-un-autre-excel.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4750" y="2286000"/>
          <a:ext cx="5708650" cy="180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493395</xdr:colOff>
      <xdr:row>1</xdr:row>
      <xdr:rowOff>155575</xdr:rowOff>
    </xdr:from>
    <xdr:to>
      <xdr:col>6</xdr:col>
      <xdr:colOff>2257432</xdr:colOff>
      <xdr:row>2</xdr:row>
      <xdr:rowOff>127000</xdr:rowOff>
    </xdr:to>
    <xdr:sp macro="" textlink="">
      <xdr:nvSpPr>
        <xdr:cNvPr id="2" name="WordArt 1"/>
        <xdr:cNvSpPr>
          <a:spLocks noChangeArrowheads="1" noChangeShapeType="1" noTextEdit="1"/>
        </xdr:cNvSpPr>
      </xdr:nvSpPr>
      <xdr:spPr bwMode="auto">
        <a:xfrm>
          <a:off x="3160395" y="333375"/>
          <a:ext cx="3059437" cy="14922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fr-FR" sz="3600" kern="10" spc="0">
              <a:ln w="9525">
                <a:solidFill>
                  <a:srgbClr val="000000"/>
                </a:solidFill>
                <a:round/>
                <a:headEnd/>
                <a:tailEnd/>
              </a:ln>
              <a:solidFill>
                <a:srgbClr xmlns:mc="http://schemas.openxmlformats.org/markup-compatibility/2006" xmlns:a14="http://schemas.microsoft.com/office/drawing/2010/main" val="FFFF00" mc:Ignorable="a14" a14:legacySpreadsheetColorIndex="13"/>
              </a:solidFill>
              <a:effectLst/>
              <a:latin typeface="Arial Black"/>
            </a:rPr>
            <a:t>Anniversaires</a:t>
          </a:r>
        </a:p>
      </xdr:txBody>
    </xdr:sp>
    <xdr:clientData/>
  </xdr:twoCellAnchor>
  <xdr:oneCellAnchor>
    <xdr:from>
      <xdr:col>6</xdr:col>
      <xdr:colOff>2527300</xdr:colOff>
      <xdr:row>0</xdr:row>
      <xdr:rowOff>146050</xdr:rowOff>
    </xdr:from>
    <xdr:ext cx="975783" cy="956733"/>
    <xdr:pic>
      <xdr:nvPicPr>
        <xdr:cNvPr id="3" name="Picture 2" descr="teleph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146050"/>
          <a:ext cx="975783" cy="956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7</xdr:col>
          <xdr:colOff>50800</xdr:colOff>
          <xdr:row>1</xdr:row>
          <xdr:rowOff>260350</xdr:rowOff>
        </xdr:from>
        <xdr:to>
          <xdr:col>7</xdr:col>
          <xdr:colOff>1301750</xdr:colOff>
          <xdr:row>2</xdr:row>
          <xdr:rowOff>184150</xdr:rowOff>
        </xdr:to>
        <xdr:sp macro="" textlink="">
          <xdr:nvSpPr>
            <xdr:cNvPr id="22529" name="Drop Down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es%20Documents\a%20a%20a%20a\Calculette%20J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Joseph\Mes%20documents\a_Associations\a__PHOTOVOLTAIQUE\Finances%20Association%20ECA\Compta%20ENCIAL%20Association%202008\Compta%20Encial%202008%20J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Mes%20Documents\Etudes%20Jo\Battistella\ancienne%20Macr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Mes%20Documents\Etudes%20Jo\Battistella\ancienne%20Macr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Mes%20Documents\Etudes%20Jo\Battistella\ancienne%20Macro.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Mes%20Documents\Etudes%20Jo\Battistella\ancienne%20Macr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Utilisateur/Documents/A_JOELLE/Formation%20EXCEL%20Joelle/ASTUCES%20EXCEL%20Jo%20201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Users\Utilisateur\Documents\A_JOELLE\Formation%20EXCEL%20Joelle\ASTUCES%20EXCEL%20Jo%2020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Jo/Mes%20documents/a____CONSTRUCTION%20Jo/Plans%20maisons%20Jo/Evolution%20plans%20maisons%20Jo%2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L:\Documents%20and%20Settings\Jo\Mes%20documents\a____CONSTRUCTION%20Jo\Plans%20maisons%20Jo\Evolution%20plans%20maisons%20Jo%2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Documents%20and%20Settings\Jo\Mes%20documents\a____CONSTRUCTION%20Jo\Plans%20maisons%20Jo\Evolution%20plans%20maisons%20Jo%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Documents%20and%20Settings\Jo\Mes%20documents\a____CONSTRUCTION%20Jo\Plans%20maisons%20Jo\Evolution%20plans%20maisons%20Jo%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Joseph/Mes%20documents/Etudes%20financi&#232;res%20accession/aa_D&#233;mo/Acha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Documents%20and%20Settings\Jo\Mes%20documents\a____CONSTRUCTION%20Jo\Plans%20maisons%20Jo\Evolution%20plans%20maisons%20Jo%2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MES%20DOCUMENTS/AB______________A/base%20a%20offrir%20jo%204%2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MES%20DOCUMENTS\AB______________A\base%20a%20offrir%20jo%204%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MES%20DOCUMENTS\AB______________A\base%20a%20offrir%20jo%204%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MES%20DOCUMENTS\AB______________A\base%20a%20offrir%20jo%204%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MSOffice\Excel\jo\afinancier\1_BI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Joseph\Mes%20documents\a_Associations\a__PHOTOVOLTAIQUE\000%20000%20000\Utilitaires%20Jo%2028%2011%20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000%20000%20000/Utilitaires%20Jo%2028%2011%20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L:\Documents%20and%20Settings\Joseph\Mes%20documents\Documents%20MODELES%20&#224;%20diffuser\Envoi%20par%20INTERNET%20nouvel%20ordi\Ecologie%20et%20Environnement%20%20Mars%20200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Documents%20and%20Settings\Joseph\Mes%20documents\00%2000%20Documents%20de%20base\Messages%20%20internet%20parrainage%2017%2011%2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Mes%20Documents\Etudes%20Jo\Battistella\Battistell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Joseph/Mes%20documents/00%2000%20Documents%20de%20base/Messages%20%20internet%20parrainage%2017%2011%20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L:\Documents%20and%20Settings\Joseph\Mes%20documents\a_Associations\a__PHOTOVOLTAIQUE\a____%20PARTENAIRES\Banque%20Populaire\dossier%20a%20diffuser\Etude%20projet%20photovoltaique%20v%20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plan%20amortissement%20en%20cour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plan%20amortissement%20en%20cour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plan%20amortissement%20en%20cour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Joseph/Mes%20documents/EXCEL%20Formation%20et%20Astuces/EXCEL%202005/Formation%20EXCEL%202005%20au%20%2017%2002%202005/UTILITAIRES%20et%20APPLICATIONS/AGENDA%20ADRESSES%20PLANING/Emploi%20du%20temps%2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J:\Documents%20and%20Settings\Joseph\Mes%20documents\EXCEL%20Formation%20et%20Astuces\EXCEL%202005\Formation%20EXCEL%202005%20au%20%2017%2002%202005\UTILITAIRES%20et%20APPLICATIONS\AGENDA%20ADRESSES%20PLANING\Emploi%20du%20temps%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nts%20and%20Settings\Joseph\Mes%20documents\EXCEL%20Formation%20et%20Astuces\EXCEL%202005\Formation%20EXCEL%202005%20au%20%2017%2002%202005\UTILITAIRES%20et%20APPLICATIONS\AGENDA%20ADRESSES%20PLANING\Emploi%20du%20temps%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ocuments%20and%20Settings\Joseph\Mes%20documents\EXCEL%20Formation%20et%20Astuces\EXCEL%202005\Formation%20EXCEL%202005%20au%20%2017%2002%202005\UTILITAIRES%20et%20APPLICATIONS\AGENDA%20ADRESSES%20PLANING\Emploi%20du%20temps%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a____%20PARTENAIRES/Banque%20Populaire/Outils%20financiers%20BP%2006%2006%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ocuments%20and%20Settings\Joseph\Mes%20documents\Etudes%20financi&#232;res%20accession\aa_D&#233;mo\Acha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J:\Documents%20and%20Settings\Joseph\Mes%20documents\a_Associations\a__PHOTOVOLTAIQUE\a____%20PARTENAIRES\Banque%20Populaire\Outils%20financiers%20BP%2006%2006%200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Documents%20and%20Settings\Joseph\Mes%20documents\a_Associations\a__PHOTOVOLTAIQUE\a____%20PARTENAIRES\Banque%20Populaire\Outils%20financiers%20BP%2006%2006%20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ocuments%20and%20Settings\Joseph\Mes%20documents\a_Associations\a__PHOTOVOLTAIQUE\a____%20PARTENAIRES\Banque%20Populaire\Outils%20financiers%20BP%2006%2006%200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Mes%20Documents\aaa_demo_virvreco\16%20Questions%20sur%20la%20G&#233;othermi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Documents%20and%20Settings\Joseph\Mes%20documents\Adresses%20INTERNET%20Jo\Fichier%20global%20adresses%20Internet%20Jo\Mes%20adresses%20INTERNET%20Oct%20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jo/Documents/Envoi%20par%20INTERNET%20nouvel%20ordi/Ecologie%20et%20Environnement%20%20Mars%20200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Mes%20Documents\aa_Jo_services\Plans%20Amortissement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a___a__aFormation%20WEST\Modules%20a%20utiliser\Mes%20Documents\aa_Jo_services\Plans%20Amortissement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a___a__aFormation%20WEST\Modules%20a%20utiliser\Mes%20Documents\aa_Jo_services\Plans%20Amortissement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Mes%20Documents/aa_Jo_services/Plans%20Amortisse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s%20Documents/Etudes%20Jo/Battistella/Battistell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Mes%20Documents/aa_Jo_services/Plans%20Amortissement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a___a__aFormation%20WEST\Modules%20a%20utiliser\Mes%20Documents\aa_Jo_services\Plans%20Amortissement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Mes%20Documents\aa_D&#233;mo\Derni&#232;re%20version%20G&#233;othermi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Documents%20and%20Settings\Jo\Mes%20documents\a_____a__a_UP_2006\cours%20UP%20CONSTRUCTION%202005\eTUDE%20ANITA%2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Documents%20and%20Settings\Joseph\Mes%20documents\a_Associations\a__PHOTOVOLTAIQUE\Dictionnaire%20photovoltaique%20et%20doc%20technique\Dictionnaire%20Photovoltaique%2031%2005%200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ocuments%20and%20Settings/Jo/Mes%20documents/a____CONSTRUCTION%20Jo/A_GESTION%20BUDGET/CONSTRUCTION%20J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Documents%20and%20Settings\Jo\Mes%20documents\a____CONSTRUCTION%20Jo\A_GESTION%20BUDGET\CONSTRUCTION%20J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J:\Documents%20and%20Settings\Jo\Mes%20documents\a____CONSTRUCTION%20Jo\A_GESTION%20BUDGET\CONSTRUCTION%20JO.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Documents%20and%20Settings\Jo\Mes%20documents\a____CONSTRUCTION%20Jo\A_GESTION%20BUDGET\CONSTRUCTION%20J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Documents%20and%20Settings\Jo\Mes%20documents\a____CONSTRUCTION%20Jo\A_GESTION%20BUDGET\CONSTRUCTION%20J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Joseph\Mes%20documents\Etudes%20financi&#232;res%20accession\aa_D&#233;mo\Acha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Mes%20Documents\Formation%20Excel\0_FICHE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a___a__aFormation%20WEST\Modules%20a%20utiliser\Mes%20Documents\Formation%20Excel\0_FICH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Mes%20Documents/Formation%20Excel/0_FICH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a___a__aFormation%20WEST\Modules%20a%20utiliser\Mes%20Documents\Formation%20Excel\0_FICHE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L:\Mes%20Documents\aa_Jo_services\Plans%20Amortissement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J:\Mes%20Documents\aa_Jo_services\Plans%20Amortissement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Mes%20Documents\aa_Jo_services\Plans%20Amortissement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a___a__aFormation%20WEST\Modules%20a%20utiliser\Mes%20Documents\Formation%20Excel\0_FICH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E:\EXCEL%2095\abc%20doc\0_FICHE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Utilisateur/Documents/A_JOELLE/Emmaus%20CERNAY/Emmaus%20Joel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Joseph\Mes%20documents\Etudes%20financi&#232;res%20accession\aa_D&#233;mo\Ach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Utilisateur/Documents/Acces%20Joelle/Fiche%20prise%20en%20charge%20v6.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Notes%20UTILES%20Jo%20Schneider%20tome%202.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Utilisateur/Documents/0000000/000_Envoi_dossier_JARDINAGE/Gr&#233;gory%20HERTA%20vente%20de%20plants%20de%20l&#233;gumes.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E:\Users\Utilisateur\Documents\A_JOELLE\Emmaus%20CERNAY\Emmaus%20Joell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L:\Documents%20and%20Settings\Jo\Mes%20documents\a_____a__LEIMBACH\Adresses\CONTENU%20onglets%20FEUILLE%20DEMARRAG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J:\Documents%20and%20Settings\Jo\Mes%20documents\a_____a__LEIMBACH\Adresses\CONTENU%20onglets%20FEUILLE%20DEMARRAGE.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Documents%20and%20Settings/Jo/Mes%20documents/a_____a__LEIMBACH/Adresses/CONTENU%20onglets%20FEUILLE%20DEMARRAGE.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Documents%20and%20Settings/Joseph/Mes%20documents/Sauvegarde%20cl&#233;s%20USB/Disque%20amovible%20(L)/a_____a__LEIMBACH/Pi&#232;ces%20jointes%20envoi%20Internet/CONTENU%20onglets%20FEUILLE%20DEMARRAGE.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ocuments%20and%20Settings\Jo\Mes%20documents\a_____a__LEIMBACH\Adresses\CONTENU%20onglets%20FEUILLE%20DEMARRAG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ocuments%20and%20Settings\Joseph\Mes%20documents\Etudes%20financi&#232;res%20accession\aa_D&#233;mo\Calculette%20compl&#232;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Jo/Mes%20documents/a_____a__a_UP_2006/cours%20UP%20CONSTRUCTION%202005/Chauffage/Chauffage%20200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Documents%20and%20Settings\Joseph\Mes%20documents\Etudes%20financi&#232;res%20accession\aa_D&#233;mo\Calculette%20compl&#232;t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Users\Utilisateur\Documents\00_Documents%20ancien%20ordi%20sauvegard&#233;%20Origin%20info\Conseils%20CONSTRUCTION%20Jo%202013\Elements%20financier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Users/Utilisateur/Documents/00_Documents%20ancien%20ordi%20sauvegard&#233;%20Origin%20info/Conseils%20CONSTRUCTION%20Jo%202013/Elements%20financier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00%20ASPACH%20LE%20BAS/Dossier%20ASPACH%20le%20BAS/Etude%20financiere%20ASPACH%20LE%20BAS/Etude%20type%20altech%2024%2002%20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J:\Documents%20and%20Settings\Joseph\Mes%20documents\a_Associations\a__PHOTOVOLTAIQUE\00%20ASPACH%20LE%20BAS\Dossier%20ASPACH%20le%20BAS\Etude%20financiere%20ASPACH%20LE%20BAS\Etude%20type%20altech%2024%2002%200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Documents%20and%20Settings\Joseph\Mes%20documents\a_Associations\a__PHOTOVOLTAIQUE\00%20ASPACH%20LE%20BAS\Dossier%20ASPACH%20le%20BAS\Etude%20financiere%20ASPACH%20LE%20BAS\Etude%20type%20altech%2024%2002%20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Documents%20and%20Settings\Joseph\Mes%20documents\a_Associations\a__PHOTOVOLTAIQUE\00%20ASPACH%20LE%20BAS\Dossier%20ASPACH%20le%20BAS\Etude%20financiere%20ASPACH%20LE%20BAS\Etude%20type%20altech%2024%2002%200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Documents%20and%20Settings\Joseph\Mes%20documents\Etudes%20financi&#232;res%20accession\aa_D&#233;mo\Planing%20semaine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a___a__aFormation%20WEST\Modules%20a%20utiliser\Mes%20Documents\aa_D&#233;mo\Planing%20semaines.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a___a__aFormation%20WEST\Modules%20a%20utiliser\Mes%20Documents\aa_D&#233;mo\Planing%20semain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Documents%20and%20Settings\Jo\Mes%20documents\a_____a__a_UP_2006\cours%20UP%20CONSTRUCTION%202005\Chauffage\Chauffage%20200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Mes%20Documents/aa_D&#233;mo/Planing%20semaine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Mes%20Documents/aa_D&#233;mo/Planing%20semain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a___a__aFormation%20WEST\Modules%20a%20utiliser\Mes%20Documents\aa_D&#233;mo\Planing%20semaine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plan%20amortissement%20en%20cour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E:\Documents%20and%20Settings\Jo\Mes%20documents\a_____a___Jo%20COURANT\plan%20amortissement%20en%20cour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Calcul%20TEG.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Documents%20and%20Settings/Jo/Mes%20documents/EXCEL%20%20DOC%20&amp;%20FORMATION%2002%2002%202005/Formation%20EXCEL%202005/Utilitaires%20EXCE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L:\Documents%20and%20Settings\Jo\Mes%20documents\a_____suite_Jo\AB______________A\base%20a%20offrir%20jo%204%2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a___a__aFormation%20WEST\Modules%20a%20utiliser\Documents%20and%20Settings\Jo\Mes%20documents\EXCEL%20%20DOC%20&amp;%20FORMATION%2002%2002%202005\Formation%20EXCEL%202005\Utilitaires%20EXC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MES%20DOCUMENTS/Divers/base%20a%20offrir%20jo%204%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Joseph/Mes%20documents/Adresses%20INTERNET%20Jo/Fournisseurs%20SOMCO.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Documents%20and%20Settings\Jo\Mes%20documents\a_____a___Jo%20COURANT\a___a__aFormation%20WEST\Modules%20a%20utiliser\Documents%20and%20Settings\Jo\Mes%20documents\EXCEL%20%20DOC%20&amp;%20FORMATION%2002%2002%202005\Formation%20EXCEL%202005\Utilitaires%20EXCEL.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a___a__aFormation%20WEST\Modules%20a%20utiliser\Documents%20and%20Settings\Jo\Mes%20documents\EXCEL%20%20DOC%20&amp;%20FORMATION%2002%2002%202005\Formation%20EXCEL%202005\Utilitaires%20EXCEL.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L:\Mes%20Documents\G%202%20B\Projet%20globa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J:\Mes%20Documents\G%202%20B\Projet%20global.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Mes%20Documents/G%202%20B/Projet%20globa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F:\Mes%20Documents\G%202%20B\Projet%20globa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Mes%20Documents/Construction%20Jo/Laurent%20S/RECAP%20Laurent%2014%2004%20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J:\Mes%20Documents\Construction%20Jo\Laurent%20S\RECAP%20Laurent%2014%2004%200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Mes%20Documents\Construction%20Jo\Laurent%20S\RECAP%20Laurent%2014%2004%200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Mes%20Documents\Construction%20Jo\Laurent%20S\RECAP%20Laurent%2014%2004%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a___a__aFormation%20WEST\Modules%20a%20utiliser\Mes%20Documents\a%20a%20a%20a\Calculette%20J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Jo\Mes%20documents\a_____PHOTOS\a_retraite%20mariette\Transfert%20UDISK%2019%2004%202005\a_____a___LEIMBACH\Agenda%20Notes%20Adresses%20Carte%20visite\Notes%20de%20lectu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ocuments%20and%20Settings\Joseph\Mes%20documents\Adresses%20INTERNET%20Jo\Fournisseurs%20SOM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Jo/Mes%20documents/a_____PHOTOS/a_retraite%20mariette/Transfert%20UDISK%2019%2004%202005/a_____a___LEIMBACH/Agenda%20Notes%20Adresses%20Carte%20visite/Notes%20de%20lectur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Joseph\Mes%20documents\Adresses%20INTERNET%20Jo\Fournisseurs%20SOMC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Joseph\Mes%20documents\Adresses%20INTERNET%20Jo\Fournisseurs%20SOMC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Mes%20Documents\Etudes%20Jo\Battistella\Battistell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Mes%20Documents\Etudes%20Jo\Battistella\Battistell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Mes%20Documents\Etudes%20Jo\Battistella\Battistell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a____COMITE%20d'ANIMATION%20ECA/Cr&#233;ation%20POWER%20POINT%20ECA/Carte%20des%20participant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cuments%20and%20Settings\Joseph\Mes%20documents\a_Associations\a__PHOTOVOLTAIQUE\00%20ASPACH%20LE%20BAS\COMMUNICATION%20Documents%20pour%20exterieur\COMMUNICATION%20Presse\a____COMITE%20d'ANIMATION%20ECA\Cr&#233;ation%20POWER%20POINT%20ECA\Carte%20des%20participa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a___a__aFormation%20WEST\Modules%20a%20utiliser\Mes%20Documents\a%20a%20a%20a\Calculette%20J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a_JARDINAGE\DICO%20JARDIN%20compilatrion%20de%20Jo\Astuces%20et%20Trucs%20JARDINAGE%20v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00%20ASPACH%20LE%20BAS/COMMUNICATION%20Documents%20pour%20exterieur/COMMUNICATION%20Presse/a____COMITE%20d'ANIMATION%20ECA/Cr&#233;ation%20POWER%20POINT%20ECA/Carte%20des%20participant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ocuments%20and%20Settings\Jo\Mes%20documents\a_____a__DEMO%20CONSTRUCTION\Notes%20de%20lecture%20du%2023%2002%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Documents%20and%20Settings\Jo\Mes%20documents\a_____a__DEMO%20CONSTRUCTION\Notes%20de%20lecture%20du%2023%2002%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Jo/Mes%20documents/a_____a__DEMO%20CONSTRUCTION/Notes%20de%20lecture%20du%2023%2002%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Jo\Mes%20documents\a_____a__DEMO%20CONSTRUCTION\Notes%20de%20lecture%20du%2023%2002%2020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Joseph/Mes%20documents/Adresses%20INTERNET%20Jo/Fichier%20global%20adresses%20Internet%20Jo/Mes%20adresses%20INTERNET%20Oct%2020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ocuments%20and%20Settings\Joseph\Mes%20documents\Adresses%20INTERNET%20Jo\Fichier%20global%20adresses%20Internet%20Jo\Mes%20adresses%20INTERNET%20Oct%2020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Joseph/Mes%20documents/0_auto_entrepreneur_JO/Dossier%20Artisans%20Reunis/Travail%20pour%20SERGE%20Artisans%20Associ&#233;s/Dimensionnement%20Jo%2003%2011%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Documents%20and%20Settings\Joseph\Mes%20documents\0_auto_entrepreneur_JO\Dossier%20Artisans%20Reunis\Travail%20pour%20SERGE%20Artisans%20Associ&#233;s\Dimensionnement%20Jo%2003%2011%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Mes%20Documents/a%20a%20a%20a/Calculette%20J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nts%20and%20Settings\Joseph\Mes%20documents\0_auto_entrepreneur_JO\Dossier%20Artisans%20Reunis\Travail%20pour%20SERGE%20Artisans%20Associ&#233;s\Dimensionnement%20Jo%2003%2011%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Documents%20and%20Settings\Joseph\Mes%20documents\0_auto_entrepreneur_JO\Dossier%20Artisans%20Reunis\Travail%20pour%20SERGE%20Artisans%20Associ&#233;s\Dimensionnement%20Jo%2003%2011%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nts\0_DICO%20SANTE\0_envoi_dico_sante\MESSAGES%20EN%20RETOUR%20SUITE%20ENVOI%20DICO%20SAN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0_DICO%20SANTE/0_envoi_dico_sante/MESSAGES%20EN%20RETOUR%20SUITE%20ENVOI%20DICO%20SAN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Joseph\Mes%20documents\Etudes%20financi&#232;res%20accession\aa_D&#233;mo\Calcul%20Assurance%20Vi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a___a__aFormation%20WEST\Modules%20a%20utiliser\Mes%20Documents\aa_D&#233;mo\Calcul%20Assurance%20Vi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Mes%20Documents/aa_D&#233;mo/Calcul%20Assurance%20Vi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Mes%20Documents\aa_D&#233;mo\Calcul%20Assurance%20Vi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Joseph/Mes%20documents/Documents%20MODELES%20&#224;%20diffuser/Envoi%20par%20INTERNET%20nouvel%20ordi/Ecologie%20et%20Environnement%20%20Mars%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jo\Documents\Copie%2021%20juin%20disque%20EXTERNE\Save%20Origin%20du%2026%20mai%2007\Jo\Mes%20documents\a_____a___Jo%20COURANT\a_diffusion_pacte_HULOT\Ecologie%20et%20Environnement%20%20Mars%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s%20Documents/a%20a%20a%20a/Calculette%20J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a_JARDINAGE\0_Astuces%20de%20JARDINAGE\600%20Astuces%20et%20Trucs%20de%20JARDINAGE%20Janv%20201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Documents%20and%20Settings\Jo\Mes%20documents\a_____a__DEMO%20CONSTRUCTION\Notes%20de%20lecture%20du%2023%2002%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Mes%20Documents\Formation%20Excel\INTERE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Mes%20Documents\Formation%20Excel\INTERET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es%20Documents/Formation%20Excel/INTERET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es%20Documents\Formation%20Excel\INTERET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ocuments%20and%20Settings\Joseph\Mes%20documents\a_Associations\a__PHOTOVOLTAIQUE\a____%20PARTENAIRES\CIVAM%20du%20Gard\CARLIN%20CIVAM\envoi%20a%20CARLIN%20ANALYSE\Etude%20CIVAM%20scenario%2064%201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a____%20PARTENAIRES/CIVAM%20du%20Gard/CARLIN%20CIVAM/envoi%20a%20CARLIN%20ANALYSE/Etude%20CIVAM%20scenario%2064%201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ocuments%20and%20Settings\Joseph\Mes%20documents\a_Associations\a__PHOTOVOLTAIQUE\Dictionnaire%20photovoltaique%20et%20doc%20technique\Dictionnaire%20Photovoltaique%2031%2005%20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Jo/Mes%20documents/EXCEL%20%20DOC%20&amp;%20FORMATION%2002%2002%202005/Formation%20EXCEL%202005/DATES%20&amp;%20HEURES/Calendrier%20mensuel%20et%20annu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a___a__aFormation%20WEST\Modules%20a%20utiliser\Mes%20Documents\a%20a%20a%20a\Calculette%20J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SUDOKU\a___a__aFormation%20WEST\Modules%20a%20utiliser\Documents%20and%20Settings\Jo\Mes%20documents\EXCEL%20%20DOC%20&amp;%20FORMATION%2002%2002%202005\Formation%20EXCEL%202005\DATES%20&amp;%20HEURES\Calendrier%20mensuel%20et%20annu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ocuments%20and%20Settings\Joseph\Mes%20documents\A__Astuces%20EXCEL\Utilitaires%20%20EXCEL%20Jo%2020%2012%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Users\Utilisateur\Documents\1_Joelle%20Formation%20EXCEL\JOELLE%20Formation%20EXCEL%20%208%20juin%202017%20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tilitaires%20%20EXCEL%20Jo%2020%2006%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Utilisateur/Documents/1_Joelle%20Formation%20EXCEL/JOELLE%20Formation%20EXCEL%20%208%20juin%202017%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ocuments%20and%20Settings\Jo\Mes%20documents\a_____a__a_UP_2006\a_____a__LEIMBACH\Achat%20immobilier%20Manue\joelle%20deni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HYDRO%20ALSACE/Comite%20de%20pilotage%20photovoltaique%20TET/Candidats%20et%20reponses%20prospection/Dossier%20ROSTEIG/Etude%20financiere%20photovoltaique%20jo%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Documents%20and%20Settings\Joseph\Mes%20documents\a_Associations\HYDRO%20ALSACE\Comite%20de%20pilotage%20photovoltaique%20TET\Candidats%20et%20reponses%20prospection\Dossier%20ROSTEIG\Etude%20financiere%20photovoltaique%20jo%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Documents%20and%20Settings\Joseph\Mes%20documents\a_Associations\HYDRO%20ALSACE\Comite%20de%20pilotage%20photovoltaique%20TET\Candidats%20et%20reponses%20prospection\Dossier%20ROSTEIG\Etude%20financiere%20photovoltaique%20jo%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Joseph\Mes%20documents\Etudes%20financi&#232;res%20accession\aa_D&#233;mo\Calculette%20compl&#232;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a__PHOTOVOLTAIQUE/Finances%20Association%20ECA/Compta%20ENCIAL%20Association%202008/Compta%20Encial%202008%20J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Joseph/Mes%20documents/Etudes%20financi&#232;res%20accession/aa_D&#233;mo/Calculette%20compl&#232;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Mes%20Documents\Divers\Pot%20pourri.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Documents%20and%20Settings\Jo\Mes%20documents\a_____PHOTOS\a_retraite%20mariette\Transfert%20UDISK%2019%2004%202005\a_____a___LEIMBACH\Agenda%20Notes%20Adresses%20Carte%20visite\Notes%20de%20lectur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es%20Documents\Formation%20Excel\INTERE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Users\jo\Documents\Envoi%20par%20INTERNET%20nouvel%20ordi\Ecologie%20et%20Environnement%20%20Mars%20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a_JARDINAGE\1_Lexique%20du%20JARDINIER\LEXIQUE%20JARDINIER%20jo%20schneider%202016%20diffusi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J:\Documents%20and%20Settings\Joseph\Mes%20documents\Adresses%20INTERNET%20Jo\Fichier%20global%20adresses%20Internet%20Jo\Mes%20adresses%20INTERNET%20Oct%20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Joseph\Mes%20documents\Adresses%20INTERNET%20Jo\Fichier%20global%20adresses%20Internet%20Jo\Mes%20adresses%20INTERNET%20Oct%20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Joseph/Mes%20documents/a_Associations/HYDRO%20ALSACE/Dossier%20KLEIN%20HYDRO/Etude%20financiere%20photovoltaique%20jo%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Documents%20and%20Settings\Joseph\Mes%20documents\a_Associations\HYDRO%20ALSACE\Dossier%20KLEIN%20HYDRO\Etude%20financiere%20photovoltaique%20jo%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ocuments%20and%20Settings\Joseph\Mes%20documents\a_Associations\a__PHOTOVOLTAIQUE\Finances%20Association%20ECA\Compta%20ENCIAL%20Association%202008\Compta%20Encial%202008%20Jo.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Documents%20and%20Settings\Jo\Mes%20documents\a_____a___Jo%20COURANT\a___a__aFormation%20WEST\Modules%20a%20utiliser\Mes%20Documents\a%20a%20a%20a\Calculette%20J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ocuments%20and%20Settings/Joseph/Mes%20documents/Etudes%20financi&#232;res%20mod&#232;les/Suivi%20prix%20a%20la%20consommatio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Documents%20and%20Settings\Joseph\Mes%20documents\Etudes%20financi&#232;res%20mod&#232;les\Suivi%20prix%20a%20la%20consommatio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Documents%20and%20Settings\Joseph\Mes%20documents\Etudes%20financi&#232;res%20mod&#232;les\Suivi%20prix%20a%20la%20consommati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Joseph\Mes%20documents\Etudes%20financi&#232;res%20mod&#232;les\Suivi%20prix%20a%20la%20consommati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Documents%20and%20Settings\Jo\Mes%20documents\a_____a___Jo%20COURANT\a___a__aFormation%20WEST\Modules%20a%20utiliser\Mes%20Documents\aa_D&#233;mo\Calcul%20Assurance%20Vi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es%20Documents/aa_D&#233;mo/Calcul%20Assurance%20Vi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Documents%20and%20Settings\Jo\Mes%20documents\a_____a___Jo%20COURANT\a___a__aFormation%20WEST\Modules%20a%20utiliser\Mes%20Documents\aa_D&#233;mo\Calcul%20Assurance%20Vi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J:\Documents%20and%20Settings\Joseph\Mes%20documents\a_Associations\a__PHOTOVOLTAIQUE\00%20ASPACH%20LE%20BAS\COMMUNICATION%20Documents%20pour%20exterieur\COMMUNICATION%20Presse\a____COMITE%20d'ANIMATION%20ECA\Cr&#233;ation%20POWER%20POINT%20ECA\Carte%20des%20participant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Documents%20and%20Settings\Joseph\Mes%20documents\a_Associations\a__PHOTOVOLTAIQUE\00%20ASPACH%20LE%20BAS\COMMUNICATION%20Documents%20pour%20exterieur\COMMUNICATION%20Presse\a____COMITE%20d'ANIMATION%20ECA\Cr&#233;ation%20POWER%20POINT%20ECA\Carte%20des%20participan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Joseph\Mes%20documents\a_Associations\a__PHOTOVOLTAIQUE\Finances%20Association%20ECA\Compta%20ENCIAL%20Association%202008\Compta%20Encial%202008%20J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Mes%20Documents\CD%20ROM%20exemples%20Excel\Utilitaires%20EXCE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Documents%20and%20Settings\Jo\Mes%20documents\a_____a___Jo%20COURANT\a___a__aFormation%20WEST\Modules%20a%20utiliser\Documents%20and%20Settings\Jo\Mes%20documents\EXCEL%20%20DOC%20&amp;%20FORMATION%2002%2002%202005\Formation%20EXCEL%202005\GRAPHIQUES\Graphique%20pyramide%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Documents%20and%20Settings\Jo\Mes%20documents\a_____a___Jo%20COURANT\a___a__aFormation%20WEST\Modules%20a%20utiliser\Documents%20and%20Settings\Jo\Mes%20documents\EXCEL%20%20DOC%20&amp;%20FORMATION%2002%2002%202005\Formation%20EXCEL%202005\GRAPHIQUES\Graphique%20pyramide%2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nts%20and%20Settings/Jo/Mes%20documents/a_____a___Jo%20COURANT/a___a__aFormation%20WEST/Modules%20a%20utiliser/Documents%20and%20Settings/Jo/Mes%20documents/EXCEL%20%20DOC%20&amp;%20FORMATION%2002%2002%202005/Formation%20EXCEL%202005/GRAPHIQUES/Graphique%20pyramide%2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Joseph/Mes%20documents/EXCEL%20Formation%20et%20Astuces/EXCEL%202005/Formation%20EXCEL%202005%20au%20%2017%2002%202005/UTILITAIRES%20et%20APPLICATIONS/GRAPHIQUES/Graphique%20pyramide%2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J:\Documents%20and%20Settings\Joseph\Mes%20documents\EXCEL%20Formation%20et%20Astuces\EXCEL%202005\Formation%20EXCEL%202005%20au%20%2017%2002%202005\UTILITAIRES%20et%20APPLICATIONS\GRAPHIQUES\Graphique%20pyramide%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Documents%20and%20Settings\Joseph\Mes%20documents\EXCEL%20Formation%20et%20Astuces\EXCEL%202005\Formation%20EXCEL%202005%20au%20%2017%2002%202005\UTILITAIRES%20et%20APPLICATIONS\GRAPHIQUES\Graphique%20pyramide%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ocuments%20and%20Settings\Joseph\Mes%20documents\EXCEL%20Formation%20et%20Astuces\EXCEL%202005\Formation%20EXCEL%202005%20au%20%2017%2002%202005\UTILITAIRES%20et%20APPLICATIONS\GRAPHIQUES\Graphique%20pyramide%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Documents%20and%20Settings\Joseph\Mes%20documents\a_Associations\a__PHOTOVOLTAIQUE\Etude%20financiere%20jo\Etude%20notre%20projet%20ECA\Etude%20du%2004%2003%20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Mes%20Documents/Etudes%20Jo/Battistella/ancienne%20Mac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classeur "/>
      <sheetName val="Sommaire classeur  (2)"/>
      <sheetName val="Cptes bancaires "/>
      <sheetName val="Plan SARA"/>
      <sheetName val="Plan Comptable Associations "/>
      <sheetName val="Plan Comptable "/>
      <sheetName val="Arsène Fonct 2007"/>
      <sheetName val="Arsène Bilan 2007"/>
      <sheetName val="Compta  2008"/>
      <sheetName val="Compta  2008 (2)"/>
      <sheetName val="Compta  2009 "/>
      <sheetName val="Modèle Compte de Fonctionnement"/>
      <sheetName val="Modèle Bilan"/>
      <sheetName val="Services fiscaux "/>
      <sheetName val="Etiquet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4">
          <cell r="BF134" t="str">
            <v>11  Achats matériels</v>
          </cell>
        </row>
        <row r="135">
          <cell r="BF135" t="str">
            <v>12  Fournitures de bureau</v>
          </cell>
        </row>
        <row r="136">
          <cell r="BF136" t="str">
            <v>13  Location de salle</v>
          </cell>
        </row>
        <row r="137">
          <cell r="BF137" t="str">
            <v>14  Assurances</v>
          </cell>
        </row>
        <row r="138">
          <cell r="BF138" t="str">
            <v>15  Documentation</v>
          </cell>
        </row>
        <row r="139">
          <cell r="BF139" t="str">
            <v xml:space="preserve">16  Manifestations </v>
          </cell>
        </row>
        <row r="140">
          <cell r="BF140" t="str">
            <v>17  Missions Déplacements</v>
          </cell>
        </row>
        <row r="141">
          <cell r="BF141" t="str">
            <v>18  Timbres Poste</v>
          </cell>
        </row>
        <row r="142">
          <cell r="BF142" t="str">
            <v>19  Téléphone</v>
          </cell>
        </row>
        <row r="143">
          <cell r="BF143" t="str">
            <v>20  Abonnement  Internet</v>
          </cell>
        </row>
        <row r="144">
          <cell r="BF144" t="str">
            <v>21  Rbt Déplacements</v>
          </cell>
        </row>
        <row r="145">
          <cell r="BF145" t="str">
            <v>22  Communication publicité ext</v>
          </cell>
        </row>
        <row r="146">
          <cell r="BF146" t="str">
            <v>24  Honoraires</v>
          </cell>
        </row>
        <row r="147">
          <cell r="BF147" t="str">
            <v>26  Frais Assemblée Générale</v>
          </cell>
        </row>
        <row r="148">
          <cell r="BF148" t="str">
            <v>27  Cotisations externes</v>
          </cell>
        </row>
        <row r="149">
          <cell r="BF149" t="str">
            <v>28  Charges exceptionnelles</v>
          </cell>
        </row>
        <row r="150">
          <cell r="BF150" t="str">
            <v>29  Amortissement / Provisions</v>
          </cell>
        </row>
        <row r="151">
          <cell r="BF151" t="str">
            <v>30  Charges imprévues</v>
          </cell>
        </row>
        <row r="152">
          <cell r="BF152" t="str">
            <v>31  Déplacements abandon de Rbt</v>
          </cell>
        </row>
        <row r="153">
          <cell r="BF153" t="str">
            <v>32  Vide</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s>
    <sheetDataSet>
      <sheetData sheetId="0">
        <row r="5">
          <cell r="B5" t="str">
            <v>Mettre à zéro</v>
          </cell>
        </row>
        <row r="112">
          <cell r="B112" t="str">
            <v>Copie_impots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s>
    <sheetDataSet>
      <sheetData sheetId="0">
        <row r="5">
          <cell r="B5" t="str">
            <v>Mettre à zéro</v>
          </cell>
        </row>
        <row r="112">
          <cell r="B112" t="str">
            <v>Copie_impots</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s>
    <sheetDataSet>
      <sheetData sheetId="0">
        <row r="5">
          <cell r="B5" t="str">
            <v>Mettre à zéro</v>
          </cell>
        </row>
        <row r="112">
          <cell r="B112" t="str">
            <v>Copie_impots</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s>
    <sheetDataSet>
      <sheetData sheetId="0" refreshError="1">
        <row r="5">
          <cell r="B5" t="str">
            <v>Mettre à zéro</v>
          </cell>
        </row>
        <row r="112">
          <cell r="B112" t="str">
            <v>Copie_impots</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Thomas "/>
      <sheetName val="001"/>
      <sheetName val="002"/>
      <sheetName val="003 bis"/>
      <sheetName val="003"/>
      <sheetName val="004"/>
      <sheetName val="005"/>
      <sheetName val="006"/>
      <sheetName val="006 (3)"/>
      <sheetName val="006 (2)"/>
      <sheetName val="007"/>
      <sheetName val="008"/>
      <sheetName val="009"/>
      <sheetName val="010"/>
      <sheetName val="011"/>
      <sheetName val="012"/>
      <sheetName val="013 "/>
      <sheetName val="014"/>
      <sheetName val="015"/>
      <sheetName val="016"/>
      <sheetName val="017"/>
      <sheetName val="018"/>
      <sheetName val="019"/>
      <sheetName val="020"/>
      <sheetName val="021"/>
      <sheetName val="022"/>
      <sheetName val="023"/>
      <sheetName val="024"/>
      <sheetName val="025"/>
      <sheetName val="026"/>
      <sheetName val="027"/>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5"/>
      <sheetName val="046"/>
      <sheetName val="047"/>
      <sheetName val="048"/>
      <sheetName val="049"/>
      <sheetName val="050"/>
      <sheetName val="051"/>
      <sheetName val="056"/>
      <sheetName val="052"/>
      <sheetName val="053"/>
      <sheetName val="054"/>
      <sheetName val="055"/>
      <sheetName val="057"/>
      <sheetName val="058"/>
      <sheetName val="059"/>
      <sheetName val="028"/>
    </sheetNames>
    <sheetDataSet>
      <sheetData sheetId="0"/>
      <sheetData sheetId="1"/>
      <sheetData sheetId="2">
        <row r="89">
          <cell r="B89" t="str">
            <v>D</v>
          </cell>
        </row>
        <row r="238">
          <cell r="B238" t="str">
            <v>I</v>
          </cell>
        </row>
        <row r="257">
          <cell r="B257" t="str">
            <v>J</v>
          </cell>
        </row>
        <row r="277">
          <cell r="B277" t="str">
            <v>K</v>
          </cell>
        </row>
        <row r="292">
          <cell r="B292" t="str">
            <v>L</v>
          </cell>
        </row>
        <row r="311">
          <cell r="B311" t="str">
            <v>M</v>
          </cell>
        </row>
        <row r="346">
          <cell r="B346" t="str">
            <v>N</v>
          </cell>
        </row>
        <row r="528">
          <cell r="B528" t="str">
            <v>T</v>
          </cell>
        </row>
        <row r="563">
          <cell r="B563" t="str">
            <v>U</v>
          </cell>
        </row>
        <row r="579">
          <cell r="B579" t="str">
            <v>V</v>
          </cell>
        </row>
        <row r="664">
          <cell r="B664" t="str">
            <v>FIN</v>
          </cell>
        </row>
      </sheetData>
      <sheetData sheetId="3"/>
      <sheetData sheetId="4"/>
      <sheetData sheetId="5"/>
      <sheetData sheetId="6"/>
      <sheetData sheetId="7"/>
      <sheetData sheetId="8"/>
      <sheetData sheetId="9"/>
      <sheetData sheetId="10"/>
      <sheetData sheetId="11"/>
      <sheetData sheetId="12">
        <row r="2">
          <cell r="B2" t="str">
            <v xml:space="preserve">conso aux 100 Km  :  </v>
          </cell>
          <cell r="D2">
            <v>5</v>
          </cell>
          <cell r="E2">
            <v>5.5</v>
          </cell>
          <cell r="F2">
            <v>6</v>
          </cell>
          <cell r="G2">
            <v>6.5</v>
          </cell>
          <cell r="H2">
            <v>7</v>
          </cell>
          <cell r="I2">
            <v>7.5</v>
          </cell>
          <cell r="J2">
            <v>8</v>
          </cell>
          <cell r="K2">
            <v>8.5</v>
          </cell>
          <cell r="L2">
            <v>9</v>
          </cell>
          <cell r="M2">
            <v>9.5</v>
          </cell>
          <cell r="N2">
            <v>10</v>
          </cell>
          <cell r="O2">
            <v>10.5</v>
          </cell>
          <cell r="P2">
            <v>11</v>
          </cell>
          <cell r="Q2">
            <v>11.5</v>
          </cell>
          <cell r="R2">
            <v>12</v>
          </cell>
          <cell r="S2">
            <v>13</v>
          </cell>
          <cell r="T2">
            <v>14</v>
          </cell>
          <cell r="U2">
            <v>15</v>
          </cell>
        </row>
        <row r="6">
          <cell r="B6" t="str">
            <v xml:space="preserve"> Super 98</v>
          </cell>
          <cell r="C6">
            <v>1.68</v>
          </cell>
          <cell r="D6" t="str">
            <v xml:space="preserve">0.084 €  0.55 F </v>
          </cell>
          <cell r="E6" t="str">
            <v xml:space="preserve">0.092 €  0.61 F </v>
          </cell>
          <cell r="F6" t="str">
            <v xml:space="preserve">0.101 €  0.66 F </v>
          </cell>
          <cell r="G6" t="str">
            <v xml:space="preserve">0.109 €  0.72 F </v>
          </cell>
          <cell r="H6" t="str">
            <v xml:space="preserve">0.118 €  0.77 F </v>
          </cell>
          <cell r="I6" t="str">
            <v xml:space="preserve">0.126 €  0.83 F </v>
          </cell>
          <cell r="J6" t="str">
            <v xml:space="preserve">0.134 €  0.88 F </v>
          </cell>
          <cell r="K6" t="str">
            <v xml:space="preserve">0.143 €  0.94 F </v>
          </cell>
          <cell r="L6" t="str">
            <v xml:space="preserve">0.151 €  0.99 F </v>
          </cell>
          <cell r="M6" t="str">
            <v xml:space="preserve">0.16 €  1.05 F </v>
          </cell>
          <cell r="N6" t="str">
            <v xml:space="preserve">0.168 €  1.1 F </v>
          </cell>
          <cell r="O6" t="str">
            <v xml:space="preserve">0.176 €  1.16 F </v>
          </cell>
          <cell r="P6" t="str">
            <v xml:space="preserve">0.185 €  1.21 F </v>
          </cell>
          <cell r="Q6" t="str">
            <v xml:space="preserve">0.193 €  1.27 F </v>
          </cell>
          <cell r="R6" t="str">
            <v xml:space="preserve">0.202 €  1.32 F </v>
          </cell>
          <cell r="S6" t="str">
            <v xml:space="preserve">0.218 €  1.43 F </v>
          </cell>
          <cell r="T6" t="str">
            <v xml:space="preserve">0.235 €  1.54 F </v>
          </cell>
          <cell r="U6" t="str">
            <v xml:space="preserve">0.252 €  1.65 F </v>
          </cell>
        </row>
        <row r="7">
          <cell r="D7">
            <v>0.55000000000000004</v>
          </cell>
          <cell r="E7">
            <v>0.61</v>
          </cell>
          <cell r="F7">
            <v>0.66</v>
          </cell>
          <cell r="G7">
            <v>0.72</v>
          </cell>
          <cell r="H7">
            <v>0.77</v>
          </cell>
          <cell r="I7">
            <v>0.83</v>
          </cell>
          <cell r="J7">
            <v>0.88</v>
          </cell>
          <cell r="K7">
            <v>0.94</v>
          </cell>
          <cell r="L7">
            <v>0.99</v>
          </cell>
          <cell r="M7">
            <v>1.05</v>
          </cell>
          <cell r="N7">
            <v>1.1000000000000001</v>
          </cell>
          <cell r="O7">
            <v>1.1599999999999999</v>
          </cell>
          <cell r="P7">
            <v>1.21</v>
          </cell>
          <cell r="Q7">
            <v>1.27</v>
          </cell>
          <cell r="R7">
            <v>1.32</v>
          </cell>
          <cell r="S7">
            <v>1.43</v>
          </cell>
          <cell r="T7">
            <v>1.54</v>
          </cell>
          <cell r="U7">
            <v>1.65</v>
          </cell>
        </row>
        <row r="8">
          <cell r="B8" t="str">
            <v xml:space="preserve"> Super 95</v>
          </cell>
          <cell r="C8">
            <v>1.23</v>
          </cell>
          <cell r="D8" t="str">
            <v xml:space="preserve">0.062 €  0.4 F </v>
          </cell>
          <cell r="E8" t="str">
            <v xml:space="preserve">0.068 €  0.44 F </v>
          </cell>
          <cell r="F8" t="str">
            <v xml:space="preserve">0.074 €  0.48 F </v>
          </cell>
          <cell r="G8" t="str">
            <v xml:space="preserve">0.08 €  0.52 F </v>
          </cell>
          <cell r="H8" t="str">
            <v xml:space="preserve">0.086 €  0.56 F </v>
          </cell>
          <cell r="I8" t="str">
            <v xml:space="preserve">0.092 €  0.61 F </v>
          </cell>
          <cell r="J8" t="str">
            <v xml:space="preserve">0.098 €  0.65 F </v>
          </cell>
          <cell r="K8" t="str">
            <v xml:space="preserve">0.105 €  0.69 F </v>
          </cell>
          <cell r="L8" t="str">
            <v xml:space="preserve">0.111 €  0.73 F </v>
          </cell>
          <cell r="M8" t="str">
            <v xml:space="preserve">0.117 €  0.77 F </v>
          </cell>
          <cell r="N8" t="str">
            <v xml:space="preserve">0.123 €  0.81 F </v>
          </cell>
          <cell r="O8" t="str">
            <v xml:space="preserve">0.129 €  0.85 F </v>
          </cell>
          <cell r="P8" t="str">
            <v xml:space="preserve">0.135 €  0.89 F </v>
          </cell>
          <cell r="Q8" t="str">
            <v xml:space="preserve">0.141 €  0.93 F </v>
          </cell>
          <cell r="R8" t="str">
            <v xml:space="preserve">0.148 €  0.97 F </v>
          </cell>
          <cell r="S8" t="str">
            <v xml:space="preserve">0.16 €  1.05 F </v>
          </cell>
          <cell r="T8" t="str">
            <v xml:space="preserve">0.172 €  1.13 F </v>
          </cell>
          <cell r="U8" t="str">
            <v xml:space="preserve">0.185 €  1.21 F </v>
          </cell>
        </row>
        <row r="9">
          <cell r="D9">
            <v>0.4</v>
          </cell>
          <cell r="E9">
            <v>0.44</v>
          </cell>
          <cell r="F9">
            <v>0.48</v>
          </cell>
          <cell r="G9">
            <v>0.52</v>
          </cell>
          <cell r="H9">
            <v>0.56000000000000005</v>
          </cell>
          <cell r="I9">
            <v>0.61</v>
          </cell>
          <cell r="J9">
            <v>0.65</v>
          </cell>
          <cell r="K9">
            <v>0.69</v>
          </cell>
          <cell r="L9">
            <v>0.73</v>
          </cell>
          <cell r="M9">
            <v>0.77</v>
          </cell>
          <cell r="N9">
            <v>0.81</v>
          </cell>
          <cell r="O9">
            <v>0.85</v>
          </cell>
          <cell r="P9">
            <v>0.89</v>
          </cell>
          <cell r="Q9">
            <v>0.93</v>
          </cell>
          <cell r="R9">
            <v>0.97</v>
          </cell>
          <cell r="S9">
            <v>1.05</v>
          </cell>
          <cell r="T9">
            <v>1.1299999999999999</v>
          </cell>
          <cell r="U9">
            <v>1.21</v>
          </cell>
        </row>
        <row r="10">
          <cell r="B10" t="str">
            <v xml:space="preserve"> Diesel</v>
          </cell>
          <cell r="C10">
            <v>1.38</v>
          </cell>
          <cell r="D10" t="str">
            <v xml:space="preserve">0.069 €  0.45 F </v>
          </cell>
          <cell r="E10" t="str">
            <v xml:space="preserve">0.076 €  0.5 F </v>
          </cell>
          <cell r="F10" t="str">
            <v xml:space="preserve">0.083 €  0.54 F </v>
          </cell>
          <cell r="G10" t="str">
            <v xml:space="preserve">0.09 €  0.59 F </v>
          </cell>
          <cell r="H10" t="str">
            <v xml:space="preserve">0.097 €  0.63 F </v>
          </cell>
          <cell r="I10" t="str">
            <v xml:space="preserve">0.104 €  0.68 F </v>
          </cell>
          <cell r="J10" t="str">
            <v xml:space="preserve">0.11 €  0.72 F </v>
          </cell>
          <cell r="K10" t="str">
            <v xml:space="preserve">0.117 €  0.77 F </v>
          </cell>
          <cell r="L10" t="str">
            <v xml:space="preserve">0.124 €  0.81 F </v>
          </cell>
          <cell r="M10" t="str">
            <v xml:space="preserve">0.131 €  0.86 F </v>
          </cell>
          <cell r="N10" t="str">
            <v xml:space="preserve">0.138 €  0.91 F </v>
          </cell>
          <cell r="O10" t="str">
            <v xml:space="preserve">0.145 €  0.95 F </v>
          </cell>
          <cell r="P10" t="str">
            <v xml:space="preserve">0.152 €  1 F </v>
          </cell>
          <cell r="Q10" t="str">
            <v xml:space="preserve">0.159 €  1.04 F </v>
          </cell>
          <cell r="R10" t="str">
            <v xml:space="preserve">0.166 €  1.09 F </v>
          </cell>
          <cell r="S10" t="str">
            <v xml:space="preserve">0.179 €  1.18 F </v>
          </cell>
          <cell r="T10" t="str">
            <v xml:space="preserve">0.193 €  1.27 F </v>
          </cell>
          <cell r="U10" t="str">
            <v xml:space="preserve">0.207 €  1.36 F </v>
          </cell>
        </row>
        <row r="11">
          <cell r="D11">
            <v>0.45</v>
          </cell>
          <cell r="E11">
            <v>0.5</v>
          </cell>
          <cell r="F11">
            <v>0.54</v>
          </cell>
          <cell r="G11">
            <v>0.59</v>
          </cell>
          <cell r="H11">
            <v>0.63</v>
          </cell>
          <cell r="I11">
            <v>0.68</v>
          </cell>
          <cell r="J11">
            <v>0.72</v>
          </cell>
          <cell r="K11">
            <v>0.77</v>
          </cell>
          <cell r="L11">
            <v>0.81</v>
          </cell>
          <cell r="M11">
            <v>0.86</v>
          </cell>
          <cell r="N11">
            <v>0.91</v>
          </cell>
          <cell r="O11">
            <v>0.95</v>
          </cell>
          <cell r="P11">
            <v>1</v>
          </cell>
          <cell r="Q11">
            <v>1.04</v>
          </cell>
          <cell r="R11">
            <v>1.0900000000000001</v>
          </cell>
          <cell r="S11">
            <v>1.18</v>
          </cell>
          <cell r="T11">
            <v>1.27</v>
          </cell>
          <cell r="U11">
            <v>1.36</v>
          </cell>
        </row>
        <row r="12">
          <cell r="B12" t="str">
            <v xml:space="preserve"> G P L</v>
          </cell>
          <cell r="C12">
            <v>0.85</v>
          </cell>
          <cell r="D12" t="str">
            <v xml:space="preserve">0.043 €  0.28 F </v>
          </cell>
          <cell r="E12" t="str">
            <v xml:space="preserve">0.047 €  0.31 F </v>
          </cell>
          <cell r="F12" t="str">
            <v xml:space="preserve">0.051 €  0.33 F </v>
          </cell>
          <cell r="G12" t="str">
            <v xml:space="preserve">0.055 €  0.36 F </v>
          </cell>
          <cell r="H12" t="str">
            <v xml:space="preserve">0.06 €  0.39 F </v>
          </cell>
          <cell r="I12" t="str">
            <v xml:space="preserve">0.064 €  0.42 F </v>
          </cell>
          <cell r="J12" t="str">
            <v xml:space="preserve">0.068 €  0.45 F </v>
          </cell>
          <cell r="K12" t="str">
            <v xml:space="preserve">0.072 €  0.47 F </v>
          </cell>
          <cell r="L12" t="str">
            <v xml:space="preserve">0.077 €  0.5 F </v>
          </cell>
          <cell r="M12" t="str">
            <v xml:space="preserve">0.081 €  0.53 F </v>
          </cell>
          <cell r="N12" t="str">
            <v xml:space="preserve">0.085 €  0.56 F </v>
          </cell>
          <cell r="O12" t="str">
            <v xml:space="preserve">0.089 €  0.59 F </v>
          </cell>
          <cell r="P12" t="str">
            <v xml:space="preserve">0.094 €  0.61 F </v>
          </cell>
          <cell r="Q12" t="str">
            <v xml:space="preserve">0.098 €  0.64 F </v>
          </cell>
          <cell r="R12" t="str">
            <v xml:space="preserve">0.102 €  0.67 F </v>
          </cell>
          <cell r="S12" t="str">
            <v xml:space="preserve">0.111 €   F </v>
          </cell>
          <cell r="T12" t="str">
            <v xml:space="preserve">0.119 €   F </v>
          </cell>
          <cell r="U12" t="str">
            <v xml:space="preserve">0.128 €   F </v>
          </cell>
        </row>
        <row r="13">
          <cell r="D13">
            <v>0.28000000000000003</v>
          </cell>
          <cell r="E13">
            <v>0.31</v>
          </cell>
          <cell r="F13">
            <v>0.33</v>
          </cell>
          <cell r="G13">
            <v>0.36</v>
          </cell>
          <cell r="H13">
            <v>0.39</v>
          </cell>
          <cell r="I13">
            <v>0.42</v>
          </cell>
          <cell r="J13">
            <v>0.45</v>
          </cell>
          <cell r="K13">
            <v>0.47</v>
          </cell>
          <cell r="L13">
            <v>0.5</v>
          </cell>
          <cell r="M13">
            <v>0.53</v>
          </cell>
          <cell r="N13">
            <v>0.56000000000000005</v>
          </cell>
          <cell r="O13">
            <v>0.59</v>
          </cell>
          <cell r="P13">
            <v>0.61</v>
          </cell>
          <cell r="Q13">
            <v>0.64</v>
          </cell>
          <cell r="R13">
            <v>0.67</v>
          </cell>
        </row>
        <row r="17">
          <cell r="B17" t="str">
            <v>Conso                  aux 100 Km</v>
          </cell>
          <cell r="C17">
            <v>5.6</v>
          </cell>
          <cell r="D17">
            <v>5</v>
          </cell>
          <cell r="E17">
            <v>10</v>
          </cell>
          <cell r="F17">
            <v>15</v>
          </cell>
          <cell r="G17">
            <v>20</v>
          </cell>
          <cell r="H17">
            <v>25</v>
          </cell>
          <cell r="I17">
            <v>30</v>
          </cell>
          <cell r="J17">
            <v>35</v>
          </cell>
          <cell r="K17">
            <v>40</v>
          </cell>
          <cell r="L17">
            <v>45</v>
          </cell>
          <cell r="M17">
            <v>50</v>
          </cell>
          <cell r="N17">
            <v>55</v>
          </cell>
          <cell r="O17">
            <v>60</v>
          </cell>
          <cell r="P17">
            <v>65</v>
          </cell>
          <cell r="Q17">
            <v>70</v>
          </cell>
          <cell r="R17">
            <v>75</v>
          </cell>
          <cell r="S17">
            <v>80</v>
          </cell>
          <cell r="T17">
            <v>85</v>
          </cell>
          <cell r="U17">
            <v>90</v>
          </cell>
          <cell r="V17">
            <v>100</v>
          </cell>
          <cell r="W17">
            <v>300</v>
          </cell>
          <cell r="X17">
            <v>600</v>
          </cell>
        </row>
        <row r="19">
          <cell r="B19">
            <v>3</v>
          </cell>
          <cell r="C19" t="str">
            <v>DIESEL</v>
          </cell>
          <cell r="D19" t="str">
            <v xml:space="preserve">0.386 €  2.53 F </v>
          </cell>
          <cell r="E19" t="str">
            <v xml:space="preserve">0.773 €  5.07 F </v>
          </cell>
          <cell r="F19" t="str">
            <v xml:space="preserve">1.159 €  7.6 F </v>
          </cell>
          <cell r="G19" t="str">
            <v xml:space="preserve">1.546 €  10.14 F </v>
          </cell>
          <cell r="H19" t="str">
            <v xml:space="preserve">1.932 €  12.67 F </v>
          </cell>
          <cell r="I19" t="str">
            <v xml:space="preserve">2.318 €  15.21 F </v>
          </cell>
          <cell r="J19" t="str">
            <v xml:space="preserve">2.705 €  17.74 F </v>
          </cell>
          <cell r="K19" t="str">
            <v xml:space="preserve">3.091 €  20.28 F </v>
          </cell>
          <cell r="L19" t="str">
            <v xml:space="preserve">3.478 €  22.81 F </v>
          </cell>
          <cell r="M19" t="str">
            <v xml:space="preserve">3.864 €  25.35 F </v>
          </cell>
          <cell r="N19" t="str">
            <v xml:space="preserve">4.25 €  27.88 F </v>
          </cell>
          <cell r="O19" t="str">
            <v xml:space="preserve">4.637 €  30.42 F </v>
          </cell>
          <cell r="P19" t="str">
            <v xml:space="preserve">5.023 €  32.95 F </v>
          </cell>
          <cell r="Q19" t="str">
            <v xml:space="preserve">5.41 €  35.48 F </v>
          </cell>
          <cell r="R19" t="str">
            <v xml:space="preserve">5.796 €  38.02 F </v>
          </cell>
          <cell r="S19" t="str">
            <v xml:space="preserve">6.182 €  40.55 F </v>
          </cell>
          <cell r="T19" t="str">
            <v xml:space="preserve">6.569 €  43.09 F </v>
          </cell>
          <cell r="U19" t="str">
            <v xml:space="preserve">6.955 €  45.62 F </v>
          </cell>
          <cell r="V19" t="str">
            <v xml:space="preserve">7.728 €  50.69 F </v>
          </cell>
          <cell r="W19" t="str">
            <v xml:space="preserve">23.184 €  152.08 F </v>
          </cell>
          <cell r="X19" t="str">
            <v xml:space="preserve">46.368 €  304.15 F </v>
          </cell>
        </row>
        <row r="21">
          <cell r="E21" t="str">
            <v>Valeur à acheter pour amortir le déplacement  pour le  DIESEL</v>
          </cell>
        </row>
        <row r="23">
          <cell r="B23" t="str">
            <v xml:space="preserve"> Réduction  DIESEL</v>
          </cell>
          <cell r="C23">
            <v>8.1000000000000003E-2</v>
          </cell>
          <cell r="D23" t="str">
            <v>4.8 €               31  F</v>
          </cell>
          <cell r="E23" t="str">
            <v>9.5 €               62  F</v>
          </cell>
          <cell r="F23" t="str">
            <v>14.3 €               94  F</v>
          </cell>
          <cell r="G23" t="str">
            <v>19.1 €               125  F</v>
          </cell>
          <cell r="H23" t="str">
            <v>23.8 €               156  F</v>
          </cell>
          <cell r="I23" t="str">
            <v>28.6 €               188  F</v>
          </cell>
          <cell r="J23" t="str">
            <v>33.3 €               218  F</v>
          </cell>
          <cell r="K23" t="str">
            <v>38.1 €               250  F</v>
          </cell>
          <cell r="L23" t="str">
            <v>43 €               282  F</v>
          </cell>
          <cell r="M23" t="str">
            <v>47.7 €               313  F</v>
          </cell>
          <cell r="N23" t="str">
            <v>52.5 €               344  F</v>
          </cell>
          <cell r="O23" t="str">
            <v>57.3 €               376  F</v>
          </cell>
          <cell r="P23" t="str">
            <v>62 €               407  F</v>
          </cell>
          <cell r="Q23" t="str">
            <v>66.8 €               438  F</v>
          </cell>
          <cell r="R23" t="str">
            <v>71.6 €               470  F</v>
          </cell>
          <cell r="S23" t="str">
            <v>76.3 €               500  F</v>
          </cell>
          <cell r="T23" t="str">
            <v>81.1 €               532  F</v>
          </cell>
          <cell r="U23" t="str">
            <v>85.9 €               563  F</v>
          </cell>
          <cell r="V23" t="str">
            <v>95.4 €               626  F</v>
          </cell>
          <cell r="W23" t="str">
            <v>286.2 €               1877  F</v>
          </cell>
          <cell r="X23" t="str">
            <v>572.5 €               3755  F</v>
          </cell>
        </row>
        <row r="24">
          <cell r="C24" t="str">
            <v>montant achat</v>
          </cell>
          <cell r="D24" t="str">
            <v>4.8 €</v>
          </cell>
          <cell r="E24" t="str">
            <v>9.5 €</v>
          </cell>
          <cell r="F24" t="str">
            <v>14.3 €</v>
          </cell>
          <cell r="G24" t="str">
            <v>19.1 €</v>
          </cell>
          <cell r="H24" t="str">
            <v>23.8 €</v>
          </cell>
          <cell r="I24" t="str">
            <v>28.6 €</v>
          </cell>
          <cell r="J24" t="str">
            <v>33.3 €</v>
          </cell>
          <cell r="K24" t="str">
            <v>38.1 €</v>
          </cell>
          <cell r="L24" t="str">
            <v>43 €</v>
          </cell>
          <cell r="M24" t="str">
            <v>47.7 €</v>
          </cell>
          <cell r="N24" t="str">
            <v>52.5 €</v>
          </cell>
          <cell r="O24" t="str">
            <v>57.3 €</v>
          </cell>
          <cell r="P24" t="str">
            <v>62 €</v>
          </cell>
          <cell r="Q24" t="str">
            <v>66.8 €</v>
          </cell>
          <cell r="R24" t="str">
            <v>71.6 €</v>
          </cell>
          <cell r="S24" t="str">
            <v>76.3 €</v>
          </cell>
          <cell r="T24" t="str">
            <v>81.1 €</v>
          </cell>
          <cell r="U24" t="str">
            <v>85.9 €</v>
          </cell>
          <cell r="V24" t="str">
            <v>95.4 €</v>
          </cell>
          <cell r="W24" t="str">
            <v>286.2 €</v>
          </cell>
          <cell r="X24" t="str">
            <v>572.5 €</v>
          </cell>
        </row>
        <row r="25">
          <cell r="C25" t="str">
            <v>Prix des Km</v>
          </cell>
          <cell r="D25" t="str">
            <v>0.39 €</v>
          </cell>
          <cell r="E25" t="str">
            <v>0.77 €</v>
          </cell>
          <cell r="F25" t="str">
            <v>1.16 €</v>
          </cell>
          <cell r="G25" t="str">
            <v>1.55 €</v>
          </cell>
          <cell r="H25" t="str">
            <v>1.93 €</v>
          </cell>
          <cell r="I25" t="str">
            <v>2.32 €</v>
          </cell>
          <cell r="J25" t="str">
            <v>2.7 €</v>
          </cell>
          <cell r="K25" t="str">
            <v>3.09 €</v>
          </cell>
          <cell r="L25" t="str">
            <v>3.48 €</v>
          </cell>
          <cell r="M25" t="str">
            <v>3.86 €</v>
          </cell>
          <cell r="N25" t="str">
            <v>4.25 €</v>
          </cell>
          <cell r="O25" t="str">
            <v>4.64 €</v>
          </cell>
          <cell r="P25" t="str">
            <v>5.02 €</v>
          </cell>
          <cell r="Q25" t="str">
            <v>5.41 €</v>
          </cell>
          <cell r="R25" t="str">
            <v>5.8 €</v>
          </cell>
          <cell r="S25" t="str">
            <v>6.18 €</v>
          </cell>
          <cell r="T25" t="str">
            <v>6.57 €</v>
          </cell>
          <cell r="U25" t="str">
            <v>6.96 €</v>
          </cell>
          <cell r="V25" t="str">
            <v>7.73 €</v>
          </cell>
          <cell r="W25" t="str">
            <v>23.18 €</v>
          </cell>
          <cell r="X25" t="str">
            <v>46.37 €</v>
          </cell>
        </row>
        <row r="26">
          <cell r="C26" t="str">
            <v>montant achat</v>
          </cell>
          <cell r="D26">
            <v>31.485935999999999</v>
          </cell>
          <cell r="E26">
            <v>62.315914999999997</v>
          </cell>
          <cell r="F26">
            <v>93.801850999999999</v>
          </cell>
          <cell r="G26">
            <v>125.28778700000001</v>
          </cell>
          <cell r="H26">
            <v>156.11776599999999</v>
          </cell>
          <cell r="I26">
            <v>187.603702</v>
          </cell>
          <cell r="J26">
            <v>218.43368099999998</v>
          </cell>
          <cell r="K26">
            <v>249.91961700000002</v>
          </cell>
          <cell r="L26">
            <v>282.06151</v>
          </cell>
          <cell r="M26">
            <v>312.89148900000004</v>
          </cell>
          <cell r="N26">
            <v>344.37742500000002</v>
          </cell>
          <cell r="O26">
            <v>375.863361</v>
          </cell>
          <cell r="P26">
            <v>406.69333999999998</v>
          </cell>
          <cell r="Q26">
            <v>438.17927599999996</v>
          </cell>
          <cell r="R26">
            <v>469.66521199999994</v>
          </cell>
          <cell r="S26">
            <v>500.49519099999998</v>
          </cell>
          <cell r="T26">
            <v>531.9811269999999</v>
          </cell>
          <cell r="U26">
            <v>563.46706300000005</v>
          </cell>
          <cell r="V26">
            <v>625.78297800000007</v>
          </cell>
          <cell r="W26">
            <v>1877.3489339999999</v>
          </cell>
          <cell r="X26">
            <v>3755.3538250000001</v>
          </cell>
        </row>
        <row r="28">
          <cell r="D28" t="str">
            <v>lorsque vous vous déplacez pour acheter MOINS CHER AILLEURS , vérifier si le GAIN ESCOMPTE n'est pas  ANNULé par le coût du DEPLACEMENT , en fonction de la réduction espérée , trouvez le montant à acheter pour amortir le déplacement selon votre CONSOMMATI</v>
          </cell>
        </row>
        <row r="30">
          <cell r="D30" t="str">
            <v>Création :  Jo SCHNEIDER / 68800 LEIMBACH - 03/10/2006 -  jo.schneider@libertysurf.fr</v>
          </cell>
        </row>
      </sheetData>
      <sheetData sheetId="13"/>
      <sheetData sheetId="14"/>
      <sheetData sheetId="15"/>
      <sheetData sheetId="16"/>
      <sheetData sheetId="17"/>
      <sheetData sheetId="18"/>
      <sheetData sheetId="19"/>
      <sheetData sheetId="20">
        <row r="3">
          <cell r="B3" t="str">
            <v>CLIQUEZ SUR L'ADRESSE DU SITE POUR LE LANCER</v>
          </cell>
        </row>
      </sheetData>
      <sheetData sheetId="21">
        <row r="6">
          <cell r="B6">
            <v>38488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0">
          <cell r="E280">
            <v>2008</v>
          </cell>
        </row>
      </sheetData>
      <sheetData sheetId="38"/>
      <sheetData sheetId="39"/>
      <sheetData sheetId="40"/>
      <sheetData sheetId="41"/>
      <sheetData sheetId="42"/>
      <sheetData sheetId="43"/>
      <sheetData sheetId="44"/>
      <sheetData sheetId="45"/>
      <sheetData sheetId="46"/>
      <sheetData sheetId="47"/>
      <sheetData sheetId="48"/>
      <sheetData sheetId="49">
        <row r="173">
          <cell r="B173">
            <v>2005</v>
          </cell>
        </row>
        <row r="174">
          <cell r="B174">
            <v>2006</v>
          </cell>
        </row>
        <row r="175">
          <cell r="B175">
            <v>2007</v>
          </cell>
        </row>
        <row r="176">
          <cell r="B176">
            <v>2008</v>
          </cell>
        </row>
        <row r="177">
          <cell r="B177">
            <v>2009</v>
          </cell>
        </row>
        <row r="178">
          <cell r="B178">
            <v>2010</v>
          </cell>
        </row>
        <row r="179">
          <cell r="B179">
            <v>2011</v>
          </cell>
        </row>
        <row r="180">
          <cell r="B180">
            <v>2012</v>
          </cell>
        </row>
        <row r="181">
          <cell r="B181">
            <v>2013</v>
          </cell>
        </row>
        <row r="182">
          <cell r="B182">
            <v>2014</v>
          </cell>
        </row>
        <row r="183">
          <cell r="B183">
            <v>2015</v>
          </cell>
        </row>
        <row r="184">
          <cell r="B184">
            <v>2016</v>
          </cell>
        </row>
        <row r="185">
          <cell r="B185">
            <v>2017</v>
          </cell>
        </row>
        <row r="186">
          <cell r="B186">
            <v>2018</v>
          </cell>
        </row>
        <row r="187">
          <cell r="B187">
            <v>2019</v>
          </cell>
        </row>
        <row r="188">
          <cell r="B188">
            <v>2020</v>
          </cell>
        </row>
        <row r="189">
          <cell r="B189">
            <v>2021</v>
          </cell>
        </row>
        <row r="190">
          <cell r="B190">
            <v>2022</v>
          </cell>
        </row>
        <row r="191">
          <cell r="B191">
            <v>2023</v>
          </cell>
        </row>
        <row r="192">
          <cell r="B192">
            <v>2024</v>
          </cell>
        </row>
        <row r="193">
          <cell r="B193">
            <v>2025</v>
          </cell>
        </row>
        <row r="194">
          <cell r="B194">
            <v>2026</v>
          </cell>
        </row>
        <row r="195">
          <cell r="B195">
            <v>2027</v>
          </cell>
        </row>
        <row r="196">
          <cell r="B196">
            <v>2028</v>
          </cell>
        </row>
        <row r="197">
          <cell r="B197">
            <v>2029</v>
          </cell>
        </row>
        <row r="198">
          <cell r="B198">
            <v>2030</v>
          </cell>
        </row>
        <row r="199">
          <cell r="B199">
            <v>2031</v>
          </cell>
        </row>
        <row r="200">
          <cell r="B200">
            <v>2032</v>
          </cell>
        </row>
        <row r="201">
          <cell r="B201">
            <v>2033</v>
          </cell>
        </row>
        <row r="202">
          <cell r="B202">
            <v>2034</v>
          </cell>
        </row>
        <row r="203">
          <cell r="B203">
            <v>2035</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Thomas "/>
      <sheetName val="001"/>
      <sheetName val="002"/>
      <sheetName val="003 bis"/>
      <sheetName val="003"/>
      <sheetName val="004"/>
      <sheetName val="005"/>
      <sheetName val="006"/>
      <sheetName val="006 (3)"/>
      <sheetName val="006 (2)"/>
      <sheetName val="007"/>
      <sheetName val="008"/>
      <sheetName val="009"/>
      <sheetName val="010"/>
      <sheetName val="011"/>
      <sheetName val="012"/>
      <sheetName val="013 "/>
      <sheetName val="014"/>
      <sheetName val="015"/>
      <sheetName val="016"/>
      <sheetName val="017"/>
      <sheetName val="018"/>
      <sheetName val="019"/>
      <sheetName val="020"/>
      <sheetName val="021"/>
      <sheetName val="022"/>
      <sheetName val="023"/>
      <sheetName val="024"/>
      <sheetName val="025"/>
      <sheetName val="026"/>
      <sheetName val="027"/>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5"/>
      <sheetName val="046"/>
      <sheetName val="047"/>
      <sheetName val="048"/>
      <sheetName val="049"/>
      <sheetName val="050"/>
      <sheetName val="051"/>
      <sheetName val="056"/>
      <sheetName val="052"/>
      <sheetName val="053"/>
      <sheetName val="054"/>
      <sheetName val="055"/>
      <sheetName val="057"/>
      <sheetName val="058"/>
      <sheetName val="059"/>
      <sheetName val="028"/>
    </sheetNames>
    <sheetDataSet>
      <sheetData sheetId="0"/>
      <sheetData sheetId="1"/>
      <sheetData sheetId="2">
        <row r="89">
          <cell r="B89" t="str">
            <v>D</v>
          </cell>
        </row>
        <row r="238">
          <cell r="B238" t="str">
            <v>I</v>
          </cell>
        </row>
        <row r="257">
          <cell r="B257" t="str">
            <v>J</v>
          </cell>
        </row>
        <row r="277">
          <cell r="B277" t="str">
            <v>K</v>
          </cell>
        </row>
        <row r="292">
          <cell r="B292" t="str">
            <v>L</v>
          </cell>
        </row>
        <row r="311">
          <cell r="B311" t="str">
            <v>M</v>
          </cell>
        </row>
        <row r="346">
          <cell r="B346" t="str">
            <v>N</v>
          </cell>
        </row>
        <row r="528">
          <cell r="B528" t="str">
            <v>T</v>
          </cell>
        </row>
        <row r="563">
          <cell r="B563" t="str">
            <v>U</v>
          </cell>
        </row>
        <row r="579">
          <cell r="B579" t="str">
            <v>V</v>
          </cell>
        </row>
        <row r="664">
          <cell r="B664" t="str">
            <v>FIN</v>
          </cell>
        </row>
      </sheetData>
      <sheetData sheetId="3"/>
      <sheetData sheetId="4"/>
      <sheetData sheetId="5"/>
      <sheetData sheetId="6"/>
      <sheetData sheetId="7"/>
      <sheetData sheetId="8"/>
      <sheetData sheetId="9"/>
      <sheetData sheetId="10"/>
      <sheetData sheetId="11"/>
      <sheetData sheetId="12">
        <row r="2">
          <cell r="B2" t="str">
            <v xml:space="preserve">conso aux 100 Km  :  </v>
          </cell>
          <cell r="D2">
            <v>5</v>
          </cell>
          <cell r="E2">
            <v>5.5</v>
          </cell>
          <cell r="F2">
            <v>6</v>
          </cell>
          <cell r="G2">
            <v>6.5</v>
          </cell>
          <cell r="H2">
            <v>7</v>
          </cell>
          <cell r="I2">
            <v>7.5</v>
          </cell>
          <cell r="J2">
            <v>8</v>
          </cell>
          <cell r="K2">
            <v>8.5</v>
          </cell>
          <cell r="L2">
            <v>9</v>
          </cell>
          <cell r="M2">
            <v>9.5</v>
          </cell>
          <cell r="N2">
            <v>10</v>
          </cell>
          <cell r="O2">
            <v>10.5</v>
          </cell>
          <cell r="P2">
            <v>11</v>
          </cell>
          <cell r="Q2">
            <v>11.5</v>
          </cell>
          <cell r="R2">
            <v>12</v>
          </cell>
          <cell r="S2">
            <v>13</v>
          </cell>
          <cell r="T2">
            <v>14</v>
          </cell>
          <cell r="U2">
            <v>15</v>
          </cell>
        </row>
        <row r="6">
          <cell r="B6" t="str">
            <v xml:space="preserve"> Super 98</v>
          </cell>
          <cell r="C6">
            <v>1.68</v>
          </cell>
          <cell r="D6" t="str">
            <v xml:space="preserve">0.084 €  0.55 F </v>
          </cell>
          <cell r="E6" t="str">
            <v xml:space="preserve">0.092 €  0.61 F </v>
          </cell>
          <cell r="F6" t="str">
            <v xml:space="preserve">0.101 €  0.66 F </v>
          </cell>
          <cell r="G6" t="str">
            <v xml:space="preserve">0.109 €  0.72 F </v>
          </cell>
          <cell r="H6" t="str">
            <v xml:space="preserve">0.118 €  0.77 F </v>
          </cell>
          <cell r="I6" t="str">
            <v xml:space="preserve">0.126 €  0.83 F </v>
          </cell>
          <cell r="J6" t="str">
            <v xml:space="preserve">0.134 €  0.88 F </v>
          </cell>
          <cell r="K6" t="str">
            <v xml:space="preserve">0.143 €  0.94 F </v>
          </cell>
          <cell r="L6" t="str">
            <v xml:space="preserve">0.151 €  0.99 F </v>
          </cell>
          <cell r="M6" t="str">
            <v xml:space="preserve">0.16 €  1.05 F </v>
          </cell>
          <cell r="N6" t="str">
            <v xml:space="preserve">0.168 €  1.1 F </v>
          </cell>
          <cell r="O6" t="str">
            <v xml:space="preserve">0.176 €  1.16 F </v>
          </cell>
          <cell r="P6" t="str">
            <v xml:space="preserve">0.185 €  1.21 F </v>
          </cell>
          <cell r="Q6" t="str">
            <v xml:space="preserve">0.193 €  1.27 F </v>
          </cell>
          <cell r="R6" t="str">
            <v xml:space="preserve">0.202 €  1.32 F </v>
          </cell>
          <cell r="S6" t="str">
            <v xml:space="preserve">0.218 €  1.43 F </v>
          </cell>
          <cell r="T6" t="str">
            <v xml:space="preserve">0.235 €  1.54 F </v>
          </cell>
          <cell r="U6" t="str">
            <v xml:space="preserve">0.252 €  1.65 F </v>
          </cell>
        </row>
        <row r="7">
          <cell r="D7">
            <v>0.55000000000000004</v>
          </cell>
          <cell r="E7">
            <v>0.61</v>
          </cell>
          <cell r="F7">
            <v>0.66</v>
          </cell>
          <cell r="G7">
            <v>0.72</v>
          </cell>
          <cell r="H7">
            <v>0.77</v>
          </cell>
          <cell r="I7">
            <v>0.83</v>
          </cell>
          <cell r="J7">
            <v>0.88</v>
          </cell>
          <cell r="K7">
            <v>0.94</v>
          </cell>
          <cell r="L7">
            <v>0.99</v>
          </cell>
          <cell r="M7">
            <v>1.05</v>
          </cell>
          <cell r="N7">
            <v>1.1000000000000001</v>
          </cell>
          <cell r="O7">
            <v>1.1599999999999999</v>
          </cell>
          <cell r="P7">
            <v>1.21</v>
          </cell>
          <cell r="Q7">
            <v>1.27</v>
          </cell>
          <cell r="R7">
            <v>1.32</v>
          </cell>
          <cell r="S7">
            <v>1.43</v>
          </cell>
          <cell r="T7">
            <v>1.54</v>
          </cell>
          <cell r="U7">
            <v>1.65</v>
          </cell>
        </row>
        <row r="8">
          <cell r="B8" t="str">
            <v xml:space="preserve"> Super 95</v>
          </cell>
          <cell r="C8">
            <v>1.23</v>
          </cell>
          <cell r="D8" t="str">
            <v xml:space="preserve">0.062 €  0.4 F </v>
          </cell>
          <cell r="E8" t="str">
            <v xml:space="preserve">0.068 €  0.44 F </v>
          </cell>
          <cell r="F8" t="str">
            <v xml:space="preserve">0.074 €  0.48 F </v>
          </cell>
          <cell r="G8" t="str">
            <v xml:space="preserve">0.08 €  0.52 F </v>
          </cell>
          <cell r="H8" t="str">
            <v xml:space="preserve">0.086 €  0.56 F </v>
          </cell>
          <cell r="I8" t="str">
            <v xml:space="preserve">0.092 €  0.61 F </v>
          </cell>
          <cell r="J8" t="str">
            <v xml:space="preserve">0.098 €  0.65 F </v>
          </cell>
          <cell r="K8" t="str">
            <v xml:space="preserve">0.105 €  0.69 F </v>
          </cell>
          <cell r="L8" t="str">
            <v xml:space="preserve">0.111 €  0.73 F </v>
          </cell>
          <cell r="M8" t="str">
            <v xml:space="preserve">0.117 €  0.77 F </v>
          </cell>
          <cell r="N8" t="str">
            <v xml:space="preserve">0.123 €  0.81 F </v>
          </cell>
          <cell r="O8" t="str">
            <v xml:space="preserve">0.129 €  0.85 F </v>
          </cell>
          <cell r="P8" t="str">
            <v xml:space="preserve">0.135 €  0.89 F </v>
          </cell>
          <cell r="Q8" t="str">
            <v xml:space="preserve">0.141 €  0.93 F </v>
          </cell>
          <cell r="R8" t="str">
            <v xml:space="preserve">0.148 €  0.97 F </v>
          </cell>
          <cell r="S8" t="str">
            <v xml:space="preserve">0.16 €  1.05 F </v>
          </cell>
          <cell r="T8" t="str">
            <v xml:space="preserve">0.172 €  1.13 F </v>
          </cell>
          <cell r="U8" t="str">
            <v xml:space="preserve">0.185 €  1.21 F </v>
          </cell>
        </row>
        <row r="9">
          <cell r="D9">
            <v>0.4</v>
          </cell>
          <cell r="E9">
            <v>0.44</v>
          </cell>
          <cell r="F9">
            <v>0.48</v>
          </cell>
          <cell r="G9">
            <v>0.52</v>
          </cell>
          <cell r="H9">
            <v>0.56000000000000005</v>
          </cell>
          <cell r="I9">
            <v>0.61</v>
          </cell>
          <cell r="J9">
            <v>0.65</v>
          </cell>
          <cell r="K9">
            <v>0.69</v>
          </cell>
          <cell r="L9">
            <v>0.73</v>
          </cell>
          <cell r="M9">
            <v>0.77</v>
          </cell>
          <cell r="N9">
            <v>0.81</v>
          </cell>
          <cell r="O9">
            <v>0.85</v>
          </cell>
          <cell r="P9">
            <v>0.89</v>
          </cell>
          <cell r="Q9">
            <v>0.93</v>
          </cell>
          <cell r="R9">
            <v>0.97</v>
          </cell>
          <cell r="S9">
            <v>1.05</v>
          </cell>
          <cell r="T9">
            <v>1.1299999999999999</v>
          </cell>
          <cell r="U9">
            <v>1.21</v>
          </cell>
        </row>
        <row r="10">
          <cell r="B10" t="str">
            <v xml:space="preserve"> Diesel</v>
          </cell>
          <cell r="C10">
            <v>1.38</v>
          </cell>
          <cell r="D10" t="str">
            <v xml:space="preserve">0.069 €  0.45 F </v>
          </cell>
          <cell r="E10" t="str">
            <v xml:space="preserve">0.076 €  0.5 F </v>
          </cell>
          <cell r="F10" t="str">
            <v xml:space="preserve">0.083 €  0.54 F </v>
          </cell>
          <cell r="G10" t="str">
            <v xml:space="preserve">0.09 €  0.59 F </v>
          </cell>
          <cell r="H10" t="str">
            <v xml:space="preserve">0.097 €  0.63 F </v>
          </cell>
          <cell r="I10" t="str">
            <v xml:space="preserve">0.104 €  0.68 F </v>
          </cell>
          <cell r="J10" t="str">
            <v xml:space="preserve">0.11 €  0.72 F </v>
          </cell>
          <cell r="K10" t="str">
            <v xml:space="preserve">0.117 €  0.77 F </v>
          </cell>
          <cell r="L10" t="str">
            <v xml:space="preserve">0.124 €  0.81 F </v>
          </cell>
          <cell r="M10" t="str">
            <v xml:space="preserve">0.131 €  0.86 F </v>
          </cell>
          <cell r="N10" t="str">
            <v xml:space="preserve">0.138 €  0.91 F </v>
          </cell>
          <cell r="O10" t="str">
            <v xml:space="preserve">0.145 €  0.95 F </v>
          </cell>
          <cell r="P10" t="str">
            <v xml:space="preserve">0.152 €  1 F </v>
          </cell>
          <cell r="Q10" t="str">
            <v xml:space="preserve">0.159 €  1.04 F </v>
          </cell>
          <cell r="R10" t="str">
            <v xml:space="preserve">0.166 €  1.09 F </v>
          </cell>
          <cell r="S10" t="str">
            <v xml:space="preserve">0.179 €  1.18 F </v>
          </cell>
          <cell r="T10" t="str">
            <v xml:space="preserve">0.193 €  1.27 F </v>
          </cell>
          <cell r="U10" t="str">
            <v xml:space="preserve">0.207 €  1.36 F </v>
          </cell>
        </row>
        <row r="11">
          <cell r="D11">
            <v>0.45</v>
          </cell>
          <cell r="E11">
            <v>0.5</v>
          </cell>
          <cell r="F11">
            <v>0.54</v>
          </cell>
          <cell r="G11">
            <v>0.59</v>
          </cell>
          <cell r="H11">
            <v>0.63</v>
          </cell>
          <cell r="I11">
            <v>0.68</v>
          </cell>
          <cell r="J11">
            <v>0.72</v>
          </cell>
          <cell r="K11">
            <v>0.77</v>
          </cell>
          <cell r="L11">
            <v>0.81</v>
          </cell>
          <cell r="M11">
            <v>0.86</v>
          </cell>
          <cell r="N11">
            <v>0.91</v>
          </cell>
          <cell r="O11">
            <v>0.95</v>
          </cell>
          <cell r="P11">
            <v>1</v>
          </cell>
          <cell r="Q11">
            <v>1.04</v>
          </cell>
          <cell r="R11">
            <v>1.0900000000000001</v>
          </cell>
          <cell r="S11">
            <v>1.18</v>
          </cell>
          <cell r="T11">
            <v>1.27</v>
          </cell>
          <cell r="U11">
            <v>1.36</v>
          </cell>
        </row>
        <row r="12">
          <cell r="B12" t="str">
            <v xml:space="preserve"> G P L</v>
          </cell>
          <cell r="C12">
            <v>0.85</v>
          </cell>
          <cell r="D12" t="str">
            <v xml:space="preserve">0.043 €  0.28 F </v>
          </cell>
          <cell r="E12" t="str">
            <v xml:space="preserve">0.047 €  0.31 F </v>
          </cell>
          <cell r="F12" t="str">
            <v xml:space="preserve">0.051 €  0.33 F </v>
          </cell>
          <cell r="G12" t="str">
            <v xml:space="preserve">0.055 €  0.36 F </v>
          </cell>
          <cell r="H12" t="str">
            <v xml:space="preserve">0.06 €  0.39 F </v>
          </cell>
          <cell r="I12" t="str">
            <v xml:space="preserve">0.064 €  0.42 F </v>
          </cell>
          <cell r="J12" t="str">
            <v xml:space="preserve">0.068 €  0.45 F </v>
          </cell>
          <cell r="K12" t="str">
            <v xml:space="preserve">0.072 €  0.47 F </v>
          </cell>
          <cell r="L12" t="str">
            <v xml:space="preserve">0.077 €  0.5 F </v>
          </cell>
          <cell r="M12" t="str">
            <v xml:space="preserve">0.081 €  0.53 F </v>
          </cell>
          <cell r="N12" t="str">
            <v xml:space="preserve">0.085 €  0.56 F </v>
          </cell>
          <cell r="O12" t="str">
            <v xml:space="preserve">0.089 €  0.59 F </v>
          </cell>
          <cell r="P12" t="str">
            <v xml:space="preserve">0.094 €  0.61 F </v>
          </cell>
          <cell r="Q12" t="str">
            <v xml:space="preserve">0.098 €  0.64 F </v>
          </cell>
          <cell r="R12" t="str">
            <v xml:space="preserve">0.102 €  0.67 F </v>
          </cell>
          <cell r="S12" t="str">
            <v xml:space="preserve">0.111 €   F </v>
          </cell>
          <cell r="T12" t="str">
            <v xml:space="preserve">0.119 €   F </v>
          </cell>
          <cell r="U12" t="str">
            <v xml:space="preserve">0.128 €   F </v>
          </cell>
        </row>
        <row r="13">
          <cell r="D13">
            <v>0.28000000000000003</v>
          </cell>
          <cell r="E13">
            <v>0.31</v>
          </cell>
          <cell r="F13">
            <v>0.33</v>
          </cell>
          <cell r="G13">
            <v>0.36</v>
          </cell>
          <cell r="H13">
            <v>0.39</v>
          </cell>
          <cell r="I13">
            <v>0.42</v>
          </cell>
          <cell r="J13">
            <v>0.45</v>
          </cell>
          <cell r="K13">
            <v>0.47</v>
          </cell>
          <cell r="L13">
            <v>0.5</v>
          </cell>
          <cell r="M13">
            <v>0.53</v>
          </cell>
          <cell r="N13">
            <v>0.56000000000000005</v>
          </cell>
          <cell r="O13">
            <v>0.59</v>
          </cell>
          <cell r="P13">
            <v>0.61</v>
          </cell>
          <cell r="Q13">
            <v>0.64</v>
          </cell>
          <cell r="R13">
            <v>0.67</v>
          </cell>
        </row>
        <row r="17">
          <cell r="B17" t="str">
            <v>Conso                  aux 100 Km</v>
          </cell>
          <cell r="C17">
            <v>5.6</v>
          </cell>
          <cell r="D17">
            <v>5</v>
          </cell>
          <cell r="E17">
            <v>10</v>
          </cell>
          <cell r="F17">
            <v>15</v>
          </cell>
          <cell r="G17">
            <v>20</v>
          </cell>
          <cell r="H17">
            <v>25</v>
          </cell>
          <cell r="I17">
            <v>30</v>
          </cell>
          <cell r="J17">
            <v>35</v>
          </cell>
          <cell r="K17">
            <v>40</v>
          </cell>
          <cell r="L17">
            <v>45</v>
          </cell>
          <cell r="M17">
            <v>50</v>
          </cell>
          <cell r="N17">
            <v>55</v>
          </cell>
          <cell r="O17">
            <v>60</v>
          </cell>
          <cell r="P17">
            <v>65</v>
          </cell>
          <cell r="Q17">
            <v>70</v>
          </cell>
          <cell r="R17">
            <v>75</v>
          </cell>
          <cell r="S17">
            <v>80</v>
          </cell>
          <cell r="T17">
            <v>85</v>
          </cell>
          <cell r="U17">
            <v>90</v>
          </cell>
          <cell r="V17">
            <v>100</v>
          </cell>
          <cell r="W17">
            <v>300</v>
          </cell>
          <cell r="X17">
            <v>600</v>
          </cell>
        </row>
        <row r="19">
          <cell r="B19">
            <v>3</v>
          </cell>
          <cell r="C19" t="str">
            <v>DIESEL</v>
          </cell>
          <cell r="D19" t="str">
            <v xml:space="preserve">0.386 €  2.53 F </v>
          </cell>
          <cell r="E19" t="str">
            <v xml:space="preserve">0.773 €  5.07 F </v>
          </cell>
          <cell r="F19" t="str">
            <v xml:space="preserve">1.159 €  7.6 F </v>
          </cell>
          <cell r="G19" t="str">
            <v xml:space="preserve">1.546 €  10.14 F </v>
          </cell>
          <cell r="H19" t="str">
            <v xml:space="preserve">1.932 €  12.67 F </v>
          </cell>
          <cell r="I19" t="str">
            <v xml:space="preserve">2.318 €  15.21 F </v>
          </cell>
          <cell r="J19" t="str">
            <v xml:space="preserve">2.705 €  17.74 F </v>
          </cell>
          <cell r="K19" t="str">
            <v xml:space="preserve">3.091 €  20.28 F </v>
          </cell>
          <cell r="L19" t="str">
            <v xml:space="preserve">3.478 €  22.81 F </v>
          </cell>
          <cell r="M19" t="str">
            <v xml:space="preserve">3.864 €  25.35 F </v>
          </cell>
          <cell r="N19" t="str">
            <v xml:space="preserve">4.25 €  27.88 F </v>
          </cell>
          <cell r="O19" t="str">
            <v xml:space="preserve">4.637 €  30.42 F </v>
          </cell>
          <cell r="P19" t="str">
            <v xml:space="preserve">5.023 €  32.95 F </v>
          </cell>
          <cell r="Q19" t="str">
            <v xml:space="preserve">5.41 €  35.48 F </v>
          </cell>
          <cell r="R19" t="str">
            <v xml:space="preserve">5.796 €  38.02 F </v>
          </cell>
          <cell r="S19" t="str">
            <v xml:space="preserve">6.182 €  40.55 F </v>
          </cell>
          <cell r="T19" t="str">
            <v xml:space="preserve">6.569 €  43.09 F </v>
          </cell>
          <cell r="U19" t="str">
            <v xml:space="preserve">6.955 €  45.62 F </v>
          </cell>
          <cell r="V19" t="str">
            <v xml:space="preserve">7.728 €  50.69 F </v>
          </cell>
          <cell r="W19" t="str">
            <v xml:space="preserve">23.184 €  152.08 F </v>
          </cell>
          <cell r="X19" t="str">
            <v xml:space="preserve">46.368 €  304.15 F </v>
          </cell>
        </row>
        <row r="21">
          <cell r="E21" t="str">
            <v>Valeur à acheter pour amortir le déplacement  pour le  DIESEL</v>
          </cell>
        </row>
        <row r="23">
          <cell r="B23" t="str">
            <v xml:space="preserve"> Réduction  DIESEL</v>
          </cell>
          <cell r="C23">
            <v>8.1000000000000003E-2</v>
          </cell>
          <cell r="D23" t="str">
            <v>4.8 €               31  F</v>
          </cell>
          <cell r="E23" t="str">
            <v>9.5 €               62  F</v>
          </cell>
          <cell r="F23" t="str">
            <v>14.3 €               94  F</v>
          </cell>
          <cell r="G23" t="str">
            <v>19.1 €               125  F</v>
          </cell>
          <cell r="H23" t="str">
            <v>23.8 €               156  F</v>
          </cell>
          <cell r="I23" t="str">
            <v>28.6 €               188  F</v>
          </cell>
          <cell r="J23" t="str">
            <v>33.3 €               218  F</v>
          </cell>
          <cell r="K23" t="str">
            <v>38.1 €               250  F</v>
          </cell>
          <cell r="L23" t="str">
            <v>43 €               282  F</v>
          </cell>
          <cell r="M23" t="str">
            <v>47.7 €               313  F</v>
          </cell>
          <cell r="N23" t="str">
            <v>52.5 €               344  F</v>
          </cell>
          <cell r="O23" t="str">
            <v>57.3 €               376  F</v>
          </cell>
          <cell r="P23" t="str">
            <v>62 €               407  F</v>
          </cell>
          <cell r="Q23" t="str">
            <v>66.8 €               438  F</v>
          </cell>
          <cell r="R23" t="str">
            <v>71.6 €               470  F</v>
          </cell>
          <cell r="S23" t="str">
            <v>76.3 €               500  F</v>
          </cell>
          <cell r="T23" t="str">
            <v>81.1 €               532  F</v>
          </cell>
          <cell r="U23" t="str">
            <v>85.9 €               563  F</v>
          </cell>
          <cell r="V23" t="str">
            <v>95.4 €               626  F</v>
          </cell>
          <cell r="W23" t="str">
            <v>286.2 €               1877  F</v>
          </cell>
          <cell r="X23" t="str">
            <v>572.5 €               3755  F</v>
          </cell>
        </row>
        <row r="24">
          <cell r="C24" t="str">
            <v>montant achat</v>
          </cell>
          <cell r="D24" t="str">
            <v>4.8 €</v>
          </cell>
          <cell r="E24" t="str">
            <v>9.5 €</v>
          </cell>
          <cell r="F24" t="str">
            <v>14.3 €</v>
          </cell>
          <cell r="G24" t="str">
            <v>19.1 €</v>
          </cell>
          <cell r="H24" t="str">
            <v>23.8 €</v>
          </cell>
          <cell r="I24" t="str">
            <v>28.6 €</v>
          </cell>
          <cell r="J24" t="str">
            <v>33.3 €</v>
          </cell>
          <cell r="K24" t="str">
            <v>38.1 €</v>
          </cell>
          <cell r="L24" t="str">
            <v>43 €</v>
          </cell>
          <cell r="M24" t="str">
            <v>47.7 €</v>
          </cell>
          <cell r="N24" t="str">
            <v>52.5 €</v>
          </cell>
          <cell r="O24" t="str">
            <v>57.3 €</v>
          </cell>
          <cell r="P24" t="str">
            <v>62 €</v>
          </cell>
          <cell r="Q24" t="str">
            <v>66.8 €</v>
          </cell>
          <cell r="R24" t="str">
            <v>71.6 €</v>
          </cell>
          <cell r="S24" t="str">
            <v>76.3 €</v>
          </cell>
          <cell r="T24" t="str">
            <v>81.1 €</v>
          </cell>
          <cell r="U24" t="str">
            <v>85.9 €</v>
          </cell>
          <cell r="V24" t="str">
            <v>95.4 €</v>
          </cell>
          <cell r="W24" t="str">
            <v>286.2 €</v>
          </cell>
          <cell r="X24" t="str">
            <v>572.5 €</v>
          </cell>
        </row>
        <row r="25">
          <cell r="C25" t="str">
            <v>Prix des Km</v>
          </cell>
          <cell r="D25" t="str">
            <v>0.39 €</v>
          </cell>
          <cell r="E25" t="str">
            <v>0.77 €</v>
          </cell>
          <cell r="F25" t="str">
            <v>1.16 €</v>
          </cell>
          <cell r="G25" t="str">
            <v>1.55 €</v>
          </cell>
          <cell r="H25" t="str">
            <v>1.93 €</v>
          </cell>
          <cell r="I25" t="str">
            <v>2.32 €</v>
          </cell>
          <cell r="J25" t="str">
            <v>2.7 €</v>
          </cell>
          <cell r="K25" t="str">
            <v>3.09 €</v>
          </cell>
          <cell r="L25" t="str">
            <v>3.48 €</v>
          </cell>
          <cell r="M25" t="str">
            <v>3.86 €</v>
          </cell>
          <cell r="N25" t="str">
            <v>4.25 €</v>
          </cell>
          <cell r="O25" t="str">
            <v>4.64 €</v>
          </cell>
          <cell r="P25" t="str">
            <v>5.02 €</v>
          </cell>
          <cell r="Q25" t="str">
            <v>5.41 €</v>
          </cell>
          <cell r="R25" t="str">
            <v>5.8 €</v>
          </cell>
          <cell r="S25" t="str">
            <v>6.18 €</v>
          </cell>
          <cell r="T25" t="str">
            <v>6.57 €</v>
          </cell>
          <cell r="U25" t="str">
            <v>6.96 €</v>
          </cell>
          <cell r="V25" t="str">
            <v>7.73 €</v>
          </cell>
          <cell r="W25" t="str">
            <v>23.18 €</v>
          </cell>
          <cell r="X25" t="str">
            <v>46.37 €</v>
          </cell>
        </row>
        <row r="26">
          <cell r="C26" t="str">
            <v>montant achat</v>
          </cell>
          <cell r="D26">
            <v>31.485935999999999</v>
          </cell>
          <cell r="E26">
            <v>62.315914999999997</v>
          </cell>
          <cell r="F26">
            <v>93.801850999999999</v>
          </cell>
          <cell r="G26">
            <v>125.28778700000001</v>
          </cell>
          <cell r="H26">
            <v>156.11776599999999</v>
          </cell>
          <cell r="I26">
            <v>187.603702</v>
          </cell>
          <cell r="J26">
            <v>218.43368099999998</v>
          </cell>
          <cell r="K26">
            <v>249.91961700000002</v>
          </cell>
          <cell r="L26">
            <v>282.06151</v>
          </cell>
          <cell r="M26">
            <v>312.89148900000004</v>
          </cell>
          <cell r="N26">
            <v>344.37742500000002</v>
          </cell>
          <cell r="O26">
            <v>375.863361</v>
          </cell>
          <cell r="P26">
            <v>406.69333999999998</v>
          </cell>
          <cell r="Q26">
            <v>438.17927599999996</v>
          </cell>
          <cell r="R26">
            <v>469.66521199999994</v>
          </cell>
          <cell r="S26">
            <v>500.49519099999998</v>
          </cell>
          <cell r="T26">
            <v>531.9811269999999</v>
          </cell>
          <cell r="U26">
            <v>563.46706300000005</v>
          </cell>
          <cell r="V26">
            <v>625.78297800000007</v>
          </cell>
          <cell r="W26">
            <v>1877.3489339999999</v>
          </cell>
          <cell r="X26">
            <v>3755.3538250000001</v>
          </cell>
        </row>
        <row r="28">
          <cell r="D28" t="str">
            <v>lorsque vous vous déplacez pour acheter MOINS CHER AILLEURS , vérifier si le GAIN ESCOMPTE n'est pas  ANNULé par le coût du DEPLACEMENT , en fonction de la réduction espérée , trouvez le montant à acheter pour amortir le déplacement selon votre CONSOMMATI</v>
          </cell>
        </row>
        <row r="30">
          <cell r="D30" t="str">
            <v>Création :  Jo SCHNEIDER / 68800 LEIMBACH - 03/10/2006 -  jo.schneider@libertysurf.fr</v>
          </cell>
        </row>
      </sheetData>
      <sheetData sheetId="13"/>
      <sheetData sheetId="14"/>
      <sheetData sheetId="15"/>
      <sheetData sheetId="16"/>
      <sheetData sheetId="17"/>
      <sheetData sheetId="18"/>
      <sheetData sheetId="19"/>
      <sheetData sheetId="20">
        <row r="3">
          <cell r="B3" t="str">
            <v>CLIQUEZ SUR L'ADRESSE DU SITE POUR LE LANCER</v>
          </cell>
        </row>
      </sheetData>
      <sheetData sheetId="21">
        <row r="6">
          <cell r="B6">
            <v>38488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0">
          <cell r="E280">
            <v>2008</v>
          </cell>
        </row>
      </sheetData>
      <sheetData sheetId="38"/>
      <sheetData sheetId="39"/>
      <sheetData sheetId="40"/>
      <sheetData sheetId="41"/>
      <sheetData sheetId="42"/>
      <sheetData sheetId="43"/>
      <sheetData sheetId="44"/>
      <sheetData sheetId="45"/>
      <sheetData sheetId="46"/>
      <sheetData sheetId="47"/>
      <sheetData sheetId="48"/>
      <sheetData sheetId="49">
        <row r="173">
          <cell r="B173">
            <v>2005</v>
          </cell>
        </row>
        <row r="174">
          <cell r="B174">
            <v>2006</v>
          </cell>
        </row>
        <row r="175">
          <cell r="B175">
            <v>2007</v>
          </cell>
        </row>
        <row r="176">
          <cell r="B176">
            <v>2008</v>
          </cell>
        </row>
        <row r="177">
          <cell r="B177">
            <v>2009</v>
          </cell>
        </row>
        <row r="178">
          <cell r="B178">
            <v>2010</v>
          </cell>
        </row>
        <row r="179">
          <cell r="B179">
            <v>2011</v>
          </cell>
        </row>
        <row r="180">
          <cell r="B180">
            <v>2012</v>
          </cell>
        </row>
        <row r="181">
          <cell r="B181">
            <v>2013</v>
          </cell>
        </row>
        <row r="182">
          <cell r="B182">
            <v>2014</v>
          </cell>
        </row>
        <row r="183">
          <cell r="B183">
            <v>2015</v>
          </cell>
        </row>
        <row r="184">
          <cell r="B184">
            <v>2016</v>
          </cell>
        </row>
        <row r="185">
          <cell r="B185">
            <v>2017</v>
          </cell>
        </row>
        <row r="186">
          <cell r="B186">
            <v>2018</v>
          </cell>
        </row>
        <row r="187">
          <cell r="B187">
            <v>2019</v>
          </cell>
        </row>
        <row r="188">
          <cell r="B188">
            <v>2020</v>
          </cell>
        </row>
        <row r="189">
          <cell r="B189">
            <v>2021</v>
          </cell>
        </row>
        <row r="190">
          <cell r="B190">
            <v>2022</v>
          </cell>
        </row>
        <row r="191">
          <cell r="B191">
            <v>2023</v>
          </cell>
        </row>
        <row r="192">
          <cell r="B192">
            <v>2024</v>
          </cell>
        </row>
        <row r="193">
          <cell r="B193">
            <v>2025</v>
          </cell>
        </row>
        <row r="194">
          <cell r="B194">
            <v>2026</v>
          </cell>
        </row>
        <row r="195">
          <cell r="B195">
            <v>2027</v>
          </cell>
        </row>
        <row r="196">
          <cell r="B196">
            <v>2028</v>
          </cell>
        </row>
        <row r="197">
          <cell r="B197">
            <v>2029</v>
          </cell>
        </row>
        <row r="198">
          <cell r="B198">
            <v>2030</v>
          </cell>
        </row>
        <row r="199">
          <cell r="B199">
            <v>2031</v>
          </cell>
        </row>
        <row r="200">
          <cell r="B200">
            <v>2032</v>
          </cell>
        </row>
        <row r="201">
          <cell r="B201">
            <v>2033</v>
          </cell>
        </row>
        <row r="202">
          <cell r="B202">
            <v>2034</v>
          </cell>
        </row>
        <row r="203">
          <cell r="B203">
            <v>2035</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e façade Fouassin"/>
      <sheetName val="projet Fouassin"/>
      <sheetName val="fait par jo (2)"/>
      <sheetName val="fait par jo (5)"/>
      <sheetName val="remis Maisons Confiance"/>
      <sheetName val="diane"/>
      <sheetName val="diane (2)"/>
      <sheetName val="diane (4)"/>
      <sheetName val="Grauer RDCH"/>
      <sheetName val="Grauer Etage"/>
      <sheetName val="Cave Voegele 1"/>
      <sheetName val="Etage Voegele 1"/>
      <sheetName val="Sous sol"/>
      <sheetName val="Rdch Entrée version 1"/>
      <sheetName val="RDCH Voegele 1"/>
      <sheetName val="Rdch cheminée à gauche"/>
      <sheetName val="Etage vers Gde SDB"/>
      <sheetName val="Cave Jo"/>
      <sheetName val="Cave Jo (2)"/>
      <sheetName val="RDCH Jo"/>
      <sheetName val="Etage Jo"/>
      <sheetName val="RDCH Jo (2)"/>
      <sheetName val="Etage Jo (2)"/>
      <sheetName val="Cave Weber"/>
      <sheetName val="RDCH  Weber"/>
      <sheetName val="Etage Weber"/>
      <sheetName val="Façade SUD"/>
      <sheetName val="Cave dernière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36974</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e façade Fouassin"/>
      <sheetName val="projet Fouassin"/>
      <sheetName val="fait par jo (2)"/>
      <sheetName val="fait par jo (5)"/>
      <sheetName val="remis Maisons Confiance"/>
      <sheetName val="diane"/>
      <sheetName val="diane (2)"/>
      <sheetName val="diane (4)"/>
      <sheetName val="Grauer RDCH"/>
      <sheetName val="Grauer Etage"/>
      <sheetName val="Cave Voegele 1"/>
      <sheetName val="Etage Voegele 1"/>
      <sheetName val="Sous sol"/>
      <sheetName val="Rdch Entrée version 1"/>
      <sheetName val="RDCH Voegele 1"/>
      <sheetName val="Rdch cheminée à gauche"/>
      <sheetName val="Etage vers Gde SDB"/>
      <sheetName val="Cave Jo"/>
      <sheetName val="Cave Jo (2)"/>
      <sheetName val="RDCH Jo"/>
      <sheetName val="Etage Jo"/>
      <sheetName val="RDCH Jo (2)"/>
      <sheetName val="Etage Jo (2)"/>
      <sheetName val="Cave Weber"/>
      <sheetName val="RDCH  Weber"/>
      <sheetName val="Etage Weber"/>
      <sheetName val="Façade SUD"/>
      <sheetName val="Cave dernière version"/>
      <sheetName val="Cave Jo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36974</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e façade Fouassin"/>
      <sheetName val="projet Fouassin"/>
      <sheetName val="fait par jo (2)"/>
      <sheetName val="fait par jo (5)"/>
      <sheetName val="remis Maisons Confiance"/>
      <sheetName val="diane"/>
      <sheetName val="diane (2)"/>
      <sheetName val="diane (4)"/>
      <sheetName val="Grauer RDCH"/>
      <sheetName val="Grauer Etage"/>
      <sheetName val="Cave Voegele 1"/>
      <sheetName val="Etage Voegele 1"/>
      <sheetName val="Sous sol"/>
      <sheetName val="Rdch Entrée version 1"/>
      <sheetName val="RDCH Voegele 1"/>
      <sheetName val="Rdch cheminée à gauche"/>
      <sheetName val="Etage vers Gde SDB"/>
      <sheetName val="Cave Jo"/>
      <sheetName val="Cave Jo (2)"/>
      <sheetName val="RDCH Jo"/>
      <sheetName val="Etage Jo"/>
      <sheetName val="RDCH Jo (2)"/>
      <sheetName val="Etage Jo (2)"/>
      <sheetName val="Cave Weber"/>
      <sheetName val="RDCH  Weber"/>
      <sheetName val="Etage Weber"/>
      <sheetName val="Façade SUD"/>
      <sheetName val="Cave dernière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36974</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e façade Fouassin"/>
      <sheetName val="projet Fouassin"/>
      <sheetName val="fait par jo (2)"/>
      <sheetName val="fait par jo (5)"/>
      <sheetName val="remis Maisons Confiance"/>
      <sheetName val="diane"/>
      <sheetName val="diane (2)"/>
      <sheetName val="diane (4)"/>
      <sheetName val="Grauer RDCH"/>
      <sheetName val="Grauer Etage"/>
      <sheetName val="Cave Voegele 1"/>
      <sheetName val="Etage Voegele 1"/>
      <sheetName val="Sous sol"/>
      <sheetName val="Rdch Entrée version 1"/>
      <sheetName val="RDCH Voegele 1"/>
      <sheetName val="Rdch cheminée à gauche"/>
      <sheetName val="Etage vers Gde SDB"/>
      <sheetName val="Cave Jo"/>
      <sheetName val="Cave Jo (2)"/>
      <sheetName val="RDCH Jo"/>
      <sheetName val="Etage Jo"/>
      <sheetName val="RDCH Jo (2)"/>
      <sheetName val="Etage Jo (2)"/>
      <sheetName val="Cave Weber"/>
      <sheetName val="RDCH  Weber"/>
      <sheetName val="Etage Weber"/>
      <sheetName val="Façade SUD"/>
      <sheetName val="Cave dernière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36974</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Budget Schmitt"/>
      <sheetName val="table coeff"/>
      <sheetName val="Fiche Banque"/>
      <sheetName val="Détail Prêts"/>
      <sheetName val="ETUDE"/>
      <sheetName val="Copie Client"/>
      <sheetName val="Copie Scénario"/>
      <sheetName val="Analyse financière"/>
      <sheetName val="Comparatif Prêts"/>
      <sheetName val="Plan a"/>
      <sheetName val="Plan a (2)"/>
      <sheetName val="acheter ou attendre"/>
      <sheetName val="Epargne"/>
      <sheetName val="Teg Emprunt"/>
      <sheetName val=" T E G "/>
      <sheetName val="calculette"/>
      <sheetName val="IMPOTS"/>
      <sheetName val="Imprime Impôts"/>
      <sheetName val="BIB"/>
      <sheetName val="liste Nom"/>
      <sheetName val="Module1"/>
      <sheetName val="Module3"/>
    </sheetNames>
    <sheetDataSet>
      <sheetData sheetId="0">
        <row r="5">
          <cell r="C5" t="str">
            <v>X</v>
          </cell>
          <cell r="D5">
            <v>42</v>
          </cell>
        </row>
        <row r="7">
          <cell r="D7">
            <v>41</v>
          </cell>
        </row>
        <row r="17">
          <cell r="C17" t="str">
            <v>MULHOUSE</v>
          </cell>
        </row>
      </sheetData>
      <sheetData sheetId="1">
        <row r="66">
          <cell r="AH66">
            <v>3.35</v>
          </cell>
        </row>
      </sheetData>
      <sheetData sheetId="2" refreshError="1">
        <row r="17">
          <cell r="L17">
            <v>1.4750000000000001E-2</v>
          </cell>
        </row>
      </sheetData>
      <sheetData sheetId="3"/>
      <sheetData sheetId="4"/>
      <sheetData sheetId="5"/>
      <sheetData sheetId="6"/>
      <sheetData sheetId="7"/>
      <sheetData sheetId="8"/>
      <sheetData sheetId="9"/>
      <sheetData sheetId="10"/>
      <sheetData sheetId="11"/>
      <sheetData sheetId="12">
        <row r="1">
          <cell r="D1">
            <v>1</v>
          </cell>
          <cell r="F1">
            <v>2</v>
          </cell>
          <cell r="H1">
            <v>3</v>
          </cell>
          <cell r="J1">
            <v>4</v>
          </cell>
          <cell r="L1">
            <v>5</v>
          </cell>
          <cell r="N1">
            <v>6</v>
          </cell>
          <cell r="P1" t="str">
            <v xml:space="preserve">1 + 2 + 3 + 4 + 5 + 6 </v>
          </cell>
        </row>
        <row r="2">
          <cell r="B2" t="str">
            <v>Détail des Prêts</v>
          </cell>
          <cell r="D2" t="str">
            <v>Cr Lyonnais</v>
          </cell>
          <cell r="F2" t="str">
            <v>CMDP</v>
          </cell>
          <cell r="H2" t="str">
            <v>CMDP</v>
          </cell>
          <cell r="J2" t="str">
            <v>C I L</v>
          </cell>
          <cell r="L2" t="str">
            <v>Taux 0 %</v>
          </cell>
          <cell r="N2" t="str">
            <v>Libre</v>
          </cell>
          <cell r="P2" t="str">
            <v>CUMUL</v>
          </cell>
        </row>
        <row r="3">
          <cell r="B3">
            <v>680000</v>
          </cell>
          <cell r="D3" t="str">
            <v>Principal</v>
          </cell>
          <cell r="F3" t="str">
            <v>PEL</v>
          </cell>
          <cell r="H3" t="str">
            <v>CEL</v>
          </cell>
          <cell r="J3" t="str">
            <v>1 % employeur</v>
          </cell>
        </row>
        <row r="4">
          <cell r="B4" t="str">
            <v xml:space="preserve">Emprunt  </v>
          </cell>
          <cell r="D4">
            <v>506659.99994999997</v>
          </cell>
          <cell r="F4">
            <v>58340.000010000003</v>
          </cell>
          <cell r="H4">
            <v>1.0000000000000001E-5</v>
          </cell>
          <cell r="J4">
            <v>1.0000000000000001E-5</v>
          </cell>
          <cell r="L4">
            <v>1.0000000000000001E-5</v>
          </cell>
          <cell r="N4">
            <v>115000.00001</v>
          </cell>
          <cell r="P4">
            <v>679999.99999999977</v>
          </cell>
        </row>
        <row r="5">
          <cell r="B5" t="str">
            <v>Années :</v>
          </cell>
          <cell r="D5">
            <v>15</v>
          </cell>
          <cell r="F5">
            <v>15</v>
          </cell>
          <cell r="H5">
            <v>10</v>
          </cell>
          <cell r="J5">
            <v>10</v>
          </cell>
          <cell r="L5">
            <v>14</v>
          </cell>
          <cell r="M5">
            <v>140</v>
          </cell>
          <cell r="N5">
            <v>15</v>
          </cell>
          <cell r="P5">
            <v>15</v>
          </cell>
        </row>
        <row r="6">
          <cell r="B6" t="str">
            <v>Mois</v>
          </cell>
          <cell r="D6">
            <v>180</v>
          </cell>
          <cell r="F6">
            <v>180</v>
          </cell>
          <cell r="H6">
            <v>120</v>
          </cell>
          <cell r="J6">
            <v>120</v>
          </cell>
          <cell r="L6">
            <v>168</v>
          </cell>
          <cell r="N6">
            <v>180</v>
          </cell>
          <cell r="P6">
            <v>180</v>
          </cell>
        </row>
        <row r="7">
          <cell r="B7" t="str">
            <v xml:space="preserve">Taux  </v>
          </cell>
          <cell r="D7">
            <v>5.6000000000000001E-2</v>
          </cell>
          <cell r="F7">
            <v>5.3999999999999999E-2</v>
          </cell>
          <cell r="H7">
            <v>3.5000000000000003E-2</v>
          </cell>
          <cell r="J7">
            <v>1.4999999999999999E-2</v>
          </cell>
          <cell r="L7">
            <v>0</v>
          </cell>
          <cell r="N7">
            <v>5.6000000000000001E-2</v>
          </cell>
          <cell r="P7">
            <v>5.5828981449424261E-2</v>
          </cell>
        </row>
        <row r="9">
          <cell r="B9" t="str">
            <v>Mensualité</v>
          </cell>
          <cell r="D9">
            <v>4166.7700344924151</v>
          </cell>
          <cell r="F9">
            <v>473.59630761885029</v>
          </cell>
          <cell r="H9">
            <v>9.8885867461903514E-8</v>
          </cell>
          <cell r="J9">
            <v>8.9791499795031659E-8</v>
          </cell>
          <cell r="L9">
            <v>5.9523809523809528E-8</v>
          </cell>
          <cell r="N9">
            <v>945.75959036747224</v>
          </cell>
          <cell r="P9">
            <v>5586.1259327269381</v>
          </cell>
        </row>
        <row r="10">
          <cell r="B10" t="str">
            <v>Taux AV 1 tête  100 %</v>
          </cell>
          <cell r="D10">
            <v>4.1999999999999997E-3</v>
          </cell>
          <cell r="E10">
            <v>3.5</v>
          </cell>
          <cell r="F10">
            <v>4.1999999999999997E-3</v>
          </cell>
          <cell r="G10">
            <v>3.4999999999999996</v>
          </cell>
          <cell r="H10">
            <v>4.1999999999999997E-3</v>
          </cell>
          <cell r="I10">
            <v>3.4999999999999996</v>
          </cell>
          <cell r="J10">
            <v>4.1999999999999997E-3</v>
          </cell>
          <cell r="K10">
            <v>3.4999999999999996</v>
          </cell>
          <cell r="L10">
            <v>4.1999999999999997E-3</v>
          </cell>
          <cell r="M10">
            <v>3.4999999999999996</v>
          </cell>
          <cell r="N10">
            <v>4.1999999999999997E-3</v>
          </cell>
          <cell r="O10">
            <v>3.5</v>
          </cell>
          <cell r="P10">
            <v>4.0800000000000003E-3</v>
          </cell>
          <cell r="Q10">
            <v>3.5000000000000004</v>
          </cell>
        </row>
        <row r="11">
          <cell r="B11" t="str">
            <v>Taux AV 2 têtes</v>
          </cell>
          <cell r="D11">
            <v>4.1999999999999997E-3</v>
          </cell>
          <cell r="E11">
            <v>3.5</v>
          </cell>
          <cell r="F11">
            <v>4.1999999999999997E-3</v>
          </cell>
          <cell r="G11">
            <v>3.4999999999999996</v>
          </cell>
          <cell r="H11">
            <v>4.1999999999999997E-3</v>
          </cell>
          <cell r="I11">
            <v>3.4999999999999996</v>
          </cell>
          <cell r="J11">
            <v>4.1999999999999997E-3</v>
          </cell>
          <cell r="K11">
            <v>3.4999999999999996</v>
          </cell>
          <cell r="L11">
            <v>4.1999999999999997E-3</v>
          </cell>
          <cell r="M11">
            <v>3.4999999999999996</v>
          </cell>
          <cell r="N11">
            <v>4.1999999999999997E-3</v>
          </cell>
          <cell r="O11">
            <v>3.5</v>
          </cell>
          <cell r="P11">
            <v>4.0800000000000003E-3</v>
          </cell>
          <cell r="Q11">
            <v>3.5000000000000004</v>
          </cell>
        </row>
        <row r="12">
          <cell r="B12" t="str">
            <v xml:space="preserve">Montant mois 1 tête </v>
          </cell>
          <cell r="D12">
            <v>177.33099998249997</v>
          </cell>
          <cell r="F12">
            <v>20.419000003499999</v>
          </cell>
          <cell r="H12">
            <v>3.4999999999999999E-9</v>
          </cell>
          <cell r="J12">
            <v>3.4999999999999999E-9</v>
          </cell>
          <cell r="L12">
            <v>3.4999999999999999E-9</v>
          </cell>
          <cell r="N12">
            <v>40.250000003499999</v>
          </cell>
          <cell r="P12">
            <v>237.99999999999994</v>
          </cell>
        </row>
        <row r="13">
          <cell r="B13" t="str">
            <v xml:space="preserve">Montant 2ème tête </v>
          </cell>
          <cell r="D13">
            <v>177.33099998249997</v>
          </cell>
          <cell r="F13">
            <v>20.419000003499999</v>
          </cell>
          <cell r="H13">
            <v>3.4999999999999999E-9</v>
          </cell>
          <cell r="J13">
            <v>3.4999999999999999E-9</v>
          </cell>
          <cell r="L13">
            <v>3.4999999999999999E-9</v>
          </cell>
          <cell r="N13">
            <v>40.250000003499999</v>
          </cell>
          <cell r="P13">
            <v>237.99999999999994</v>
          </cell>
        </row>
        <row r="14">
          <cell r="B14" t="str">
            <v>Mensualité av A.Vie</v>
          </cell>
          <cell r="D14">
            <v>4521.4320344574144</v>
          </cell>
          <cell r="E14">
            <v>6.8847928482192525E-2</v>
          </cell>
          <cell r="F14">
            <v>514.43430762585024</v>
          </cell>
          <cell r="G14">
            <v>6.6936203589726656E-2</v>
          </cell>
          <cell r="H14">
            <v>1.0588586746190351E-7</v>
          </cell>
          <cell r="I14">
            <v>4.9632280512611163E-2</v>
          </cell>
          <cell r="J14">
            <v>9.6791499795031656E-8</v>
          </cell>
          <cell r="K14">
            <v>3.0499532156170472E-2</v>
          </cell>
          <cell r="L14">
            <v>6.6523809523809531E-8</v>
          </cell>
          <cell r="M14">
            <v>1.61002596428537E-2</v>
          </cell>
          <cell r="N14">
            <v>1026.2595903744723</v>
          </cell>
          <cell r="O14">
            <v>6.8847928482189513E-2</v>
          </cell>
          <cell r="P14">
            <v>6062.1259327269381</v>
          </cell>
          <cell r="Q14">
            <v>6.8684393590821097E-2</v>
          </cell>
        </row>
        <row r="15">
          <cell r="B15" t="str">
            <v xml:space="preserve">Frais dossier  </v>
          </cell>
          <cell r="D15">
            <v>2000</v>
          </cell>
          <cell r="E15">
            <v>6.9482273924133822E-2</v>
          </cell>
          <cell r="G15">
            <v>6.6936203589726656E-2</v>
          </cell>
          <cell r="I15">
            <v>4.9632280512611163E-2</v>
          </cell>
          <cell r="K15">
            <v>3.0499532156170472E-2</v>
          </cell>
          <cell r="M15">
            <v>1.61002596428537E-2</v>
          </cell>
          <cell r="N15">
            <v>0</v>
          </cell>
          <cell r="O15">
            <v>6.8847928482189513E-2</v>
          </cell>
          <cell r="P15">
            <v>2000</v>
          </cell>
          <cell r="Q15">
            <v>6.9156463140330915E-2</v>
          </cell>
        </row>
        <row r="16">
          <cell r="B16" t="str">
            <v>Garantie - hypothèque</v>
          </cell>
          <cell r="D16">
            <v>5000</v>
          </cell>
          <cell r="E16">
            <v>7.108439709688362E-2</v>
          </cell>
          <cell r="G16">
            <v>6.6936203589726656E-2</v>
          </cell>
          <cell r="I16">
            <v>4.9632280512611163E-2</v>
          </cell>
          <cell r="K16">
            <v>3.0499532156170472E-2</v>
          </cell>
          <cell r="M16">
            <v>1.61002596428537E-2</v>
          </cell>
          <cell r="O16">
            <v>6.8847928482189513E-2</v>
          </cell>
          <cell r="P16">
            <v>5000</v>
          </cell>
          <cell r="Q16">
            <v>7.0345620669280642E-2</v>
          </cell>
        </row>
        <row r="17">
          <cell r="B17" t="str">
            <v>T E G</v>
          </cell>
          <cell r="D17">
            <v>6.9482273924133822E-2</v>
          </cell>
          <cell r="F17">
            <v>6.6936203589726656E-2</v>
          </cell>
          <cell r="H17">
            <v>0</v>
          </cell>
          <cell r="J17">
            <v>0</v>
          </cell>
          <cell r="L17">
            <v>0</v>
          </cell>
          <cell r="N17">
            <v>6.8847928482189513E-2</v>
          </cell>
          <cell r="P17">
            <v>6.9156463140330915E-2</v>
          </cell>
        </row>
        <row r="19">
          <cell r="B19" t="str">
            <v>Intérêts</v>
          </cell>
          <cell r="D19">
            <v>243358.60625863471</v>
          </cell>
          <cell r="E19">
            <v>0.4803193587073199</v>
          </cell>
          <cell r="F19">
            <v>26907.335361393052</v>
          </cell>
          <cell r="G19">
            <v>0.46121589572816063</v>
          </cell>
          <cell r="H19">
            <v>1.8663040954284212E-6</v>
          </cell>
          <cell r="I19">
            <v>0.1866304095428421</v>
          </cell>
          <cell r="J19">
            <v>7.7497997540379848E-7</v>
          </cell>
          <cell r="K19">
            <v>7.7497997540379837E-2</v>
          </cell>
          <cell r="L19">
            <v>0</v>
          </cell>
          <cell r="M19">
            <v>0</v>
          </cell>
          <cell r="N19">
            <v>55236.726256145004</v>
          </cell>
          <cell r="O19">
            <v>0.48031935870732007</v>
          </cell>
          <cell r="P19">
            <v>325502.66787881404</v>
          </cell>
          <cell r="Q19">
            <v>0.47868039393943257</v>
          </cell>
        </row>
        <row r="20">
          <cell r="B20" t="str">
            <v>Assurances</v>
          </cell>
          <cell r="D20">
            <v>63839.159993699992</v>
          </cell>
          <cell r="E20">
            <v>0.126</v>
          </cell>
          <cell r="F20">
            <v>7350.8400012599996</v>
          </cell>
          <cell r="G20">
            <v>0.12599999999999997</v>
          </cell>
          <cell r="H20">
            <v>8.4E-7</v>
          </cell>
          <cell r="I20">
            <v>8.3999999999999991E-2</v>
          </cell>
          <cell r="J20">
            <v>8.4E-7</v>
          </cell>
          <cell r="K20">
            <v>8.3999999999999991E-2</v>
          </cell>
          <cell r="L20">
            <v>1.176E-6</v>
          </cell>
          <cell r="M20">
            <v>0.1176</v>
          </cell>
          <cell r="N20">
            <v>14490.000001259999</v>
          </cell>
          <cell r="O20">
            <v>0.126</v>
          </cell>
          <cell r="P20">
            <v>85679.999999075982</v>
          </cell>
          <cell r="Q20">
            <v>0.1259999999986412</v>
          </cell>
        </row>
        <row r="21">
          <cell r="B21" t="str">
            <v>Intérêts + Assurances</v>
          </cell>
          <cell r="D21">
            <v>307197.7662523347</v>
          </cell>
          <cell r="E21">
            <v>0.6063193587073199</v>
          </cell>
          <cell r="F21">
            <v>34258.175362653055</v>
          </cell>
          <cell r="G21">
            <v>0.58721589572816069</v>
          </cell>
          <cell r="H21">
            <v>2.7063040954284212E-6</v>
          </cell>
          <cell r="I21">
            <v>0.27063040954284212</v>
          </cell>
          <cell r="J21">
            <v>1.6149799754037985E-6</v>
          </cell>
          <cell r="K21">
            <v>0.16149799754037983</v>
          </cell>
          <cell r="L21">
            <v>1.176E-6</v>
          </cell>
          <cell r="M21">
            <v>0.1176</v>
          </cell>
          <cell r="N21">
            <v>69726.726257405011</v>
          </cell>
          <cell r="O21">
            <v>0.60631935870732012</v>
          </cell>
          <cell r="P21">
            <v>411182.66787789005</v>
          </cell>
          <cell r="Q21">
            <v>0.60468039393807382</v>
          </cell>
        </row>
        <row r="22">
          <cell r="B22" t="str">
            <v>Frais Dossier + Garantie</v>
          </cell>
          <cell r="D22">
            <v>7000</v>
          </cell>
          <cell r="E22">
            <v>1.3815971264143211E-2</v>
          </cell>
          <cell r="F22">
            <v>0</v>
          </cell>
          <cell r="G22">
            <v>0</v>
          </cell>
          <cell r="H22">
            <v>0</v>
          </cell>
          <cell r="I22">
            <v>0</v>
          </cell>
          <cell r="J22">
            <v>0</v>
          </cell>
          <cell r="K22">
            <v>0</v>
          </cell>
          <cell r="L22">
            <v>0</v>
          </cell>
          <cell r="M22">
            <v>0</v>
          </cell>
          <cell r="N22">
            <v>0</v>
          </cell>
          <cell r="O22">
            <v>0</v>
          </cell>
          <cell r="P22">
            <v>7000</v>
          </cell>
          <cell r="Q22">
            <v>1.0294117647058827E-2</v>
          </cell>
        </row>
        <row r="23">
          <cell r="B23" t="str">
            <v>Coût global</v>
          </cell>
          <cell r="D23">
            <v>314197.7662523347</v>
          </cell>
          <cell r="E23">
            <v>0.62013532997146303</v>
          </cell>
          <cell r="F23">
            <v>34258.175362653055</v>
          </cell>
          <cell r="G23">
            <v>0.58721589572816069</v>
          </cell>
          <cell r="H23">
            <v>2.7063040954284212E-6</v>
          </cell>
          <cell r="I23">
            <v>0.27063040954284212</v>
          </cell>
          <cell r="J23">
            <v>1.6149799754037985E-6</v>
          </cell>
          <cell r="K23">
            <v>0.16149799754037983</v>
          </cell>
          <cell r="L23">
            <v>1.176E-6</v>
          </cell>
          <cell r="M23">
            <v>0.1176</v>
          </cell>
          <cell r="N23">
            <v>69726.726257405011</v>
          </cell>
          <cell r="O23">
            <v>0.60631935870732012</v>
          </cell>
          <cell r="P23">
            <v>418182.66787789005</v>
          </cell>
          <cell r="Q23">
            <v>0.61497451158513261</v>
          </cell>
        </row>
        <row r="26">
          <cell r="B26" t="str">
            <v xml:space="preserve">Taux  effectif  </v>
          </cell>
          <cell r="D26">
            <v>5.6000000000000001E-2</v>
          </cell>
          <cell r="F26">
            <v>5.3999999999999999E-2</v>
          </cell>
          <cell r="H26">
            <v>3.5000000000000003E-2</v>
          </cell>
          <cell r="J26">
            <v>1.4999999999999999E-2</v>
          </cell>
          <cell r="L26">
            <v>0</v>
          </cell>
          <cell r="N26">
            <v>5.6000000000000001E-2</v>
          </cell>
          <cell r="P26">
            <v>5.5828981449424261E-2</v>
          </cell>
        </row>
        <row r="27">
          <cell r="B27" t="str">
            <v>Type</v>
          </cell>
          <cell r="D27" t="str">
            <v>Fixe</v>
          </cell>
          <cell r="F27" t="str">
            <v>Fixe</v>
          </cell>
          <cell r="H27" t="str">
            <v>Fixe</v>
          </cell>
          <cell r="J27" t="str">
            <v>Fixe</v>
          </cell>
        </row>
        <row r="28">
          <cell r="B28" t="str">
            <v>Type</v>
          </cell>
          <cell r="F28" t="str">
            <v>P E L</v>
          </cell>
          <cell r="H28" t="str">
            <v>C E L</v>
          </cell>
          <cell r="J28" t="str">
            <v>Employeur CIL 1%</v>
          </cell>
        </row>
        <row r="29">
          <cell r="B29" t="str">
            <v>Modulable</v>
          </cell>
        </row>
        <row r="30">
          <cell r="B30" t="str">
            <v>Indexé sur</v>
          </cell>
        </row>
        <row r="31">
          <cell r="B31" t="str">
            <v>Butoir , maxi</v>
          </cell>
        </row>
        <row r="32">
          <cell r="B32" t="str">
            <v>Rbt anticipé</v>
          </cell>
        </row>
        <row r="33">
          <cell r="B33" t="str">
            <v>Frais dossier</v>
          </cell>
        </row>
        <row r="34">
          <cell r="B34" t="str">
            <v>Observations</v>
          </cell>
        </row>
      </sheetData>
      <sheetData sheetId="13" refreshError="1">
        <row r="1">
          <cell r="B1">
            <v>0.91</v>
          </cell>
        </row>
        <row r="2">
          <cell r="D2" t="str">
            <v xml:space="preserve">  LOYER  actuel      </v>
          </cell>
          <cell r="F2">
            <v>2000</v>
          </cell>
          <cell r="H2">
            <v>0.02</v>
          </cell>
          <cell r="J2" t="str">
            <v xml:space="preserve">         Loyer perdu en 20  ans</v>
          </cell>
          <cell r="N2">
            <v>583100</v>
          </cell>
        </row>
        <row r="3">
          <cell r="F3">
            <v>2900</v>
          </cell>
          <cell r="G3">
            <v>103100</v>
          </cell>
          <cell r="J3">
            <v>1207000</v>
          </cell>
          <cell r="N3">
            <v>624000</v>
          </cell>
        </row>
        <row r="4">
          <cell r="D4" t="str">
            <v xml:space="preserve">Revenus mensuel      </v>
          </cell>
          <cell r="F4">
            <v>16000</v>
          </cell>
          <cell r="H4" t="str">
            <v xml:space="preserve">durée </v>
          </cell>
          <cell r="J4">
            <v>20</v>
          </cell>
          <cell r="N4">
            <v>466200</v>
          </cell>
        </row>
        <row r="5">
          <cell r="N5" t="str">
            <v>Intérêts &amp; Ass. Vie  55  %</v>
          </cell>
        </row>
        <row r="6">
          <cell r="D6" t="str">
            <v xml:space="preserve">Effort mensuel envisagé  </v>
          </cell>
          <cell r="F6">
            <v>2300</v>
          </cell>
          <cell r="H6">
            <v>0.2</v>
          </cell>
          <cell r="J6" t="str">
            <v>Coût Assur Vie</v>
          </cell>
          <cell r="L6">
            <v>114200</v>
          </cell>
          <cell r="N6" t="str">
            <v>Int. 352 000 F  /   41  %</v>
          </cell>
        </row>
        <row r="7">
          <cell r="H7">
            <v>181285.09101988707</v>
          </cell>
        </row>
        <row r="8">
          <cell r="D8">
            <v>0.29849999999999999</v>
          </cell>
          <cell r="F8">
            <v>4300</v>
          </cell>
          <cell r="H8">
            <v>170000</v>
          </cell>
          <cell r="J8">
            <v>20</v>
          </cell>
          <cell r="N8">
            <v>850000</v>
          </cell>
        </row>
        <row r="9">
          <cell r="F9">
            <v>476</v>
          </cell>
          <cell r="N9" t="str">
            <v>Possibilité emprunt</v>
          </cell>
        </row>
        <row r="10">
          <cell r="D10" t="str">
            <v xml:space="preserve">Remboursement Mois : </v>
          </cell>
          <cell r="F10">
            <v>4776</v>
          </cell>
          <cell r="J10">
            <v>4.4999999999999998E-2</v>
          </cell>
          <cell r="L10">
            <v>450</v>
          </cell>
          <cell r="N10">
            <v>680000</v>
          </cell>
        </row>
        <row r="11">
          <cell r="B11" t="str">
            <v>Age Mr</v>
          </cell>
          <cell r="D11">
            <v>0.34913287079543365</v>
          </cell>
          <cell r="F11">
            <v>5586.1259327269381</v>
          </cell>
          <cell r="J11">
            <v>5.5828981449424261E-2</v>
          </cell>
          <cell r="L11">
            <v>15</v>
          </cell>
          <cell r="N11">
            <v>-203000</v>
          </cell>
        </row>
        <row r="12">
          <cell r="B12">
            <v>51</v>
          </cell>
          <cell r="D12" t="str">
            <v>Achat  NEUF</v>
          </cell>
          <cell r="F12" t="str">
            <v>759500  /  819500</v>
          </cell>
          <cell r="H12" t="str">
            <v>dont garage</v>
          </cell>
          <cell r="J12">
            <v>54.2</v>
          </cell>
          <cell r="N12">
            <v>14000</v>
          </cell>
        </row>
        <row r="13">
          <cell r="B13" t="str">
            <v>terminé à</v>
          </cell>
          <cell r="D13" t="str">
            <v xml:space="preserve">plus garage :  </v>
          </cell>
          <cell r="F13">
            <v>60000</v>
          </cell>
          <cell r="J13">
            <v>-0.34557195571955723</v>
          </cell>
          <cell r="N13">
            <v>0.2857142857142857</v>
          </cell>
          <cell r="S13" t="str">
            <v>apport</v>
          </cell>
          <cell r="T13">
            <v>170000</v>
          </cell>
          <cell r="V13">
            <v>170000</v>
          </cell>
          <cell r="X13">
            <v>170000</v>
          </cell>
        </row>
        <row r="14">
          <cell r="B14">
            <v>71</v>
          </cell>
          <cell r="D14" t="str">
            <v>Achat  ANCIEN</v>
          </cell>
          <cell r="F14">
            <v>729000</v>
          </cell>
          <cell r="J14">
            <v>72.930000000000007</v>
          </cell>
          <cell r="N14">
            <v>10000</v>
          </cell>
          <cell r="S14" t="str">
            <v>cumul dispo</v>
          </cell>
          <cell r="T14">
            <v>850000</v>
          </cell>
          <cell r="V14">
            <v>850000</v>
          </cell>
          <cell r="X14">
            <v>850000</v>
          </cell>
        </row>
        <row r="15">
          <cell r="B15" t="str">
            <v>Age Mme</v>
          </cell>
          <cell r="H15">
            <v>6.4</v>
          </cell>
          <cell r="S15" t="str">
            <v>dossier</v>
          </cell>
          <cell r="T15">
            <v>6800</v>
          </cell>
          <cell r="V15">
            <v>6800</v>
          </cell>
          <cell r="X15">
            <v>6800</v>
          </cell>
        </row>
        <row r="16">
          <cell r="B16">
            <v>46</v>
          </cell>
          <cell r="D16" t="str">
            <v xml:space="preserve">   Valeur  Construction</v>
          </cell>
          <cell r="F16">
            <v>456200</v>
          </cell>
          <cell r="H16">
            <v>60000</v>
          </cell>
          <cell r="J16">
            <v>48</v>
          </cell>
          <cell r="N16">
            <v>9500</v>
          </cell>
          <cell r="S16" t="str">
            <v>hyptohèque</v>
          </cell>
          <cell r="T16">
            <v>6800</v>
          </cell>
          <cell r="V16">
            <v>6800</v>
          </cell>
          <cell r="X16">
            <v>6800</v>
          </cell>
        </row>
        <row r="17">
          <cell r="B17" t="str">
            <v>terminé à</v>
          </cell>
          <cell r="H17">
            <v>0.45703403951440136</v>
          </cell>
          <cell r="L17">
            <v>9.8499999999999994E-3</v>
          </cell>
        </row>
        <row r="18">
          <cell r="B18">
            <v>66</v>
          </cell>
          <cell r="D18">
            <v>6800</v>
          </cell>
          <cell r="F18">
            <v>4.1999999999999997E-3</v>
          </cell>
          <cell r="H18">
            <v>384000</v>
          </cell>
          <cell r="J18" t="str">
            <v>frais Notaire neuf</v>
          </cell>
          <cell r="L18" t="str">
            <v>hypoth</v>
          </cell>
          <cell r="N18" t="str">
            <v>frais Notaire ancien</v>
          </cell>
          <cell r="S18" t="str">
            <v>cumul frais</v>
          </cell>
          <cell r="T18">
            <v>9800</v>
          </cell>
          <cell r="V18">
            <v>9800</v>
          </cell>
          <cell r="X18">
            <v>9800</v>
          </cell>
        </row>
        <row r="19">
          <cell r="B19" t="str">
            <v>mis à jour</v>
          </cell>
          <cell r="D19" t="str">
            <v xml:space="preserve">   plafond frais de dossier</v>
          </cell>
          <cell r="F19" t="str">
            <v>par tranche 10 000 F</v>
          </cell>
          <cell r="H19" t="str">
            <v>avec terrain :</v>
          </cell>
          <cell r="J19">
            <v>20490</v>
          </cell>
          <cell r="L19">
            <v>6800</v>
          </cell>
          <cell r="N19">
            <v>50700</v>
          </cell>
        </row>
        <row r="20">
          <cell r="B20">
            <v>37225</v>
          </cell>
          <cell r="D20">
            <v>3000</v>
          </cell>
          <cell r="F20">
            <v>3.5</v>
          </cell>
          <cell r="H20">
            <v>840200</v>
          </cell>
          <cell r="J20">
            <v>2.5000000000000001E-2</v>
          </cell>
          <cell r="L20">
            <v>0.01</v>
          </cell>
          <cell r="N20">
            <v>6.4234131508931966E-2</v>
          </cell>
          <cell r="S20" t="str">
            <v xml:space="preserve">frais notaire  </v>
          </cell>
          <cell r="T20">
            <v>0</v>
          </cell>
          <cell r="V20">
            <v>2.5000000000000001E-2</v>
          </cell>
          <cell r="X20">
            <v>0</v>
          </cell>
        </row>
        <row r="21">
          <cell r="T21" t="str">
            <v>ancien</v>
          </cell>
          <cell r="V21" t="str">
            <v>neuf</v>
          </cell>
          <cell r="X21" t="str">
            <v>construction</v>
          </cell>
          <cell r="Y21" t="str">
            <v>écart</v>
          </cell>
        </row>
        <row r="22">
          <cell r="S22" t="str">
            <v xml:space="preserve">frais notaire  </v>
          </cell>
          <cell r="T22">
            <v>6.4234131508931966E-2</v>
          </cell>
          <cell r="V22">
            <v>2.5000000000000001E-2</v>
          </cell>
          <cell r="Y22">
            <v>30200</v>
          </cell>
        </row>
        <row r="23">
          <cell r="S23" t="str">
            <v xml:space="preserve">achat possible sans garage  </v>
          </cell>
          <cell r="T23">
            <v>840000</v>
          </cell>
          <cell r="V23">
            <v>840000</v>
          </cell>
          <cell r="X23">
            <v>840000</v>
          </cell>
          <cell r="Y23" t="str">
            <v>ligne non exacte</v>
          </cell>
        </row>
        <row r="24">
          <cell r="S24" t="str">
            <v xml:space="preserve">garage  </v>
          </cell>
          <cell r="T24">
            <v>-60000</v>
          </cell>
          <cell r="V24">
            <v>-60000</v>
          </cell>
          <cell r="X24">
            <v>456200</v>
          </cell>
          <cell r="Y24" t="str">
            <v>terrain</v>
          </cell>
        </row>
        <row r="25">
          <cell r="S25" t="str">
            <v xml:space="preserve">frais notaire à déduire :   </v>
          </cell>
          <cell r="T25">
            <v>50700</v>
          </cell>
          <cell r="V25">
            <v>20500</v>
          </cell>
        </row>
        <row r="27">
          <cell r="S27" t="str">
            <v xml:space="preserve">achat possible avec garage  </v>
          </cell>
          <cell r="T27">
            <v>830700</v>
          </cell>
          <cell r="V27">
            <v>800500</v>
          </cell>
          <cell r="X27">
            <v>1296200</v>
          </cell>
        </row>
        <row r="28">
          <cell r="D28">
            <v>4</v>
          </cell>
          <cell r="S28" t="str">
            <v xml:space="preserve">plafond Frais dossier </v>
          </cell>
          <cell r="T28">
            <v>3000</v>
          </cell>
          <cell r="V28">
            <v>3000</v>
          </cell>
          <cell r="X28">
            <v>3000</v>
          </cell>
        </row>
        <row r="29">
          <cell r="S29" t="str">
            <v xml:space="preserve">dossier calcul  </v>
          </cell>
          <cell r="T29">
            <v>3000</v>
          </cell>
          <cell r="V29">
            <v>3000</v>
          </cell>
          <cell r="X29">
            <v>3000</v>
          </cell>
        </row>
        <row r="102">
          <cell r="U102">
            <v>2913.6223450555967</v>
          </cell>
        </row>
      </sheetData>
      <sheetData sheetId="14">
        <row r="2">
          <cell r="B2" t="str">
            <v>Etude réalisée par " Jo - Conseil  06 70 79 27 76 "  le .......</v>
          </cell>
          <cell r="D2">
            <v>38053</v>
          </cell>
          <cell r="F2" t="str">
            <v xml:space="preserve">concerne  Mr &amp; Mme :  X  &amp;  BURG Brigitte  </v>
          </cell>
        </row>
        <row r="4">
          <cell r="B4" t="str">
            <v xml:space="preserve">Revenus mensuel    </v>
          </cell>
          <cell r="C4">
            <v>16000</v>
          </cell>
          <cell r="H4" t="str">
            <v xml:space="preserve">         Loyer perdu en 20  ans</v>
          </cell>
          <cell r="L4">
            <v>583100</v>
          </cell>
        </row>
        <row r="6">
          <cell r="B6" t="str">
            <v xml:space="preserve">LOYER  actuel    </v>
          </cell>
          <cell r="C6">
            <v>2000</v>
          </cell>
          <cell r="D6">
            <v>0.125</v>
          </cell>
          <cell r="H6" t="str">
            <v>évolution loyer</v>
          </cell>
          <cell r="J6" t="str">
            <v>incidence % hausse</v>
          </cell>
          <cell r="L6" t="str">
            <v>Intérêts du Prêt</v>
          </cell>
        </row>
        <row r="8">
          <cell r="B8" t="str">
            <v xml:space="preserve">Effort mensuel envisagé     </v>
          </cell>
          <cell r="C8">
            <v>2300</v>
          </cell>
          <cell r="D8">
            <v>0.14374999999999999</v>
          </cell>
          <cell r="H8">
            <v>0.02</v>
          </cell>
          <cell r="J8">
            <v>103100</v>
          </cell>
          <cell r="L8" t="str">
            <v>Int. 352 000 F  /   41  %</v>
          </cell>
        </row>
        <row r="10">
          <cell r="B10" t="str">
            <v xml:space="preserve">Remboursement avec A.Vie    </v>
          </cell>
          <cell r="C10">
            <v>4776</v>
          </cell>
          <cell r="F10">
            <v>476</v>
          </cell>
          <cell r="H10" t="str">
            <v>Capital</v>
          </cell>
          <cell r="J10">
            <v>20</v>
          </cell>
          <cell r="L10" t="str">
            <v>Emprunt</v>
          </cell>
        </row>
        <row r="11">
          <cell r="F11" t="str">
            <v>2 têtes</v>
          </cell>
          <cell r="H11" t="str">
            <v>disponible</v>
          </cell>
          <cell r="J11" t="str">
            <v>durée et taux prêt</v>
          </cell>
          <cell r="L11" t="str">
            <v>envisagé</v>
          </cell>
        </row>
        <row r="12">
          <cell r="B12" t="str">
            <v xml:space="preserve">Taux Effort avec Assur.Vie      </v>
          </cell>
          <cell r="C12">
            <v>0.29849999999999999</v>
          </cell>
          <cell r="F12">
            <v>114200</v>
          </cell>
          <cell r="H12">
            <v>850000</v>
          </cell>
          <cell r="J12">
            <v>4.4999999999999998E-2</v>
          </cell>
          <cell r="L12">
            <v>680000</v>
          </cell>
        </row>
        <row r="14">
          <cell r="F14" t="str">
            <v>A C H A T</v>
          </cell>
          <cell r="H14" t="str">
            <v>Surface habitable</v>
          </cell>
          <cell r="J14" t="str">
            <v>Prix hors Frais</v>
          </cell>
        </row>
        <row r="15">
          <cell r="B15" t="str">
            <v>Apport :</v>
          </cell>
          <cell r="C15">
            <v>170000</v>
          </cell>
          <cell r="D15">
            <v>0.20744356314826112</v>
          </cell>
          <cell r="F15" t="str">
            <v>N E U F</v>
          </cell>
          <cell r="G15">
            <v>2.5000000000000001E-2</v>
          </cell>
          <cell r="H15">
            <v>54.2</v>
          </cell>
          <cell r="J15">
            <v>819500</v>
          </cell>
          <cell r="L15">
            <v>14000</v>
          </cell>
        </row>
        <row r="16">
          <cell r="J16">
            <v>60000</v>
          </cell>
          <cell r="L16" t="str">
            <v>frais Notaire inclus</v>
          </cell>
        </row>
        <row r="17">
          <cell r="B17" t="str">
            <v xml:space="preserve">Frais dossier et Garantie : </v>
          </cell>
          <cell r="C17">
            <v>9800</v>
          </cell>
          <cell r="D17">
            <v>1.2416064867604206E-2</v>
          </cell>
          <cell r="F17" t="str">
            <v>ANCIEN</v>
          </cell>
          <cell r="G17">
            <v>6.4234131508931966E-2</v>
          </cell>
          <cell r="H17">
            <v>72.930000000000007</v>
          </cell>
          <cell r="J17">
            <v>789300</v>
          </cell>
          <cell r="L17">
            <v>10000</v>
          </cell>
        </row>
        <row r="18">
          <cell r="G18" t="str">
            <v>fr notaire</v>
          </cell>
          <cell r="H18" t="str">
            <v>hors travaux</v>
          </cell>
        </row>
        <row r="20">
          <cell r="B20" t="str">
            <v>Valeur de la Construction</v>
          </cell>
          <cell r="C20" t="str">
            <v>Prix terrain</v>
          </cell>
          <cell r="F20">
            <v>60000</v>
          </cell>
          <cell r="H20" t="str">
            <v>Surface habitable</v>
          </cell>
          <cell r="J20" t="str">
            <v>Prix avec terrain</v>
          </cell>
          <cell r="L20" t="str">
            <v xml:space="preserve">Prix du m2 construction    </v>
          </cell>
        </row>
        <row r="21">
          <cell r="B21">
            <v>456200</v>
          </cell>
          <cell r="C21">
            <v>384000</v>
          </cell>
          <cell r="D21">
            <v>0.8417360806663744</v>
          </cell>
          <cell r="F21" t="str">
            <v>Terrain :</v>
          </cell>
          <cell r="G21">
            <v>6.4</v>
          </cell>
          <cell r="H21">
            <v>48</v>
          </cell>
          <cell r="J21">
            <v>840200</v>
          </cell>
          <cell r="L21">
            <v>9500</v>
          </cell>
        </row>
        <row r="24">
          <cell r="B24" t="str">
            <v xml:space="preserve">  P. S.   Cette étude ne tient pas compte de prêts , tels que prêt à taux 0 % , en Devises , F.S. ou  1% employeur ,  P.E.L. -  C.E.L.  + avantageux</v>
          </cell>
        </row>
        <row r="25">
          <cell r="B25" t="str">
            <v xml:space="preserve">que le prêt principal , ou de Garantie ( Hypothèque ) plus avantageuse , qui permettent d'améliorer les possibilités d'achat . </v>
          </cell>
        </row>
        <row r="26">
          <cell r="B26" t="str">
            <v xml:space="preserve">  Cette étude non contractuelle n'a qu'un caractère INDICATIF pour une étude plus approfondie</v>
          </cell>
        </row>
      </sheetData>
      <sheetData sheetId="15" refreshError="1">
        <row r="2">
          <cell r="B2" t="str">
            <v>X</v>
          </cell>
          <cell r="D2" t="str">
            <v>Hypothèse en cours</v>
          </cell>
          <cell r="G2" t="str">
            <v>Hypothèse 1</v>
          </cell>
          <cell r="J2" t="str">
            <v>Hypothèse 2</v>
          </cell>
          <cell r="M2" t="str">
            <v>Hypothèse 3</v>
          </cell>
          <cell r="P2" t="str">
            <v>Hypothèse 4</v>
          </cell>
          <cell r="S2" t="str">
            <v>Hypothèse 5</v>
          </cell>
          <cell r="AA2" t="str">
            <v>Hypothèse 1</v>
          </cell>
          <cell r="AD2" t="str">
            <v>Hypothèse 2</v>
          </cell>
          <cell r="AG2" t="str">
            <v>Hypothèse 3</v>
          </cell>
          <cell r="AJ2" t="str">
            <v>Hypothèse 4</v>
          </cell>
          <cell r="AM2" t="str">
            <v>Hypothèse 5</v>
          </cell>
          <cell r="AP2" t="str">
            <v>Hypothèse 6</v>
          </cell>
        </row>
        <row r="3">
          <cell r="B3">
            <v>38053</v>
          </cell>
        </row>
        <row r="4">
          <cell r="B4" t="str">
            <v>Revenus Mensuels</v>
          </cell>
          <cell r="D4">
            <v>16000</v>
          </cell>
          <cell r="G4" t="str">
            <v/>
          </cell>
          <cell r="J4" t="str">
            <v/>
          </cell>
          <cell r="M4" t="str">
            <v/>
          </cell>
          <cell r="P4">
            <v>20000</v>
          </cell>
          <cell r="S4">
            <v>7100</v>
          </cell>
          <cell r="AA4">
            <v>16000</v>
          </cell>
          <cell r="AD4">
            <v>16000</v>
          </cell>
          <cell r="AG4">
            <v>16000</v>
          </cell>
          <cell r="AJ4">
            <v>20000</v>
          </cell>
          <cell r="AM4">
            <v>7100</v>
          </cell>
          <cell r="AP4">
            <v>24000</v>
          </cell>
        </row>
        <row r="5">
          <cell r="B5" t="str">
            <v>Loyer actuel</v>
          </cell>
          <cell r="D5">
            <v>2000</v>
          </cell>
          <cell r="G5" t="str">
            <v/>
          </cell>
          <cell r="J5" t="str">
            <v/>
          </cell>
          <cell r="M5" t="str">
            <v/>
          </cell>
          <cell r="P5">
            <v>3100</v>
          </cell>
          <cell r="S5">
            <v>0</v>
          </cell>
          <cell r="AA5">
            <v>2000</v>
          </cell>
          <cell r="AD5">
            <v>2000</v>
          </cell>
          <cell r="AG5">
            <v>2000</v>
          </cell>
          <cell r="AJ5">
            <v>3100</v>
          </cell>
          <cell r="AM5">
            <v>0</v>
          </cell>
          <cell r="AP5">
            <v>4400</v>
          </cell>
        </row>
        <row r="6">
          <cell r="B6" t="str">
            <v>Effort envisagé</v>
          </cell>
          <cell r="D6">
            <v>2300</v>
          </cell>
          <cell r="G6">
            <v>1400</v>
          </cell>
          <cell r="J6">
            <v>1400</v>
          </cell>
          <cell r="M6">
            <v>1400</v>
          </cell>
          <cell r="P6">
            <v>1500</v>
          </cell>
          <cell r="S6">
            <v>1500</v>
          </cell>
          <cell r="AA6">
            <v>1400</v>
          </cell>
          <cell r="AD6">
            <v>1400</v>
          </cell>
          <cell r="AG6">
            <v>1400</v>
          </cell>
          <cell r="AJ6">
            <v>1500</v>
          </cell>
          <cell r="AM6">
            <v>1500</v>
          </cell>
          <cell r="AP6">
            <v>2000</v>
          </cell>
        </row>
        <row r="7">
          <cell r="B7" t="str">
            <v>Assurance Vie</v>
          </cell>
          <cell r="D7">
            <v>476</v>
          </cell>
          <cell r="E7">
            <v>114200</v>
          </cell>
          <cell r="G7">
            <v>310</v>
          </cell>
          <cell r="H7">
            <v>55800</v>
          </cell>
          <cell r="J7">
            <v>364</v>
          </cell>
          <cell r="K7">
            <v>83000</v>
          </cell>
          <cell r="M7">
            <v>376</v>
          </cell>
          <cell r="N7">
            <v>90200</v>
          </cell>
          <cell r="P7">
            <v>390</v>
          </cell>
          <cell r="Q7">
            <v>70200</v>
          </cell>
          <cell r="S7">
            <v>61</v>
          </cell>
          <cell r="T7">
            <v>10200</v>
          </cell>
          <cell r="AA7">
            <v>310</v>
          </cell>
          <cell r="AB7">
            <v>55800</v>
          </cell>
          <cell r="AD7">
            <v>364</v>
          </cell>
          <cell r="AE7">
            <v>83000</v>
          </cell>
          <cell r="AG7">
            <v>376</v>
          </cell>
          <cell r="AH7">
            <v>90200</v>
          </cell>
          <cell r="AJ7">
            <v>390</v>
          </cell>
          <cell r="AK7">
            <v>70200</v>
          </cell>
          <cell r="AM7">
            <v>61</v>
          </cell>
          <cell r="AN7">
            <v>10200</v>
          </cell>
          <cell r="AP7">
            <v>570</v>
          </cell>
          <cell r="AQ7">
            <v>109400</v>
          </cell>
        </row>
        <row r="9">
          <cell r="B9" t="str">
            <v>Mensualité av As Vie / Taux effort</v>
          </cell>
          <cell r="D9">
            <v>4776</v>
          </cell>
          <cell r="E9">
            <v>0.29849999999999999</v>
          </cell>
          <cell r="G9">
            <v>3710</v>
          </cell>
          <cell r="H9">
            <v>0.231875</v>
          </cell>
          <cell r="J9">
            <v>3764</v>
          </cell>
          <cell r="K9">
            <v>0.23524999999999999</v>
          </cell>
          <cell r="M9">
            <v>3776</v>
          </cell>
          <cell r="N9">
            <v>0.23599999999999999</v>
          </cell>
          <cell r="P9">
            <v>4990</v>
          </cell>
          <cell r="Q9">
            <v>0.2495</v>
          </cell>
          <cell r="S9">
            <v>1561</v>
          </cell>
          <cell r="T9">
            <v>0.21985915492957747</v>
          </cell>
          <cell r="AA9">
            <v>3710</v>
          </cell>
          <cell r="AB9">
            <v>0.231875</v>
          </cell>
          <cell r="AD9">
            <v>3764</v>
          </cell>
          <cell r="AE9">
            <v>0.23524999999999999</v>
          </cell>
          <cell r="AG9">
            <v>3776</v>
          </cell>
          <cell r="AH9">
            <v>0.23599999999999999</v>
          </cell>
          <cell r="AJ9">
            <v>4990</v>
          </cell>
          <cell r="AK9">
            <v>0.2495</v>
          </cell>
          <cell r="AM9">
            <v>1561</v>
          </cell>
          <cell r="AN9">
            <v>0.21985915492957747</v>
          </cell>
          <cell r="AP9">
            <v>6970</v>
          </cell>
          <cell r="AQ9">
            <v>0.29041666666666666</v>
          </cell>
        </row>
        <row r="11">
          <cell r="B11" t="str">
            <v>Coût Assurance Vie</v>
          </cell>
          <cell r="D11">
            <v>3.5</v>
          </cell>
          <cell r="E11">
            <v>2</v>
          </cell>
          <cell r="G11" t="str">
            <v/>
          </cell>
          <cell r="H11" t="str">
            <v/>
          </cell>
          <cell r="J11" t="str">
            <v/>
          </cell>
          <cell r="K11" t="str">
            <v/>
          </cell>
          <cell r="M11" t="str">
            <v/>
          </cell>
          <cell r="N11" t="str">
            <v/>
          </cell>
          <cell r="P11" t="str">
            <v/>
          </cell>
          <cell r="Q11" t="str">
            <v/>
          </cell>
          <cell r="S11" t="str">
            <v/>
          </cell>
          <cell r="T11">
            <v>1</v>
          </cell>
          <cell r="AA11">
            <v>3.5</v>
          </cell>
          <cell r="AB11">
            <v>2</v>
          </cell>
          <cell r="AD11">
            <v>3.5</v>
          </cell>
          <cell r="AE11">
            <v>2</v>
          </cell>
          <cell r="AG11">
            <v>3.5</v>
          </cell>
          <cell r="AH11">
            <v>2</v>
          </cell>
          <cell r="AJ11">
            <v>3.5</v>
          </cell>
          <cell r="AK11">
            <v>2</v>
          </cell>
          <cell r="AM11">
            <v>3.5</v>
          </cell>
          <cell r="AN11">
            <v>1</v>
          </cell>
          <cell r="AP11">
            <v>3.4</v>
          </cell>
          <cell r="AQ11">
            <v>2</v>
          </cell>
        </row>
        <row r="12">
          <cell r="B12" t="str">
            <v>Durée Emprunt et Taux intérêt</v>
          </cell>
          <cell r="D12">
            <v>20</v>
          </cell>
          <cell r="E12">
            <v>4.4999999999999998E-2</v>
          </cell>
          <cell r="G12">
            <v>15</v>
          </cell>
          <cell r="H12" t="str">
            <v/>
          </cell>
          <cell r="J12">
            <v>19</v>
          </cell>
          <cell r="K12" t="str">
            <v/>
          </cell>
          <cell r="M12" t="str">
            <v/>
          </cell>
          <cell r="N12" t="str">
            <v/>
          </cell>
          <cell r="P12">
            <v>15</v>
          </cell>
          <cell r="Q12">
            <v>5.7000000000000002E-2</v>
          </cell>
          <cell r="S12">
            <v>14</v>
          </cell>
          <cell r="T12">
            <v>5.6000000000000001E-2</v>
          </cell>
          <cell r="AA12">
            <v>15</v>
          </cell>
          <cell r="AB12">
            <v>4.4999999999999998E-2</v>
          </cell>
          <cell r="AD12">
            <v>19</v>
          </cell>
          <cell r="AE12">
            <v>4.4999999999999998E-2</v>
          </cell>
          <cell r="AG12">
            <v>20</v>
          </cell>
          <cell r="AH12">
            <v>4.4999999999999998E-2</v>
          </cell>
          <cell r="AJ12">
            <v>15</v>
          </cell>
          <cell r="AK12">
            <v>5.7000000000000002E-2</v>
          </cell>
          <cell r="AM12">
            <v>14</v>
          </cell>
          <cell r="AN12">
            <v>5.6000000000000001E-2</v>
          </cell>
          <cell r="AP12">
            <v>16</v>
          </cell>
          <cell r="AQ12">
            <v>5.0999999999999997E-2</v>
          </cell>
        </row>
        <row r="13">
          <cell r="B13" t="str">
            <v>Emprunt envisagé</v>
          </cell>
          <cell r="D13">
            <v>680000</v>
          </cell>
          <cell r="G13">
            <v>444000</v>
          </cell>
          <cell r="J13">
            <v>520000</v>
          </cell>
          <cell r="M13">
            <v>537000</v>
          </cell>
          <cell r="P13">
            <v>556000</v>
          </cell>
          <cell r="S13">
            <v>174000</v>
          </cell>
          <cell r="AA13">
            <v>444000</v>
          </cell>
          <cell r="AD13">
            <v>520000</v>
          </cell>
          <cell r="AG13">
            <v>537000</v>
          </cell>
          <cell r="AJ13">
            <v>556000</v>
          </cell>
          <cell r="AM13">
            <v>174000</v>
          </cell>
          <cell r="AP13">
            <v>839000</v>
          </cell>
        </row>
        <row r="15">
          <cell r="B15" t="str">
            <v>Apport</v>
          </cell>
          <cell r="D15">
            <v>170000</v>
          </cell>
          <cell r="E15">
            <v>0.2</v>
          </cell>
          <cell r="G15">
            <v>240000</v>
          </cell>
          <cell r="H15">
            <v>0.35089999999999999</v>
          </cell>
          <cell r="J15">
            <v>240000</v>
          </cell>
          <cell r="K15">
            <v>0.31580000000000003</v>
          </cell>
          <cell r="M15">
            <v>700000</v>
          </cell>
          <cell r="N15">
            <v>0.56589999999999996</v>
          </cell>
          <cell r="P15">
            <v>200000</v>
          </cell>
          <cell r="Q15">
            <v>0.2646</v>
          </cell>
          <cell r="S15">
            <v>520000</v>
          </cell>
          <cell r="T15">
            <v>0.74929999999999997</v>
          </cell>
          <cell r="AA15">
            <v>240000</v>
          </cell>
          <cell r="AB15">
            <v>0.35089999999999999</v>
          </cell>
          <cell r="AD15">
            <v>240000</v>
          </cell>
          <cell r="AE15">
            <v>0.31580000000000003</v>
          </cell>
          <cell r="AG15">
            <v>700000</v>
          </cell>
          <cell r="AH15">
            <v>0.56589999999999996</v>
          </cell>
          <cell r="AJ15">
            <v>200000</v>
          </cell>
          <cell r="AK15">
            <v>0.2646</v>
          </cell>
          <cell r="AM15">
            <v>520000</v>
          </cell>
          <cell r="AN15">
            <v>0.74929999999999997</v>
          </cell>
          <cell r="AP15">
            <v>130000</v>
          </cell>
          <cell r="AQ15">
            <v>0.13420000000000001</v>
          </cell>
        </row>
        <row r="17">
          <cell r="B17" t="str">
            <v>Capital disponible avec emprunt</v>
          </cell>
          <cell r="D17">
            <v>850000</v>
          </cell>
          <cell r="G17">
            <v>684000</v>
          </cell>
          <cell r="J17">
            <v>760000</v>
          </cell>
          <cell r="M17">
            <v>1237000</v>
          </cell>
          <cell r="P17">
            <v>756000</v>
          </cell>
          <cell r="S17">
            <v>694000</v>
          </cell>
          <cell r="AA17">
            <v>684000</v>
          </cell>
          <cell r="AD17">
            <v>760000</v>
          </cell>
          <cell r="AG17">
            <v>1237000</v>
          </cell>
          <cell r="AJ17">
            <v>756000</v>
          </cell>
          <cell r="AM17">
            <v>694000</v>
          </cell>
          <cell r="AP17">
            <v>969000</v>
          </cell>
        </row>
        <row r="19">
          <cell r="B19" t="str">
            <v>Prix d'achat du m2  NEUF</v>
          </cell>
          <cell r="D19">
            <v>14000</v>
          </cell>
          <cell r="G19">
            <v>12000</v>
          </cell>
          <cell r="J19">
            <v>12000</v>
          </cell>
          <cell r="M19">
            <v>12000</v>
          </cell>
          <cell r="P19">
            <v>12000</v>
          </cell>
          <cell r="S19">
            <v>12000</v>
          </cell>
          <cell r="AA19">
            <v>12000</v>
          </cell>
          <cell r="AD19">
            <v>12000</v>
          </cell>
          <cell r="AG19">
            <v>12000</v>
          </cell>
          <cell r="AJ19">
            <v>12000</v>
          </cell>
          <cell r="AM19">
            <v>12000</v>
          </cell>
          <cell r="AP19">
            <v>11000</v>
          </cell>
        </row>
        <row r="20">
          <cell r="B20" t="str">
            <v>Prix d'achat du m2 ANCIEN</v>
          </cell>
          <cell r="D20">
            <v>10000</v>
          </cell>
          <cell r="G20">
            <v>9000</v>
          </cell>
          <cell r="J20">
            <v>9000</v>
          </cell>
          <cell r="M20">
            <v>7400</v>
          </cell>
          <cell r="P20">
            <v>8000</v>
          </cell>
          <cell r="S20">
            <v>9000</v>
          </cell>
          <cell r="AA20">
            <v>9000</v>
          </cell>
          <cell r="AD20">
            <v>9000</v>
          </cell>
          <cell r="AG20">
            <v>7400</v>
          </cell>
          <cell r="AJ20">
            <v>8000</v>
          </cell>
          <cell r="AM20">
            <v>9000</v>
          </cell>
          <cell r="AP20">
            <v>8200</v>
          </cell>
        </row>
        <row r="21">
          <cell r="B21" t="str">
            <v>Prix du  m2  CONSTRUCTION</v>
          </cell>
          <cell r="D21">
            <v>9500</v>
          </cell>
          <cell r="G21" t="str">
            <v/>
          </cell>
          <cell r="J21" t="str">
            <v/>
          </cell>
          <cell r="M21" t="str">
            <v/>
          </cell>
          <cell r="P21">
            <v>8500</v>
          </cell>
          <cell r="S21">
            <v>8500</v>
          </cell>
          <cell r="AA21">
            <v>9500</v>
          </cell>
          <cell r="AD21">
            <v>9500</v>
          </cell>
          <cell r="AG21">
            <v>9500</v>
          </cell>
          <cell r="AJ21">
            <v>8500</v>
          </cell>
          <cell r="AM21">
            <v>8500</v>
          </cell>
          <cell r="AP21">
            <v>8500</v>
          </cell>
        </row>
        <row r="23">
          <cell r="B23" t="str">
            <v>Valeur achat NEUF</v>
          </cell>
          <cell r="D23">
            <v>759500</v>
          </cell>
          <cell r="G23">
            <v>600500</v>
          </cell>
          <cell r="J23">
            <v>673700</v>
          </cell>
          <cell r="M23">
            <v>1139000</v>
          </cell>
          <cell r="P23">
            <v>669800</v>
          </cell>
          <cell r="S23">
            <v>614100</v>
          </cell>
          <cell r="AA23">
            <v>600500</v>
          </cell>
          <cell r="AD23">
            <v>673700</v>
          </cell>
          <cell r="AG23">
            <v>1139000</v>
          </cell>
          <cell r="AJ23">
            <v>669800</v>
          </cell>
          <cell r="AM23">
            <v>614100</v>
          </cell>
          <cell r="AP23">
            <v>872700</v>
          </cell>
        </row>
        <row r="24">
          <cell r="B24" t="str">
            <v>Valeur du garage</v>
          </cell>
          <cell r="D24">
            <v>60000</v>
          </cell>
          <cell r="G24" t="str">
            <v/>
          </cell>
          <cell r="J24" t="str">
            <v/>
          </cell>
          <cell r="M24" t="str">
            <v/>
          </cell>
          <cell r="P24" t="str">
            <v/>
          </cell>
          <cell r="S24" t="str">
            <v/>
          </cell>
          <cell r="AA24">
            <v>60000</v>
          </cell>
          <cell r="AD24">
            <v>60000</v>
          </cell>
          <cell r="AG24">
            <v>60000</v>
          </cell>
          <cell r="AJ24">
            <v>60000</v>
          </cell>
          <cell r="AM24">
            <v>60000</v>
          </cell>
          <cell r="AP24">
            <v>60000</v>
          </cell>
        </row>
        <row r="25">
          <cell r="B25" t="str">
            <v>Frais de Notaire</v>
          </cell>
          <cell r="D25">
            <v>20490</v>
          </cell>
          <cell r="E25">
            <v>2.5000000000000001E-2</v>
          </cell>
          <cell r="G25">
            <v>16510</v>
          </cell>
          <cell r="H25" t="str">
            <v/>
          </cell>
          <cell r="J25">
            <v>18340</v>
          </cell>
          <cell r="K25" t="str">
            <v/>
          </cell>
          <cell r="M25">
            <v>29980</v>
          </cell>
          <cell r="N25" t="str">
            <v/>
          </cell>
          <cell r="P25">
            <v>18240</v>
          </cell>
          <cell r="Q25" t="str">
            <v/>
          </cell>
          <cell r="S25">
            <v>16850</v>
          </cell>
          <cell r="T25" t="str">
            <v/>
          </cell>
          <cell r="AA25">
            <v>16510</v>
          </cell>
          <cell r="AB25">
            <v>2.5000000000000001E-2</v>
          </cell>
          <cell r="AD25">
            <v>18340</v>
          </cell>
          <cell r="AE25">
            <v>2.5000000000000001E-2</v>
          </cell>
          <cell r="AG25">
            <v>29980</v>
          </cell>
          <cell r="AH25">
            <v>2.5000000000000001E-2</v>
          </cell>
          <cell r="AJ25">
            <v>18240</v>
          </cell>
          <cell r="AK25">
            <v>2.5000000000000001E-2</v>
          </cell>
          <cell r="AM25">
            <v>16850</v>
          </cell>
          <cell r="AN25">
            <v>2.5000000000000001E-2</v>
          </cell>
          <cell r="AP25">
            <v>23300</v>
          </cell>
          <cell r="AQ25">
            <v>2.5000000000000001E-2</v>
          </cell>
        </row>
        <row r="26">
          <cell r="B26" t="str">
            <v>Frais dossier et Garantie Hypoth</v>
          </cell>
          <cell r="D26">
            <v>3000</v>
          </cell>
          <cell r="E26">
            <v>6800</v>
          </cell>
          <cell r="G26" t="str">
            <v/>
          </cell>
          <cell r="H26">
            <v>4440</v>
          </cell>
          <cell r="J26" t="str">
            <v/>
          </cell>
          <cell r="K26">
            <v>5200</v>
          </cell>
          <cell r="M26" t="str">
            <v/>
          </cell>
          <cell r="N26">
            <v>5370</v>
          </cell>
          <cell r="P26">
            <v>2000</v>
          </cell>
          <cell r="Q26">
            <v>5560</v>
          </cell>
          <cell r="S26">
            <v>2000</v>
          </cell>
          <cell r="T26">
            <v>1740</v>
          </cell>
          <cell r="AA26">
            <v>3000</v>
          </cell>
          <cell r="AB26">
            <v>4440</v>
          </cell>
          <cell r="AD26">
            <v>3000</v>
          </cell>
          <cell r="AE26">
            <v>5200</v>
          </cell>
          <cell r="AG26">
            <v>3000</v>
          </cell>
          <cell r="AH26">
            <v>5370</v>
          </cell>
          <cell r="AJ26">
            <v>2000</v>
          </cell>
          <cell r="AK26">
            <v>5560</v>
          </cell>
          <cell r="AM26">
            <v>2000</v>
          </cell>
          <cell r="AN26">
            <v>1740</v>
          </cell>
          <cell r="AP26">
            <v>5000</v>
          </cell>
          <cell r="AQ26">
            <v>8400</v>
          </cell>
        </row>
        <row r="28">
          <cell r="B28" t="str">
            <v>Valeur Achat NEUF  /  Surface</v>
          </cell>
          <cell r="D28">
            <v>819500</v>
          </cell>
          <cell r="E28">
            <v>54.2</v>
          </cell>
          <cell r="G28">
            <v>660500</v>
          </cell>
          <cell r="H28">
            <v>50</v>
          </cell>
          <cell r="J28">
            <v>733700</v>
          </cell>
          <cell r="K28">
            <v>56.1</v>
          </cell>
          <cell r="M28">
            <v>1199000</v>
          </cell>
          <cell r="N28">
            <v>94.9</v>
          </cell>
          <cell r="P28">
            <v>729800</v>
          </cell>
          <cell r="Q28">
            <v>55.8</v>
          </cell>
          <cell r="S28">
            <v>674100</v>
          </cell>
          <cell r="T28">
            <v>51.1</v>
          </cell>
          <cell r="AA28">
            <v>660500</v>
          </cell>
          <cell r="AB28">
            <v>50</v>
          </cell>
          <cell r="AD28">
            <v>733700</v>
          </cell>
          <cell r="AE28">
            <v>56.1</v>
          </cell>
          <cell r="AG28">
            <v>1199000</v>
          </cell>
          <cell r="AH28">
            <v>94.9</v>
          </cell>
          <cell r="AJ28">
            <v>729800</v>
          </cell>
          <cell r="AK28">
            <v>55.8</v>
          </cell>
          <cell r="AM28">
            <v>674100</v>
          </cell>
          <cell r="AN28">
            <v>51.1</v>
          </cell>
          <cell r="AP28">
            <v>961000</v>
          </cell>
          <cell r="AQ28">
            <v>79.3</v>
          </cell>
        </row>
        <row r="30">
          <cell r="B30" t="str">
            <v>Valeur achat ANCIEN</v>
          </cell>
          <cell r="D30">
            <v>729000</v>
          </cell>
          <cell r="G30">
            <v>575000</v>
          </cell>
          <cell r="J30">
            <v>646000</v>
          </cell>
          <cell r="M30">
            <v>1096000</v>
          </cell>
          <cell r="P30">
            <v>642000</v>
          </cell>
          <cell r="S30">
            <v>589000</v>
          </cell>
          <cell r="AA30">
            <v>575000</v>
          </cell>
          <cell r="AD30">
            <v>646000</v>
          </cell>
          <cell r="AG30">
            <v>1096000</v>
          </cell>
          <cell r="AJ30">
            <v>642000</v>
          </cell>
          <cell r="AM30">
            <v>589000</v>
          </cell>
          <cell r="AP30">
            <v>839000</v>
          </cell>
        </row>
        <row r="31">
          <cell r="B31" t="str">
            <v>Valeur du garage</v>
          </cell>
          <cell r="D31">
            <v>60000</v>
          </cell>
          <cell r="G31" t="str">
            <v/>
          </cell>
          <cell r="J31" t="str">
            <v/>
          </cell>
          <cell r="M31" t="str">
            <v/>
          </cell>
          <cell r="P31" t="str">
            <v/>
          </cell>
          <cell r="S31" t="str">
            <v/>
          </cell>
          <cell r="AA31">
            <v>60000</v>
          </cell>
          <cell r="AD31">
            <v>60000</v>
          </cell>
          <cell r="AG31">
            <v>60000</v>
          </cell>
          <cell r="AJ31">
            <v>60000</v>
          </cell>
          <cell r="AM31">
            <v>60000</v>
          </cell>
          <cell r="AP31">
            <v>60000</v>
          </cell>
        </row>
        <row r="32">
          <cell r="B32" t="str">
            <v>Frais de Notaire</v>
          </cell>
          <cell r="D32">
            <v>50700</v>
          </cell>
          <cell r="E32">
            <v>6.4234131508931966E-2</v>
          </cell>
          <cell r="G32">
            <v>41900</v>
          </cell>
          <cell r="H32">
            <v>6.597386238387655E-2</v>
          </cell>
          <cell r="J32">
            <v>45990</v>
          </cell>
          <cell r="K32">
            <v>6.5141643059490079E-2</v>
          </cell>
          <cell r="M32">
            <v>72570</v>
          </cell>
          <cell r="N32">
            <v>6.275510204081633E-2</v>
          </cell>
          <cell r="P32">
            <v>45990</v>
          </cell>
          <cell r="Q32">
            <v>6.5512820512820508E-2</v>
          </cell>
          <cell r="S32">
            <v>42500</v>
          </cell>
          <cell r="T32">
            <v>6.5535851966075559E-2</v>
          </cell>
          <cell r="AA32">
            <v>41900</v>
          </cell>
          <cell r="AB32">
            <v>6.597386238387655E-2</v>
          </cell>
          <cell r="AD32">
            <v>45990</v>
          </cell>
          <cell r="AE32">
            <v>6.5141643059490079E-2</v>
          </cell>
          <cell r="AG32">
            <v>72570</v>
          </cell>
          <cell r="AH32">
            <v>6.275510204081633E-2</v>
          </cell>
          <cell r="AJ32">
            <v>45990</v>
          </cell>
          <cell r="AK32">
            <v>6.5512820512820508E-2</v>
          </cell>
          <cell r="AM32">
            <v>42500</v>
          </cell>
          <cell r="AN32">
            <v>6.5535851966075559E-2</v>
          </cell>
          <cell r="AP32">
            <v>57200</v>
          </cell>
          <cell r="AQ32">
            <v>6.3640409434801953E-2</v>
          </cell>
        </row>
        <row r="33">
          <cell r="B33" t="str">
            <v>Frais dossier et Garantie Hypoth</v>
          </cell>
          <cell r="D33">
            <v>3000</v>
          </cell>
          <cell r="E33">
            <v>6800</v>
          </cell>
          <cell r="G33" t="str">
            <v/>
          </cell>
          <cell r="H33">
            <v>4440</v>
          </cell>
          <cell r="J33" t="str">
            <v/>
          </cell>
          <cell r="K33">
            <v>5200</v>
          </cell>
          <cell r="M33" t="str">
            <v/>
          </cell>
          <cell r="N33">
            <v>5370</v>
          </cell>
          <cell r="P33">
            <v>2000</v>
          </cell>
          <cell r="Q33">
            <v>5560</v>
          </cell>
          <cell r="S33">
            <v>2000</v>
          </cell>
          <cell r="T33">
            <v>1740</v>
          </cell>
          <cell r="AA33">
            <v>3000</v>
          </cell>
          <cell r="AB33">
            <v>4440</v>
          </cell>
          <cell r="AD33">
            <v>3000</v>
          </cell>
          <cell r="AE33">
            <v>5200</v>
          </cell>
          <cell r="AG33">
            <v>3000</v>
          </cell>
          <cell r="AH33">
            <v>5370</v>
          </cell>
          <cell r="AJ33">
            <v>2000</v>
          </cell>
          <cell r="AK33">
            <v>5560</v>
          </cell>
          <cell r="AM33">
            <v>2000</v>
          </cell>
          <cell r="AN33">
            <v>1740</v>
          </cell>
          <cell r="AP33">
            <v>5000</v>
          </cell>
          <cell r="AQ33">
            <v>8400</v>
          </cell>
        </row>
        <row r="35">
          <cell r="B35" t="str">
            <v>Valeur Achat ANCIEN  /  Surface</v>
          </cell>
          <cell r="D35">
            <v>789000</v>
          </cell>
          <cell r="E35">
            <v>72.930000000000007</v>
          </cell>
          <cell r="G35">
            <v>635000</v>
          </cell>
          <cell r="H35">
            <v>63.9</v>
          </cell>
          <cell r="J35">
            <v>706000</v>
          </cell>
          <cell r="K35">
            <v>71.777777777777771</v>
          </cell>
          <cell r="M35">
            <v>1156000</v>
          </cell>
          <cell r="N35">
            <v>148.16216216216216</v>
          </cell>
          <cell r="P35">
            <v>702000</v>
          </cell>
          <cell r="Q35">
            <v>80.25</v>
          </cell>
          <cell r="S35">
            <v>649000</v>
          </cell>
          <cell r="T35">
            <v>65.388888888888886</v>
          </cell>
          <cell r="AA35">
            <v>635000</v>
          </cell>
          <cell r="AB35">
            <v>63.9</v>
          </cell>
          <cell r="AD35">
            <v>706000</v>
          </cell>
          <cell r="AE35">
            <v>71.777777777777771</v>
          </cell>
          <cell r="AG35">
            <v>1156000</v>
          </cell>
          <cell r="AH35">
            <v>148.16216216216216</v>
          </cell>
          <cell r="AJ35">
            <v>702000</v>
          </cell>
          <cell r="AK35">
            <v>80.25</v>
          </cell>
          <cell r="AM35">
            <v>649000</v>
          </cell>
          <cell r="AN35">
            <v>65.388888888888886</v>
          </cell>
          <cell r="AP35">
            <v>961200</v>
          </cell>
          <cell r="AQ35">
            <v>102.29268292682927</v>
          </cell>
        </row>
        <row r="37">
          <cell r="B37" t="str">
            <v>Surface terrain : ares et prix</v>
          </cell>
          <cell r="D37">
            <v>6.4</v>
          </cell>
          <cell r="E37">
            <v>60000</v>
          </cell>
          <cell r="G37" t="str">
            <v/>
          </cell>
          <cell r="H37" t="str">
            <v/>
          </cell>
          <cell r="J37" t="str">
            <v/>
          </cell>
          <cell r="K37" t="str">
            <v/>
          </cell>
          <cell r="M37" t="str">
            <v/>
          </cell>
          <cell r="N37" t="str">
            <v/>
          </cell>
          <cell r="P37">
            <v>7</v>
          </cell>
          <cell r="Q37" t="str">
            <v/>
          </cell>
          <cell r="S37">
            <v>7</v>
          </cell>
          <cell r="T37" t="str">
            <v/>
          </cell>
          <cell r="AA37">
            <v>6.4</v>
          </cell>
          <cell r="AB37">
            <v>60000</v>
          </cell>
          <cell r="AD37">
            <v>6.4</v>
          </cell>
          <cell r="AE37">
            <v>60000</v>
          </cell>
          <cell r="AG37">
            <v>6.4</v>
          </cell>
          <cell r="AH37">
            <v>60000</v>
          </cell>
          <cell r="AJ37">
            <v>7</v>
          </cell>
          <cell r="AK37">
            <v>60000</v>
          </cell>
          <cell r="AM37">
            <v>7</v>
          </cell>
          <cell r="AN37">
            <v>60000</v>
          </cell>
          <cell r="AP37">
            <v>6.5</v>
          </cell>
          <cell r="AQ37">
            <v>60000</v>
          </cell>
        </row>
        <row r="38">
          <cell r="B38" t="str">
            <v>Prix du terrain</v>
          </cell>
          <cell r="D38">
            <v>384000</v>
          </cell>
          <cell r="E38">
            <v>0.45703403951440136</v>
          </cell>
          <cell r="G38" t="str">
            <v/>
          </cell>
          <cell r="H38">
            <v>0.56757715501951045</v>
          </cell>
          <cell r="J38" t="str">
            <v/>
          </cell>
          <cell r="K38">
            <v>0.51077414205905824</v>
          </cell>
          <cell r="M38" t="str">
            <v/>
          </cell>
          <cell r="N38">
            <v>0.31254323921766519</v>
          </cell>
          <cell r="P38">
            <v>420000</v>
          </cell>
          <cell r="Q38">
            <v>0.5611672278338945</v>
          </cell>
          <cell r="S38">
            <v>420000</v>
          </cell>
          <cell r="T38">
            <v>0.60846637498913458</v>
          </cell>
          <cell r="AA38">
            <v>384000</v>
          </cell>
          <cell r="AB38">
            <v>0.56757715501951045</v>
          </cell>
          <cell r="AD38">
            <v>384000</v>
          </cell>
          <cell r="AE38">
            <v>0.51077414205905824</v>
          </cell>
          <cell r="AG38">
            <v>384000</v>
          </cell>
          <cell r="AH38">
            <v>0.31254323921766519</v>
          </cell>
          <cell r="AJ38">
            <v>420000</v>
          </cell>
          <cell r="AK38">
            <v>0.5611672278338945</v>
          </cell>
          <cell r="AM38">
            <v>420000</v>
          </cell>
          <cell r="AN38">
            <v>0.60846637498913458</v>
          </cell>
          <cell r="AP38">
            <v>390000</v>
          </cell>
          <cell r="AQ38">
            <v>0.40812055253244034</v>
          </cell>
        </row>
        <row r="39">
          <cell r="B39" t="str">
            <v>Valeur Construction / prix au m2</v>
          </cell>
          <cell r="D39">
            <v>456200</v>
          </cell>
          <cell r="E39">
            <v>9500</v>
          </cell>
          <cell r="G39">
            <v>292560</v>
          </cell>
          <cell r="H39" t="str">
            <v/>
          </cell>
          <cell r="J39">
            <v>367800</v>
          </cell>
          <cell r="K39" t="str">
            <v/>
          </cell>
          <cell r="M39">
            <v>844630</v>
          </cell>
          <cell r="N39" t="str">
            <v/>
          </cell>
          <cell r="P39">
            <v>328440</v>
          </cell>
          <cell r="Q39">
            <v>8500</v>
          </cell>
          <cell r="S39">
            <v>270260</v>
          </cell>
          <cell r="T39">
            <v>8500</v>
          </cell>
          <cell r="AA39">
            <v>292560</v>
          </cell>
          <cell r="AB39">
            <v>9500</v>
          </cell>
          <cell r="AD39">
            <v>367800</v>
          </cell>
          <cell r="AE39">
            <v>9500</v>
          </cell>
          <cell r="AG39">
            <v>844630</v>
          </cell>
          <cell r="AH39">
            <v>9500</v>
          </cell>
          <cell r="AJ39">
            <v>328440</v>
          </cell>
          <cell r="AK39">
            <v>8500</v>
          </cell>
          <cell r="AM39">
            <v>270260</v>
          </cell>
          <cell r="AN39">
            <v>8500</v>
          </cell>
          <cell r="AP39">
            <v>565600</v>
          </cell>
          <cell r="AQ39">
            <v>8500</v>
          </cell>
        </row>
        <row r="40">
          <cell r="B40" t="str">
            <v>Frais dossier et Garantie Hypoth</v>
          </cell>
          <cell r="D40">
            <v>3000</v>
          </cell>
          <cell r="E40">
            <v>6800</v>
          </cell>
          <cell r="G40" t="str">
            <v/>
          </cell>
          <cell r="H40">
            <v>4440</v>
          </cell>
          <cell r="J40" t="str">
            <v/>
          </cell>
          <cell r="K40">
            <v>5200</v>
          </cell>
          <cell r="M40" t="str">
            <v/>
          </cell>
          <cell r="N40">
            <v>5370</v>
          </cell>
          <cell r="P40">
            <v>2000</v>
          </cell>
          <cell r="Q40">
            <v>5560</v>
          </cell>
          <cell r="S40">
            <v>2000</v>
          </cell>
          <cell r="T40">
            <v>1740</v>
          </cell>
          <cell r="AA40">
            <v>3000</v>
          </cell>
          <cell r="AB40">
            <v>4440</v>
          </cell>
          <cell r="AD40">
            <v>3000</v>
          </cell>
          <cell r="AE40">
            <v>5200</v>
          </cell>
          <cell r="AG40">
            <v>3000</v>
          </cell>
          <cell r="AH40">
            <v>5370</v>
          </cell>
          <cell r="AJ40">
            <v>2000</v>
          </cell>
          <cell r="AK40">
            <v>5560</v>
          </cell>
          <cell r="AM40">
            <v>2000</v>
          </cell>
          <cell r="AN40">
            <v>1740</v>
          </cell>
          <cell r="AP40">
            <v>5000</v>
          </cell>
          <cell r="AQ40">
            <v>8400</v>
          </cell>
        </row>
        <row r="42">
          <cell r="B42" t="str">
            <v>Valeur totale avec terrain</v>
          </cell>
          <cell r="D42">
            <v>840200</v>
          </cell>
          <cell r="E42">
            <v>48</v>
          </cell>
          <cell r="G42">
            <v>676560</v>
          </cell>
          <cell r="H42">
            <v>30.7</v>
          </cell>
          <cell r="J42">
            <v>751800</v>
          </cell>
          <cell r="K42">
            <v>38.700000000000003</v>
          </cell>
          <cell r="M42">
            <v>1228630</v>
          </cell>
          <cell r="N42">
            <v>88.9</v>
          </cell>
          <cell r="P42">
            <v>748440</v>
          </cell>
          <cell r="Q42">
            <v>38.6</v>
          </cell>
          <cell r="S42">
            <v>690260</v>
          </cell>
          <cell r="T42">
            <v>31.7</v>
          </cell>
          <cell r="AA42">
            <v>676560</v>
          </cell>
          <cell r="AB42">
            <v>30.7</v>
          </cell>
          <cell r="AD42">
            <v>751800</v>
          </cell>
          <cell r="AE42">
            <v>38.700000000000003</v>
          </cell>
          <cell r="AG42">
            <v>1228630</v>
          </cell>
          <cell r="AH42">
            <v>88.9</v>
          </cell>
          <cell r="AJ42">
            <v>748440</v>
          </cell>
          <cell r="AK42">
            <v>38.6</v>
          </cell>
          <cell r="AM42">
            <v>690260</v>
          </cell>
          <cell r="AN42">
            <v>31.7</v>
          </cell>
          <cell r="AP42">
            <v>960600</v>
          </cell>
          <cell r="AQ42">
            <v>66.5</v>
          </cell>
        </row>
        <row r="44">
          <cell r="B44" t="str">
            <v>Coût Intérêts  +  Assurance Vie</v>
          </cell>
          <cell r="D44">
            <v>352000</v>
          </cell>
          <cell r="E44">
            <v>466200</v>
          </cell>
          <cell r="G44">
            <v>168000</v>
          </cell>
          <cell r="H44">
            <v>223800</v>
          </cell>
          <cell r="J44">
            <v>255000</v>
          </cell>
          <cell r="K44">
            <v>338000</v>
          </cell>
          <cell r="M44">
            <v>279000</v>
          </cell>
          <cell r="N44">
            <v>369200</v>
          </cell>
          <cell r="P44">
            <v>272000</v>
          </cell>
          <cell r="Q44">
            <v>342200</v>
          </cell>
          <cell r="S44">
            <v>78000</v>
          </cell>
          <cell r="T44">
            <v>88200</v>
          </cell>
          <cell r="AA44">
            <v>168000</v>
          </cell>
          <cell r="AB44">
            <v>223800</v>
          </cell>
          <cell r="AD44">
            <v>255000</v>
          </cell>
          <cell r="AE44">
            <v>338000</v>
          </cell>
          <cell r="AG44">
            <v>279000</v>
          </cell>
          <cell r="AH44">
            <v>369200</v>
          </cell>
          <cell r="AJ44">
            <v>272000</v>
          </cell>
          <cell r="AK44">
            <v>342200</v>
          </cell>
          <cell r="AM44">
            <v>78000</v>
          </cell>
          <cell r="AN44">
            <v>88200</v>
          </cell>
          <cell r="AP44">
            <v>390000</v>
          </cell>
          <cell r="AQ44">
            <v>499400</v>
          </cell>
        </row>
        <row r="45">
          <cell r="B45" t="str">
            <v>Loyer perdu en ….   x...... Ans</v>
          </cell>
          <cell r="D45">
            <v>20</v>
          </cell>
          <cell r="E45">
            <v>583100</v>
          </cell>
          <cell r="G45" t="str">
            <v/>
          </cell>
          <cell r="H45" t="str">
            <v/>
          </cell>
          <cell r="J45" t="str">
            <v/>
          </cell>
          <cell r="K45" t="str">
            <v/>
          </cell>
          <cell r="M45" t="str">
            <v/>
          </cell>
          <cell r="N45" t="str">
            <v/>
          </cell>
          <cell r="P45" t="str">
            <v/>
          </cell>
          <cell r="Q45">
            <v>903900</v>
          </cell>
          <cell r="S45">
            <v>15</v>
          </cell>
          <cell r="T45">
            <v>0</v>
          </cell>
          <cell r="AA45">
            <v>20</v>
          </cell>
          <cell r="AB45">
            <v>583100</v>
          </cell>
          <cell r="AD45">
            <v>20</v>
          </cell>
          <cell r="AE45">
            <v>583100</v>
          </cell>
          <cell r="AG45">
            <v>20</v>
          </cell>
          <cell r="AH45">
            <v>583100</v>
          </cell>
          <cell r="AJ45">
            <v>20</v>
          </cell>
          <cell r="AK45">
            <v>903900</v>
          </cell>
          <cell r="AM45">
            <v>15</v>
          </cell>
          <cell r="AN45">
            <v>0</v>
          </cell>
          <cell r="AP45">
            <v>16</v>
          </cell>
          <cell r="AQ45">
            <v>946800</v>
          </cell>
        </row>
        <row r="46">
          <cell r="B46" t="str">
            <v>Taux Inflation Insee Construction</v>
          </cell>
          <cell r="D46">
            <v>0.02</v>
          </cell>
          <cell r="E46">
            <v>103100</v>
          </cell>
          <cell r="G46" t="str">
            <v/>
          </cell>
          <cell r="H46" t="str">
            <v/>
          </cell>
          <cell r="J46" t="str">
            <v/>
          </cell>
          <cell r="K46" t="str">
            <v/>
          </cell>
          <cell r="M46" t="str">
            <v/>
          </cell>
          <cell r="N46" t="str">
            <v/>
          </cell>
          <cell r="P46" t="str">
            <v/>
          </cell>
          <cell r="Q46">
            <v>159900</v>
          </cell>
          <cell r="S46">
            <v>1.4999999999999999E-2</v>
          </cell>
          <cell r="T46">
            <v>0</v>
          </cell>
          <cell r="AA46">
            <v>0.02</v>
          </cell>
          <cell r="AB46">
            <v>103100</v>
          </cell>
          <cell r="AD46">
            <v>0.02</v>
          </cell>
          <cell r="AE46">
            <v>103100</v>
          </cell>
          <cell r="AG46">
            <v>0.02</v>
          </cell>
          <cell r="AH46">
            <v>103100</v>
          </cell>
          <cell r="AJ46">
            <v>0.02</v>
          </cell>
          <cell r="AK46">
            <v>159900</v>
          </cell>
          <cell r="AM46">
            <v>1.4999999999999999E-2</v>
          </cell>
          <cell r="AN46">
            <v>0</v>
          </cell>
          <cell r="AP46">
            <v>1.4999999999999999E-2</v>
          </cell>
          <cell r="AQ46">
            <v>102000</v>
          </cell>
        </row>
        <row r="56">
          <cell r="B56">
            <v>39603</v>
          </cell>
          <cell r="D56" t="str">
            <v>Etude de X  BURG Brigitte</v>
          </cell>
        </row>
        <row r="58">
          <cell r="B58" t="str">
            <v>ACHAT  ANCIEN</v>
          </cell>
          <cell r="D58" t="str">
            <v>Hypothèse en cours</v>
          </cell>
          <cell r="G58" t="str">
            <v>Hypothèse 1</v>
          </cell>
          <cell r="J58" t="str">
            <v>Hypothèse 2</v>
          </cell>
          <cell r="M58" t="str">
            <v>Hypothèse 3</v>
          </cell>
          <cell r="P58" t="str">
            <v>Hypothèse 4</v>
          </cell>
          <cell r="S58" t="str">
            <v>Hypothèse 5</v>
          </cell>
        </row>
        <row r="60">
          <cell r="B60" t="str">
            <v>Revenus Mensuels</v>
          </cell>
          <cell r="D60">
            <v>16000</v>
          </cell>
          <cell r="G60" t="str">
            <v/>
          </cell>
          <cell r="J60" t="str">
            <v/>
          </cell>
          <cell r="M60" t="str">
            <v/>
          </cell>
          <cell r="P60">
            <v>20000</v>
          </cell>
          <cell r="S60">
            <v>7100</v>
          </cell>
        </row>
        <row r="61">
          <cell r="B61" t="str">
            <v>Loyer actuel</v>
          </cell>
          <cell r="D61">
            <v>2000</v>
          </cell>
          <cell r="G61" t="str">
            <v/>
          </cell>
          <cell r="J61" t="str">
            <v/>
          </cell>
          <cell r="M61" t="str">
            <v/>
          </cell>
          <cell r="P61">
            <v>3100</v>
          </cell>
          <cell r="S61">
            <v>0</v>
          </cell>
        </row>
        <row r="62">
          <cell r="B62" t="str">
            <v>Effort envisagé</v>
          </cell>
          <cell r="D62">
            <v>2300</v>
          </cell>
          <cell r="G62">
            <v>1400</v>
          </cell>
          <cell r="J62">
            <v>1400</v>
          </cell>
          <cell r="M62">
            <v>1400</v>
          </cell>
          <cell r="P62">
            <v>1500</v>
          </cell>
          <cell r="S62">
            <v>1500</v>
          </cell>
        </row>
        <row r="63">
          <cell r="B63" t="str">
            <v>Assurance Vie</v>
          </cell>
          <cell r="D63">
            <v>476</v>
          </cell>
          <cell r="E63">
            <v>114200</v>
          </cell>
          <cell r="G63">
            <v>310</v>
          </cell>
          <cell r="H63">
            <v>55800</v>
          </cell>
          <cell r="J63">
            <v>364</v>
          </cell>
          <cell r="K63">
            <v>83000</v>
          </cell>
          <cell r="M63">
            <v>376</v>
          </cell>
          <cell r="N63">
            <v>90200</v>
          </cell>
          <cell r="P63">
            <v>390</v>
          </cell>
          <cell r="Q63">
            <v>70200</v>
          </cell>
          <cell r="S63">
            <v>61</v>
          </cell>
          <cell r="T63">
            <v>10200</v>
          </cell>
        </row>
        <row r="65">
          <cell r="B65" t="str">
            <v>Mensualité av As Vie / Taux effort</v>
          </cell>
          <cell r="D65">
            <v>4776</v>
          </cell>
          <cell r="E65">
            <v>0.29849999999999999</v>
          </cell>
          <cell r="G65">
            <v>3710</v>
          </cell>
          <cell r="H65">
            <v>0.231875</v>
          </cell>
          <cell r="J65">
            <v>3764</v>
          </cell>
          <cell r="K65">
            <v>0.23524999999999999</v>
          </cell>
          <cell r="M65">
            <v>3776</v>
          </cell>
          <cell r="N65">
            <v>0.23599999999999999</v>
          </cell>
          <cell r="P65">
            <v>4990</v>
          </cell>
          <cell r="Q65">
            <v>0.2495</v>
          </cell>
          <cell r="S65">
            <v>1561</v>
          </cell>
          <cell r="T65">
            <v>0.21985915492957747</v>
          </cell>
        </row>
        <row r="67">
          <cell r="B67" t="str">
            <v>Coût Assurance Vie</v>
          </cell>
          <cell r="D67">
            <v>3.5</v>
          </cell>
          <cell r="E67">
            <v>2</v>
          </cell>
          <cell r="G67" t="str">
            <v/>
          </cell>
          <cell r="H67" t="str">
            <v/>
          </cell>
          <cell r="J67" t="str">
            <v/>
          </cell>
          <cell r="K67" t="str">
            <v/>
          </cell>
          <cell r="M67" t="str">
            <v/>
          </cell>
          <cell r="N67" t="str">
            <v/>
          </cell>
          <cell r="P67" t="str">
            <v/>
          </cell>
          <cell r="Q67" t="str">
            <v/>
          </cell>
          <cell r="S67" t="str">
            <v/>
          </cell>
          <cell r="T67">
            <v>1</v>
          </cell>
        </row>
        <row r="68">
          <cell r="B68" t="str">
            <v>Durée Emprunt et Taux intérêt</v>
          </cell>
          <cell r="D68">
            <v>20</v>
          </cell>
          <cell r="E68">
            <v>4.4999999999999998E-2</v>
          </cell>
          <cell r="G68">
            <v>15</v>
          </cell>
          <cell r="H68" t="str">
            <v/>
          </cell>
          <cell r="J68">
            <v>19</v>
          </cell>
          <cell r="K68" t="str">
            <v/>
          </cell>
          <cell r="M68" t="str">
            <v/>
          </cell>
          <cell r="N68" t="str">
            <v/>
          </cell>
          <cell r="P68">
            <v>15</v>
          </cell>
          <cell r="Q68">
            <v>5.7000000000000002E-2</v>
          </cell>
          <cell r="S68">
            <v>14</v>
          </cell>
          <cell r="T68">
            <v>5.6000000000000001E-2</v>
          </cell>
        </row>
        <row r="69">
          <cell r="B69" t="str">
            <v>Emprunt envisagé</v>
          </cell>
          <cell r="D69">
            <v>680000</v>
          </cell>
          <cell r="G69">
            <v>444000</v>
          </cell>
          <cell r="J69">
            <v>520000</v>
          </cell>
          <cell r="M69">
            <v>537000</v>
          </cell>
          <cell r="P69">
            <v>556000</v>
          </cell>
          <cell r="S69">
            <v>174000</v>
          </cell>
        </row>
        <row r="71">
          <cell r="B71" t="str">
            <v>Apport</v>
          </cell>
          <cell r="D71">
            <v>170000</v>
          </cell>
          <cell r="E71">
            <v>0.2</v>
          </cell>
          <cell r="G71">
            <v>240000</v>
          </cell>
          <cell r="H71">
            <v>0.35089999999999999</v>
          </cell>
          <cell r="J71">
            <v>240000</v>
          </cell>
          <cell r="K71">
            <v>0.31580000000000003</v>
          </cell>
          <cell r="M71">
            <v>700000</v>
          </cell>
          <cell r="N71">
            <v>0.56589999999999996</v>
          </cell>
          <cell r="P71">
            <v>200000</v>
          </cell>
          <cell r="Q71">
            <v>0.2646</v>
          </cell>
          <cell r="S71">
            <v>520000</v>
          </cell>
          <cell r="T71">
            <v>0.74929999999999997</v>
          </cell>
        </row>
        <row r="73">
          <cell r="B73" t="str">
            <v>Prix d'achat du m2 ANCIEN</v>
          </cell>
          <cell r="D73">
            <v>10000</v>
          </cell>
          <cell r="G73">
            <v>9000</v>
          </cell>
          <cell r="J73">
            <v>9000</v>
          </cell>
          <cell r="M73">
            <v>7400</v>
          </cell>
          <cell r="P73">
            <v>8000</v>
          </cell>
          <cell r="S73">
            <v>9000</v>
          </cell>
        </row>
        <row r="75">
          <cell r="B75" t="str">
            <v>Valeur achat ANCIEN</v>
          </cell>
          <cell r="D75">
            <v>729000</v>
          </cell>
          <cell r="G75">
            <v>575000</v>
          </cell>
          <cell r="J75">
            <v>646000</v>
          </cell>
          <cell r="M75">
            <v>1096000</v>
          </cell>
          <cell r="P75">
            <v>642000</v>
          </cell>
          <cell r="S75">
            <v>589000</v>
          </cell>
        </row>
        <row r="76">
          <cell r="B76" t="str">
            <v>Valeur du garage</v>
          </cell>
          <cell r="D76">
            <v>60000</v>
          </cell>
          <cell r="G76" t="str">
            <v/>
          </cell>
          <cell r="J76" t="str">
            <v/>
          </cell>
          <cell r="M76" t="str">
            <v/>
          </cell>
          <cell r="P76" t="str">
            <v/>
          </cell>
          <cell r="S76" t="str">
            <v/>
          </cell>
        </row>
        <row r="77">
          <cell r="B77" t="str">
            <v>Frais de Notaire</v>
          </cell>
          <cell r="D77">
            <v>50700</v>
          </cell>
          <cell r="E77">
            <v>6.4234131508931966E-2</v>
          </cell>
          <cell r="G77">
            <v>41900</v>
          </cell>
          <cell r="H77">
            <v>6.6291943450860161E-2</v>
          </cell>
          <cell r="J77">
            <v>45990</v>
          </cell>
          <cell r="K77">
            <v>6.6269907795473593E-2</v>
          </cell>
          <cell r="M77">
            <v>72570</v>
          </cell>
          <cell r="N77">
            <v>6.6358075714994219E-2</v>
          </cell>
          <cell r="P77">
            <v>45990</v>
          </cell>
          <cell r="Q77">
            <v>6.634599706505788E-2</v>
          </cell>
          <cell r="S77">
            <v>42500</v>
          </cell>
          <cell r="T77">
            <v>6.6414669454720923E-2</v>
          </cell>
        </row>
        <row r="78">
          <cell r="B78" t="str">
            <v>Frais dossier et Garantie Hypoth</v>
          </cell>
          <cell r="D78">
            <v>3000</v>
          </cell>
          <cell r="E78">
            <v>6800</v>
          </cell>
          <cell r="G78" t="str">
            <v/>
          </cell>
          <cell r="H78">
            <v>1080</v>
          </cell>
          <cell r="J78" t="str">
            <v/>
          </cell>
          <cell r="K78">
            <v>1180</v>
          </cell>
          <cell r="M78" t="str">
            <v/>
          </cell>
          <cell r="N78">
            <v>1280</v>
          </cell>
          <cell r="P78">
            <v>2000</v>
          </cell>
          <cell r="Q78">
            <v>1370</v>
          </cell>
          <cell r="S78">
            <v>2000</v>
          </cell>
          <cell r="T78">
            <v>1460</v>
          </cell>
        </row>
        <row r="80">
          <cell r="B80" t="str">
            <v>Valeur Achat ANCIEN  /  Surface</v>
          </cell>
          <cell r="D80">
            <v>789000</v>
          </cell>
          <cell r="E80">
            <v>72.930000000000007</v>
          </cell>
          <cell r="G80">
            <v>635000</v>
          </cell>
          <cell r="H80">
            <v>63.9</v>
          </cell>
          <cell r="J80">
            <v>706000</v>
          </cell>
          <cell r="K80">
            <v>71.777777777777771</v>
          </cell>
          <cell r="M80">
            <v>1156000</v>
          </cell>
          <cell r="N80">
            <v>148.16216216216216</v>
          </cell>
          <cell r="P80">
            <v>702000</v>
          </cell>
          <cell r="Q80">
            <v>80.25</v>
          </cell>
          <cell r="S80">
            <v>649000</v>
          </cell>
          <cell r="T80">
            <v>65.388888888888886</v>
          </cell>
        </row>
        <row r="82">
          <cell r="B82" t="str">
            <v>Coût Intérêts &amp; avec Assur Vie</v>
          </cell>
          <cell r="D82">
            <v>352000</v>
          </cell>
          <cell r="E82">
            <v>466200</v>
          </cell>
          <cell r="G82">
            <v>168000</v>
          </cell>
          <cell r="H82">
            <v>223800</v>
          </cell>
          <cell r="J82">
            <v>255000</v>
          </cell>
          <cell r="K82">
            <v>338000</v>
          </cell>
          <cell r="M82">
            <v>279000</v>
          </cell>
          <cell r="N82">
            <v>369200</v>
          </cell>
          <cell r="P82">
            <v>272000</v>
          </cell>
          <cell r="Q82">
            <v>342200</v>
          </cell>
          <cell r="S82">
            <v>78000</v>
          </cell>
          <cell r="T82">
            <v>88200</v>
          </cell>
        </row>
      </sheetData>
      <sheetData sheetId="16">
        <row r="6">
          <cell r="T6">
            <v>1184000</v>
          </cell>
          <cell r="Z6" t="str">
            <v>voiture</v>
          </cell>
        </row>
        <row r="8">
          <cell r="A8">
            <v>8</v>
          </cell>
        </row>
      </sheetData>
      <sheetData sheetId="17"/>
      <sheetData sheetId="18">
        <row r="4">
          <cell r="F4">
            <v>6.0999999999999999E-2</v>
          </cell>
        </row>
      </sheetData>
      <sheetData sheetId="19">
        <row r="4">
          <cell r="F4">
            <v>38200</v>
          </cell>
        </row>
      </sheetData>
      <sheetData sheetId="20"/>
      <sheetData sheetId="21"/>
      <sheetData sheetId="22" refreshError="1">
        <row r="35">
          <cell r="G35">
            <v>1</v>
          </cell>
        </row>
      </sheetData>
      <sheetData sheetId="23"/>
      <sheetData sheetId="24">
        <row r="44">
          <cell r="AG44">
            <v>1152.3134125444626</v>
          </cell>
        </row>
      </sheetData>
      <sheetData sheetId="25">
        <row r="1">
          <cell r="F1" t="str">
            <v>41623 / 3469</v>
          </cell>
          <cell r="H1" t="str">
            <v>52303 / 4359</v>
          </cell>
        </row>
        <row r="2">
          <cell r="F2" t="str">
            <v>18 % / net 16 %</v>
          </cell>
          <cell r="H2" t="str">
            <v>19 % / net 18 %</v>
          </cell>
        </row>
        <row r="4">
          <cell r="H4">
            <v>3</v>
          </cell>
        </row>
        <row r="5">
          <cell r="H5">
            <v>3</v>
          </cell>
        </row>
        <row r="6">
          <cell r="F6">
            <v>0</v>
          </cell>
          <cell r="H6">
            <v>1</v>
          </cell>
        </row>
        <row r="7">
          <cell r="F7" t="str">
            <v>année  2000</v>
          </cell>
          <cell r="H7" t="str">
            <v>année  2000</v>
          </cell>
        </row>
        <row r="8">
          <cell r="F8">
            <v>2</v>
          </cell>
          <cell r="H8">
            <v>2</v>
          </cell>
        </row>
        <row r="9">
          <cell r="F9" t="str">
            <v>tranche  31.75 %</v>
          </cell>
          <cell r="H9" t="str">
            <v>tranche  31.75 %</v>
          </cell>
        </row>
        <row r="10">
          <cell r="F10">
            <v>259200</v>
          </cell>
          <cell r="H10">
            <v>292840</v>
          </cell>
        </row>
        <row r="12">
          <cell r="F12">
            <v>17000</v>
          </cell>
          <cell r="H12">
            <v>17000</v>
          </cell>
        </row>
        <row r="13">
          <cell r="H13">
            <v>0</v>
          </cell>
        </row>
        <row r="14">
          <cell r="F14">
            <v>0</v>
          </cell>
          <cell r="H14">
            <v>0</v>
          </cell>
        </row>
        <row r="15">
          <cell r="F15">
            <v>0</v>
          </cell>
          <cell r="H15">
            <v>0</v>
          </cell>
        </row>
        <row r="17">
          <cell r="F17">
            <v>204000</v>
          </cell>
          <cell r="H17">
            <v>204000</v>
          </cell>
        </row>
        <row r="19">
          <cell r="F19">
            <v>13000</v>
          </cell>
          <cell r="H19">
            <v>14000</v>
          </cell>
        </row>
        <row r="20">
          <cell r="F20">
            <v>0</v>
          </cell>
          <cell r="H20">
            <v>0</v>
          </cell>
        </row>
        <row r="21">
          <cell r="F21">
            <v>0</v>
          </cell>
          <cell r="H21">
            <v>0</v>
          </cell>
        </row>
        <row r="22">
          <cell r="F22">
            <v>0</v>
          </cell>
          <cell r="H22">
            <v>0</v>
          </cell>
        </row>
        <row r="24">
          <cell r="F24">
            <v>156000</v>
          </cell>
          <cell r="H24">
            <v>168000</v>
          </cell>
        </row>
        <row r="27">
          <cell r="F27">
            <v>0</v>
          </cell>
          <cell r="H27">
            <v>0</v>
          </cell>
        </row>
        <row r="28">
          <cell r="F28">
            <v>0</v>
          </cell>
        </row>
        <row r="30">
          <cell r="F30">
            <v>0</v>
          </cell>
          <cell r="H30">
            <v>0</v>
          </cell>
        </row>
        <row r="32">
          <cell r="F32">
            <v>0</v>
          </cell>
          <cell r="H32">
            <v>0</v>
          </cell>
        </row>
        <row r="33">
          <cell r="F33">
            <v>0</v>
          </cell>
          <cell r="H33">
            <v>0</v>
          </cell>
        </row>
        <row r="34">
          <cell r="F34">
            <v>0</v>
          </cell>
          <cell r="H34">
            <v>0</v>
          </cell>
        </row>
        <row r="36">
          <cell r="F36">
            <v>0</v>
          </cell>
          <cell r="H36">
            <v>0</v>
          </cell>
        </row>
        <row r="38">
          <cell r="F38">
            <v>360000</v>
          </cell>
          <cell r="H38">
            <v>372000</v>
          </cell>
        </row>
        <row r="39">
          <cell r="F39">
            <v>30000</v>
          </cell>
          <cell r="H39">
            <v>31000</v>
          </cell>
        </row>
        <row r="40">
          <cell r="F40">
            <v>360000</v>
          </cell>
          <cell r="H40">
            <v>372000</v>
          </cell>
        </row>
        <row r="41">
          <cell r="F41">
            <v>-20400</v>
          </cell>
          <cell r="H41">
            <v>-20400</v>
          </cell>
        </row>
        <row r="42">
          <cell r="F42">
            <v>-20400</v>
          </cell>
          <cell r="H42">
            <v>-20400</v>
          </cell>
        </row>
        <row r="43">
          <cell r="F43">
            <v>0</v>
          </cell>
          <cell r="H43">
            <v>0</v>
          </cell>
        </row>
        <row r="44">
          <cell r="F44" t="str">
            <v>non</v>
          </cell>
          <cell r="H44" t="str">
            <v>non</v>
          </cell>
        </row>
        <row r="45">
          <cell r="F45">
            <v>0</v>
          </cell>
          <cell r="H45">
            <v>0</v>
          </cell>
        </row>
        <row r="46">
          <cell r="F46">
            <v>0</v>
          </cell>
          <cell r="H46">
            <v>0</v>
          </cell>
        </row>
        <row r="47">
          <cell r="F47">
            <v>-36720</v>
          </cell>
          <cell r="H47">
            <v>-36720</v>
          </cell>
        </row>
        <row r="48">
          <cell r="F48">
            <v>0</v>
          </cell>
          <cell r="H48">
            <v>0</v>
          </cell>
        </row>
        <row r="50">
          <cell r="F50">
            <v>-15600</v>
          </cell>
          <cell r="H50">
            <v>-16800</v>
          </cell>
        </row>
        <row r="51">
          <cell r="F51" t="str">
            <v>non</v>
          </cell>
          <cell r="H51" t="str">
            <v>non</v>
          </cell>
        </row>
        <row r="52">
          <cell r="F52">
            <v>0</v>
          </cell>
          <cell r="H52">
            <v>0</v>
          </cell>
        </row>
        <row r="53">
          <cell r="F53">
            <v>0</v>
          </cell>
          <cell r="H53">
            <v>0</v>
          </cell>
        </row>
        <row r="54">
          <cell r="F54">
            <v>-28080</v>
          </cell>
          <cell r="H54">
            <v>-30240</v>
          </cell>
        </row>
        <row r="55">
          <cell r="F55">
            <v>0</v>
          </cell>
          <cell r="H55">
            <v>0</v>
          </cell>
        </row>
        <row r="57">
          <cell r="F57">
            <v>0</v>
          </cell>
          <cell r="H57">
            <v>0</v>
          </cell>
        </row>
        <row r="58">
          <cell r="F58">
            <v>0</v>
          </cell>
          <cell r="H58">
            <v>0</v>
          </cell>
        </row>
        <row r="59">
          <cell r="F59" t="b">
            <v>0</v>
          </cell>
          <cell r="H59" t="b">
            <v>0</v>
          </cell>
        </row>
        <row r="60">
          <cell r="F60">
            <v>0</v>
          </cell>
          <cell r="H60">
            <v>0</v>
          </cell>
        </row>
        <row r="62">
          <cell r="F62">
            <v>0</v>
          </cell>
          <cell r="H62">
            <v>0</v>
          </cell>
        </row>
        <row r="64">
          <cell r="F64">
            <v>-100800</v>
          </cell>
          <cell r="H64">
            <v>-104160</v>
          </cell>
        </row>
        <row r="67">
          <cell r="F67">
            <v>259200</v>
          </cell>
          <cell r="H67">
            <v>267840</v>
          </cell>
        </row>
        <row r="69">
          <cell r="F69">
            <v>0</v>
          </cell>
          <cell r="H69">
            <v>0</v>
          </cell>
        </row>
        <row r="70">
          <cell r="F70">
            <v>0</v>
          </cell>
          <cell r="H70">
            <v>25000</v>
          </cell>
        </row>
        <row r="71">
          <cell r="F71">
            <v>0</v>
          </cell>
          <cell r="H71">
            <v>0</v>
          </cell>
        </row>
        <row r="73">
          <cell r="F73">
            <v>259200</v>
          </cell>
          <cell r="H73">
            <v>292840</v>
          </cell>
        </row>
        <row r="75">
          <cell r="F75">
            <v>129600</v>
          </cell>
          <cell r="H75">
            <v>146420</v>
          </cell>
        </row>
        <row r="77">
          <cell r="F77">
            <v>0</v>
          </cell>
          <cell r="H77">
            <v>0</v>
          </cell>
        </row>
        <row r="78">
          <cell r="F78">
            <v>0</v>
          </cell>
          <cell r="H78">
            <v>0</v>
          </cell>
        </row>
        <row r="79">
          <cell r="F79">
            <v>0</v>
          </cell>
          <cell r="H79">
            <v>0</v>
          </cell>
        </row>
        <row r="80">
          <cell r="F80">
            <v>0</v>
          </cell>
          <cell r="H80">
            <v>0</v>
          </cell>
        </row>
        <row r="83">
          <cell r="F83">
            <v>259200</v>
          </cell>
          <cell r="H83">
            <v>292840</v>
          </cell>
        </row>
        <row r="85">
          <cell r="F85">
            <v>129600</v>
          </cell>
          <cell r="H85">
            <v>146420</v>
          </cell>
        </row>
        <row r="86">
          <cell r="Z86">
            <v>1998</v>
          </cell>
          <cell r="AA86" t="str">
            <v>déduc mini</v>
          </cell>
          <cell r="AB86" t="str">
            <v>décote</v>
          </cell>
          <cell r="AC86" t="str">
            <v>abat p agées</v>
          </cell>
          <cell r="AE86">
            <v>1999</v>
          </cell>
          <cell r="AF86" t="str">
            <v>déduc mini</v>
          </cell>
          <cell r="AG86" t="str">
            <v>décote</v>
          </cell>
          <cell r="AH86" t="str">
            <v>abat p agées</v>
          </cell>
          <cell r="AJ86">
            <v>2000</v>
          </cell>
          <cell r="AK86" t="str">
            <v>déduc mini</v>
          </cell>
          <cell r="AL86" t="str">
            <v>décote</v>
          </cell>
          <cell r="AM86" t="str">
            <v>abat p agées</v>
          </cell>
        </row>
        <row r="87">
          <cell r="E87">
            <v>10260</v>
          </cell>
          <cell r="Z87" t="str">
            <v>Montant de l'impôt brut</v>
          </cell>
          <cell r="AA87">
            <v>2310</v>
          </cell>
          <cell r="AB87">
            <v>3330</v>
          </cell>
          <cell r="AC87">
            <v>10040</v>
          </cell>
          <cell r="AE87" t="str">
            <v>Montant de l'impôt brut</v>
          </cell>
          <cell r="AF87">
            <v>2320</v>
          </cell>
          <cell r="AG87">
            <v>3330</v>
          </cell>
          <cell r="AH87">
            <v>10100</v>
          </cell>
          <cell r="AJ87" t="str">
            <v>Montant de l'impôt brut</v>
          </cell>
          <cell r="AK87">
            <v>2350</v>
          </cell>
          <cell r="AL87">
            <v>4900</v>
          </cell>
          <cell r="AM87">
            <v>10260</v>
          </cell>
        </row>
        <row r="88">
          <cell r="Z88" t="str">
            <v>par tranches de QF</v>
          </cell>
          <cell r="AA88" t="str">
            <v>à changer</v>
          </cell>
          <cell r="AB88" t="str">
            <v xml:space="preserve">R x </v>
          </cell>
          <cell r="AE88" t="str">
            <v>par tranches de QF</v>
          </cell>
          <cell r="AF88" t="str">
            <v>à changer</v>
          </cell>
          <cell r="AG88" t="str">
            <v xml:space="preserve">R x </v>
          </cell>
          <cell r="AH88" t="str">
            <v>année 99</v>
          </cell>
          <cell r="AJ88" t="str">
            <v>par tranches de QF</v>
          </cell>
          <cell r="AK88" t="str">
            <v>à changer</v>
          </cell>
          <cell r="AL88" t="str">
            <v xml:space="preserve">R x </v>
          </cell>
          <cell r="AM88" t="str">
            <v>année 2000</v>
          </cell>
        </row>
        <row r="89">
          <cell r="Z89" t="str">
            <v xml:space="preserve">moins de   </v>
          </cell>
          <cell r="AA89">
            <v>26100</v>
          </cell>
          <cell r="AB89">
            <v>0</v>
          </cell>
          <cell r="AE89" t="str">
            <v xml:space="preserve">moins de   </v>
          </cell>
          <cell r="AF89">
            <v>26230</v>
          </cell>
          <cell r="AG89">
            <v>0</v>
          </cell>
          <cell r="AJ89" t="str">
            <v xml:space="preserve">moins de   </v>
          </cell>
          <cell r="AK89">
            <v>26600</v>
          </cell>
          <cell r="AL89">
            <v>0</v>
          </cell>
        </row>
        <row r="90">
          <cell r="F90">
            <v>0</v>
          </cell>
          <cell r="H90">
            <v>0</v>
          </cell>
          <cell r="Z90">
            <v>26101</v>
          </cell>
          <cell r="AA90">
            <v>51340</v>
          </cell>
          <cell r="AB90">
            <v>0.105</v>
          </cell>
          <cell r="AC90">
            <v>2740.5</v>
          </cell>
          <cell r="AE90">
            <v>26231</v>
          </cell>
          <cell r="AF90">
            <v>51600</v>
          </cell>
          <cell r="AG90">
            <v>0.105</v>
          </cell>
          <cell r="AH90">
            <v>2754.15</v>
          </cell>
          <cell r="AJ90">
            <v>26601</v>
          </cell>
          <cell r="AK90">
            <v>52320</v>
          </cell>
          <cell r="AL90">
            <v>8.2500000000000004E-2</v>
          </cell>
          <cell r="AM90">
            <v>2194.5</v>
          </cell>
        </row>
        <row r="91">
          <cell r="F91">
            <v>0</v>
          </cell>
          <cell r="H91">
            <v>0</v>
          </cell>
          <cell r="Z91">
            <v>51341</v>
          </cell>
          <cell r="AA91">
            <v>90370</v>
          </cell>
          <cell r="AB91">
            <v>0.24</v>
          </cell>
          <cell r="AC91">
            <v>9671.4</v>
          </cell>
          <cell r="AE91">
            <v>51601</v>
          </cell>
          <cell r="AF91">
            <v>90820</v>
          </cell>
          <cell r="AG91">
            <v>0.24</v>
          </cell>
          <cell r="AH91">
            <v>9720.15</v>
          </cell>
          <cell r="AJ91">
            <v>52321</v>
          </cell>
          <cell r="AK91">
            <v>92090</v>
          </cell>
          <cell r="AL91">
            <v>0.2175</v>
          </cell>
          <cell r="AM91">
            <v>9257.7000000000007</v>
          </cell>
        </row>
        <row r="92">
          <cell r="F92">
            <v>45362.6</v>
          </cell>
          <cell r="H92">
            <v>56043.299999999996</v>
          </cell>
          <cell r="Z92">
            <v>90371</v>
          </cell>
          <cell r="AA92">
            <v>146320</v>
          </cell>
          <cell r="AB92">
            <v>0.33</v>
          </cell>
          <cell r="AC92">
            <v>17804.7</v>
          </cell>
          <cell r="AE92">
            <v>90821</v>
          </cell>
          <cell r="AF92">
            <v>147050</v>
          </cell>
          <cell r="AG92">
            <v>0.33</v>
          </cell>
          <cell r="AH92">
            <v>17893.95</v>
          </cell>
          <cell r="AJ92">
            <v>92091</v>
          </cell>
          <cell r="AK92">
            <v>149110</v>
          </cell>
          <cell r="AL92">
            <v>0.3175</v>
          </cell>
          <cell r="AM92">
            <v>18466.7</v>
          </cell>
        </row>
        <row r="93">
          <cell r="F93">
            <v>0</v>
          </cell>
          <cell r="H93">
            <v>0</v>
          </cell>
          <cell r="Z93">
            <v>146321</v>
          </cell>
          <cell r="AA93">
            <v>238080</v>
          </cell>
          <cell r="AB93">
            <v>0.43</v>
          </cell>
          <cell r="AC93">
            <v>32436.7</v>
          </cell>
          <cell r="AE93">
            <v>147051</v>
          </cell>
          <cell r="AF93">
            <v>239270</v>
          </cell>
          <cell r="AG93">
            <v>0.43</v>
          </cell>
          <cell r="AH93">
            <v>32598.95</v>
          </cell>
          <cell r="AJ93">
            <v>149111</v>
          </cell>
          <cell r="AK93">
            <v>242620</v>
          </cell>
          <cell r="AL93">
            <v>0.41749999999999998</v>
          </cell>
          <cell r="AM93">
            <v>33377.699999999997</v>
          </cell>
        </row>
        <row r="94">
          <cell r="F94">
            <v>0</v>
          </cell>
          <cell r="H94">
            <v>0</v>
          </cell>
          <cell r="Z94">
            <v>238081</v>
          </cell>
          <cell r="AA94">
            <v>293600</v>
          </cell>
          <cell r="AB94">
            <v>0.48</v>
          </cell>
          <cell r="AC94">
            <v>44340.7</v>
          </cell>
          <cell r="AE94">
            <v>239271</v>
          </cell>
          <cell r="AF94">
            <v>295070</v>
          </cell>
          <cell r="AG94">
            <v>0.48</v>
          </cell>
          <cell r="AH94">
            <v>44562.45</v>
          </cell>
          <cell r="AJ94">
            <v>242621</v>
          </cell>
          <cell r="AK94">
            <v>299200</v>
          </cell>
          <cell r="AL94">
            <v>0.47249999999999998</v>
          </cell>
          <cell r="AM94">
            <v>46721.8</v>
          </cell>
        </row>
        <row r="95">
          <cell r="F95">
            <v>0</v>
          </cell>
          <cell r="H95">
            <v>0</v>
          </cell>
          <cell r="Z95">
            <v>288101</v>
          </cell>
          <cell r="AA95">
            <v>9999999</v>
          </cell>
          <cell r="AB95">
            <v>0.54</v>
          </cell>
          <cell r="AC95">
            <v>61956.7</v>
          </cell>
          <cell r="AE95">
            <v>295070</v>
          </cell>
          <cell r="AF95">
            <v>9999999</v>
          </cell>
          <cell r="AG95">
            <v>0.54</v>
          </cell>
          <cell r="AH95">
            <v>62266.65</v>
          </cell>
          <cell r="AJ95">
            <v>295070</v>
          </cell>
          <cell r="AK95">
            <v>9999999</v>
          </cell>
          <cell r="AL95">
            <v>0.53249999999999997</v>
          </cell>
          <cell r="AM95">
            <v>64673.8</v>
          </cell>
        </row>
        <row r="96">
          <cell r="Z96" t="str">
            <v xml:space="preserve">non encaissement :  </v>
          </cell>
          <cell r="AA96">
            <v>400</v>
          </cell>
          <cell r="AE96" t="str">
            <v xml:space="preserve">non encaissement :  </v>
          </cell>
          <cell r="AF96">
            <v>400</v>
          </cell>
          <cell r="AG96" t="str">
            <v>enfant :</v>
          </cell>
          <cell r="AH96">
            <v>17910</v>
          </cell>
          <cell r="AJ96" t="str">
            <v xml:space="preserve">non encaissement :  </v>
          </cell>
          <cell r="AK96">
            <v>400</v>
          </cell>
          <cell r="AL96" t="str">
            <v>enfant :</v>
          </cell>
          <cell r="AM96">
            <v>23360</v>
          </cell>
        </row>
        <row r="97">
          <cell r="F97">
            <v>45362.600099999996</v>
          </cell>
          <cell r="H97">
            <v>56043.300099999993</v>
          </cell>
        </row>
        <row r="98">
          <cell r="F98">
            <v>0</v>
          </cell>
          <cell r="H98">
            <v>0</v>
          </cell>
        </row>
        <row r="99">
          <cell r="F99">
            <v>0</v>
          </cell>
          <cell r="H99">
            <v>0</v>
          </cell>
        </row>
        <row r="100">
          <cell r="F100">
            <v>-40462.600099999996</v>
          </cell>
          <cell r="H100">
            <v>0</v>
          </cell>
        </row>
        <row r="101">
          <cell r="F101">
            <v>45362.600099999996</v>
          </cell>
          <cell r="H101">
            <v>56043.300099999993</v>
          </cell>
        </row>
        <row r="102">
          <cell r="F102">
            <v>45362.600099999996</v>
          </cell>
          <cell r="H102">
            <v>56043.300099999993</v>
          </cell>
        </row>
        <row r="103">
          <cell r="F103">
            <v>0.17501003124999998</v>
          </cell>
          <cell r="H103">
            <v>0.19137856884305421</v>
          </cell>
        </row>
        <row r="105">
          <cell r="F105">
            <v>3000</v>
          </cell>
          <cell r="H105">
            <v>3000</v>
          </cell>
        </row>
        <row r="106">
          <cell r="F106">
            <v>0</v>
          </cell>
          <cell r="H106">
            <v>0</v>
          </cell>
        </row>
        <row r="107">
          <cell r="F107">
            <v>240</v>
          </cell>
          <cell r="H107">
            <v>240</v>
          </cell>
        </row>
        <row r="108">
          <cell r="F108">
            <v>0</v>
          </cell>
          <cell r="H108">
            <v>0</v>
          </cell>
        </row>
        <row r="109">
          <cell r="F109">
            <v>0</v>
          </cell>
          <cell r="H109">
            <v>0</v>
          </cell>
        </row>
        <row r="110">
          <cell r="F110">
            <v>0</v>
          </cell>
          <cell r="H110">
            <v>0</v>
          </cell>
        </row>
        <row r="111">
          <cell r="F111">
            <v>0</v>
          </cell>
          <cell r="H111">
            <v>0</v>
          </cell>
        </row>
        <row r="112">
          <cell r="F112">
            <v>0</v>
          </cell>
          <cell r="H112">
            <v>0</v>
          </cell>
        </row>
        <row r="113">
          <cell r="F113">
            <v>0</v>
          </cell>
          <cell r="H113">
            <v>0</v>
          </cell>
        </row>
        <row r="114">
          <cell r="H114">
            <v>0</v>
          </cell>
        </row>
        <row r="115">
          <cell r="F115">
            <v>0</v>
          </cell>
          <cell r="H115">
            <v>0</v>
          </cell>
        </row>
        <row r="116">
          <cell r="H116">
            <v>0</v>
          </cell>
        </row>
        <row r="117">
          <cell r="F117">
            <v>500</v>
          </cell>
          <cell r="H117">
            <v>500</v>
          </cell>
        </row>
        <row r="119">
          <cell r="F119">
            <v>3740</v>
          </cell>
          <cell r="H119">
            <v>3740</v>
          </cell>
        </row>
        <row r="121">
          <cell r="F121">
            <v>0</v>
          </cell>
          <cell r="H121">
            <v>250</v>
          </cell>
        </row>
        <row r="123">
          <cell r="F123">
            <v>41622.600099999996</v>
          </cell>
          <cell r="H123">
            <v>52303.300099999993</v>
          </cell>
        </row>
        <row r="125">
          <cell r="F125">
            <v>3469</v>
          </cell>
          <cell r="H125">
            <v>4359</v>
          </cell>
        </row>
        <row r="127">
          <cell r="F127">
            <v>0.16058101890432097</v>
          </cell>
          <cell r="H127">
            <v>0.17860708953694848</v>
          </cell>
        </row>
        <row r="129">
          <cell r="F129">
            <v>0</v>
          </cell>
          <cell r="H129">
            <v>0</v>
          </cell>
        </row>
        <row r="131">
          <cell r="F131">
            <v>0</v>
          </cell>
          <cell r="H131">
            <v>0</v>
          </cell>
        </row>
        <row r="133">
          <cell r="F133">
            <v>41622.600099999996</v>
          </cell>
          <cell r="H133">
            <v>52303.300099999993</v>
          </cell>
        </row>
        <row r="135">
          <cell r="F135">
            <v>41623</v>
          </cell>
          <cell r="H135">
            <v>52303</v>
          </cell>
        </row>
        <row r="136">
          <cell r="F136">
            <v>0</v>
          </cell>
          <cell r="H136">
            <v>0</v>
          </cell>
        </row>
        <row r="137">
          <cell r="F137">
            <v>0</v>
          </cell>
          <cell r="H137">
            <v>0</v>
          </cell>
        </row>
        <row r="138">
          <cell r="F138">
            <v>0</v>
          </cell>
          <cell r="H138">
            <v>0</v>
          </cell>
        </row>
        <row r="139">
          <cell r="F139">
            <v>0</v>
          </cell>
          <cell r="H139">
            <v>0</v>
          </cell>
        </row>
        <row r="140">
          <cell r="F140">
            <v>0</v>
          </cell>
          <cell r="H140">
            <v>0</v>
          </cell>
        </row>
        <row r="141">
          <cell r="F141">
            <v>0</v>
          </cell>
          <cell r="H141">
            <v>0</v>
          </cell>
        </row>
        <row r="142">
          <cell r="F142">
            <v>0</v>
          </cell>
          <cell r="H142">
            <v>0</v>
          </cell>
        </row>
        <row r="143">
          <cell r="F143">
            <v>0</v>
          </cell>
          <cell r="H143">
            <v>0</v>
          </cell>
        </row>
        <row r="144">
          <cell r="F144">
            <v>0</v>
          </cell>
          <cell r="H144">
            <v>0</v>
          </cell>
        </row>
        <row r="145">
          <cell r="F145">
            <v>0</v>
          </cell>
          <cell r="H145">
            <v>0</v>
          </cell>
        </row>
        <row r="146">
          <cell r="F146">
            <v>0</v>
          </cell>
          <cell r="H146">
            <v>0</v>
          </cell>
        </row>
        <row r="147">
          <cell r="F147">
            <v>0</v>
          </cell>
          <cell r="H147">
            <v>0</v>
          </cell>
        </row>
        <row r="148">
          <cell r="F148">
            <v>0</v>
          </cell>
          <cell r="H148">
            <v>0</v>
          </cell>
        </row>
        <row r="149">
          <cell r="F149">
            <v>0</v>
          </cell>
          <cell r="H149">
            <v>0</v>
          </cell>
        </row>
        <row r="152">
          <cell r="F152">
            <v>0</v>
          </cell>
          <cell r="H152">
            <v>0</v>
          </cell>
        </row>
      </sheetData>
      <sheetData sheetId="26">
        <row r="3">
          <cell r="B3" t="str">
            <v>AVIS d' IMPOSITION  sur  les  revenus  2000    :    F  41623</v>
          </cell>
        </row>
      </sheetData>
      <sheetData sheetId="27">
        <row r="1">
          <cell r="F1" t="str">
            <v>PLAFOND  de  RESSOURCES   " PAP "  et  " TAUX  ZERO "</v>
          </cell>
        </row>
        <row r="199">
          <cell r="D199" t="str">
            <v>P E L  /   48 mois</v>
          </cell>
        </row>
      </sheetData>
      <sheetData sheetId="28"/>
      <sheetData sheetId="29"/>
      <sheetData sheetId="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e façade Fouassin"/>
      <sheetName val="projet Fouassin"/>
      <sheetName val="fait par jo (2)"/>
      <sheetName val="fait par jo (5)"/>
      <sheetName val="remis Maisons Confiance"/>
      <sheetName val="diane"/>
      <sheetName val="diane (2)"/>
      <sheetName val="diane (4)"/>
      <sheetName val="Grauer RDCH"/>
      <sheetName val="Grauer Etage"/>
      <sheetName val="Cave Voegele 1"/>
      <sheetName val="Etage Voegele 1"/>
      <sheetName val="Sous sol"/>
      <sheetName val="Rdch Entrée version 1"/>
      <sheetName val="RDCH Voegele 1"/>
      <sheetName val="Rdch cheminée à gauche"/>
      <sheetName val="Etage vers Gde SDB"/>
      <sheetName val="Cave Jo"/>
      <sheetName val="Cave Jo (2)"/>
      <sheetName val="RDCH Jo"/>
      <sheetName val="Etage Jo"/>
      <sheetName val="RDCH Jo (2)"/>
      <sheetName val="Etage Jo (2)"/>
      <sheetName val="Cave Weber"/>
      <sheetName val="RDCH  Weber"/>
      <sheetName val="Etage Weber"/>
      <sheetName val="Façade SUD"/>
      <sheetName val="Cave dernière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B1">
            <v>36974</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isst"/>
      <sheetName val="Intérêts retard"/>
      <sheetName val="Crédit particulier"/>
      <sheetName val="Epargne"/>
      <sheetName val="Valeur mobilier"/>
      <sheetName val="Consommation"/>
      <sheetName val="Projet"/>
      <sheetName val="Age"/>
      <sheetName val="Mensualités Rbt"/>
      <sheetName val="Echéance"/>
      <sheetName val="Liste"/>
    </sheetNames>
    <sheetDataSet>
      <sheetData sheetId="0" refreshError="1"/>
      <sheetData sheetId="1" refreshError="1"/>
      <sheetData sheetId="2" refreshError="1">
        <row r="6">
          <cell r="F6">
            <v>0.05</v>
          </cell>
        </row>
      </sheetData>
      <sheetData sheetId="3" refreshError="1"/>
      <sheetData sheetId="4" refreshError="1"/>
      <sheetData sheetId="5" refreshError="1">
        <row r="8">
          <cell r="F8">
            <v>37.259999999999991</v>
          </cell>
        </row>
        <row r="9">
          <cell r="F9">
            <v>3.16599999999994</v>
          </cell>
        </row>
        <row r="10">
          <cell r="F10">
            <v>3.9139999999999873</v>
          </cell>
        </row>
        <row r="11">
          <cell r="F11">
            <v>5.3480000000000016</v>
          </cell>
        </row>
        <row r="12">
          <cell r="F12">
            <v>3.0950000000000273</v>
          </cell>
        </row>
        <row r="13">
          <cell r="F13">
            <v>3.1800000000000068</v>
          </cell>
        </row>
        <row r="14">
          <cell r="F14">
            <v>2.5660000000000309</v>
          </cell>
        </row>
        <row r="15">
          <cell r="F15">
            <v>1.725254237288135</v>
          </cell>
        </row>
        <row r="16">
          <cell r="F16">
            <v>2.4193548387096775</v>
          </cell>
        </row>
        <row r="17">
          <cell r="F17">
            <v>3.3333333333333335</v>
          </cell>
        </row>
        <row r="18">
          <cell r="F18">
            <v>1.6129032258064515</v>
          </cell>
        </row>
        <row r="19">
          <cell r="F19">
            <v>1.6666666666666667</v>
          </cell>
        </row>
        <row r="20">
          <cell r="F20">
            <v>1.6129032258064515</v>
          </cell>
        </row>
        <row r="21">
          <cell r="F21">
            <v>1.6129032258064515</v>
          </cell>
        </row>
        <row r="22">
          <cell r="F22">
            <v>1.6666666666666667</v>
          </cell>
        </row>
        <row r="23">
          <cell r="F23">
            <v>1.6129032258064515</v>
          </cell>
        </row>
        <row r="24">
          <cell r="F24">
            <v>50</v>
          </cell>
        </row>
        <row r="25">
          <cell r="F25">
            <v>50</v>
          </cell>
        </row>
        <row r="26">
          <cell r="F26">
            <v>50</v>
          </cell>
        </row>
        <row r="27">
          <cell r="F27">
            <v>50</v>
          </cell>
        </row>
        <row r="28">
          <cell r="F28">
            <v>10</v>
          </cell>
        </row>
        <row r="29">
          <cell r="F29">
            <v>3.225806451612903</v>
          </cell>
        </row>
        <row r="30">
          <cell r="F30">
            <v>3.225806451612903</v>
          </cell>
        </row>
        <row r="31">
          <cell r="F31">
            <v>3.5714285714285716</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sheetData>
      <sheetData sheetId="6" refreshError="1"/>
      <sheetData sheetId="7" refreshError="1">
        <row r="2">
          <cell r="J2">
            <v>16482.625</v>
          </cell>
        </row>
      </sheetData>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isst"/>
      <sheetName val="Intérêts retard"/>
      <sheetName val="Crédit particulier"/>
      <sheetName val="Epargne"/>
      <sheetName val="Valeur mobilier"/>
      <sheetName val="Consommation"/>
      <sheetName val="Projet"/>
      <sheetName val="Age"/>
      <sheetName val="Mensualités Rbt"/>
      <sheetName val="Echéance"/>
      <sheetName val="Liste"/>
    </sheetNames>
    <sheetDataSet>
      <sheetData sheetId="0" refreshError="1"/>
      <sheetData sheetId="1" refreshError="1"/>
      <sheetData sheetId="2" refreshError="1">
        <row r="6">
          <cell r="F6">
            <v>0.05</v>
          </cell>
        </row>
      </sheetData>
      <sheetData sheetId="3" refreshError="1"/>
      <sheetData sheetId="4" refreshError="1"/>
      <sheetData sheetId="5" refreshError="1">
        <row r="8">
          <cell r="F8">
            <v>37.259999999999991</v>
          </cell>
        </row>
        <row r="9">
          <cell r="F9">
            <v>3.16599999999994</v>
          </cell>
        </row>
        <row r="10">
          <cell r="F10">
            <v>3.9139999999999873</v>
          </cell>
        </row>
        <row r="11">
          <cell r="F11">
            <v>5.3480000000000016</v>
          </cell>
        </row>
        <row r="12">
          <cell r="F12">
            <v>3.0950000000000273</v>
          </cell>
        </row>
        <row r="13">
          <cell r="F13">
            <v>3.1800000000000068</v>
          </cell>
        </row>
        <row r="14">
          <cell r="F14">
            <v>2.5660000000000309</v>
          </cell>
        </row>
        <row r="15">
          <cell r="F15">
            <v>1.725254237288135</v>
          </cell>
        </row>
        <row r="16">
          <cell r="F16">
            <v>2.4193548387096775</v>
          </cell>
        </row>
        <row r="17">
          <cell r="F17">
            <v>3.3333333333333335</v>
          </cell>
        </row>
        <row r="18">
          <cell r="F18">
            <v>1.6129032258064515</v>
          </cell>
        </row>
        <row r="19">
          <cell r="F19">
            <v>1.6666666666666667</v>
          </cell>
        </row>
        <row r="20">
          <cell r="F20">
            <v>1.6129032258064515</v>
          </cell>
        </row>
        <row r="21">
          <cell r="F21">
            <v>1.6129032258064515</v>
          </cell>
        </row>
        <row r="22">
          <cell r="F22">
            <v>1.6666666666666667</v>
          </cell>
        </row>
        <row r="23">
          <cell r="F23">
            <v>1.6129032258064515</v>
          </cell>
        </row>
        <row r="24">
          <cell r="F24">
            <v>50</v>
          </cell>
        </row>
        <row r="25">
          <cell r="F25">
            <v>50</v>
          </cell>
        </row>
        <row r="26">
          <cell r="F26">
            <v>50</v>
          </cell>
        </row>
        <row r="27">
          <cell r="F27">
            <v>50</v>
          </cell>
        </row>
        <row r="28">
          <cell r="F28">
            <v>10</v>
          </cell>
        </row>
        <row r="29">
          <cell r="F29">
            <v>3.225806451612903</v>
          </cell>
        </row>
        <row r="30">
          <cell r="F30">
            <v>3.225806451612903</v>
          </cell>
        </row>
        <row r="31">
          <cell r="F31">
            <v>3.5714285714285716</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sheetData>
      <sheetData sheetId="6" refreshError="1"/>
      <sheetData sheetId="7" refreshError="1">
        <row r="2">
          <cell r="J2">
            <v>16482.625</v>
          </cell>
        </row>
      </sheetData>
      <sheetData sheetId="8" refreshError="1"/>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isst"/>
      <sheetName val="Intérêts retard"/>
      <sheetName val="Crédit particulier"/>
      <sheetName val="Epargne"/>
      <sheetName val="Valeur mobilier"/>
      <sheetName val="Consommation"/>
      <sheetName val="Projet"/>
      <sheetName val="Age"/>
      <sheetName val="Mensualités Rbt"/>
      <sheetName val="Echéance"/>
      <sheetName val="Liste"/>
    </sheetNames>
    <sheetDataSet>
      <sheetData sheetId="0" refreshError="1"/>
      <sheetData sheetId="1" refreshError="1"/>
      <sheetData sheetId="2" refreshError="1">
        <row r="6">
          <cell r="F6">
            <v>0.05</v>
          </cell>
        </row>
      </sheetData>
      <sheetData sheetId="3" refreshError="1"/>
      <sheetData sheetId="4" refreshError="1"/>
      <sheetData sheetId="5" refreshError="1"/>
      <sheetData sheetId="6" refreshError="1"/>
      <sheetData sheetId="7" refreshError="1">
        <row r="2">
          <cell r="J2">
            <v>16482.625</v>
          </cell>
        </row>
      </sheetData>
      <sheetData sheetId="8" refreshError="1"/>
      <sheetData sheetId="9" refreshError="1"/>
      <sheetData sheetId="1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isst"/>
      <sheetName val="Intérêts retard"/>
      <sheetName val="Crédit particulier"/>
      <sheetName val="Epargne"/>
      <sheetName val="Valeur mobilier"/>
      <sheetName val="Consommation"/>
      <sheetName val="Projet"/>
      <sheetName val="Age"/>
      <sheetName val="Mensualités Rbt"/>
      <sheetName val="Echéance"/>
      <sheetName val="Liste"/>
    </sheetNames>
    <sheetDataSet>
      <sheetData sheetId="0" refreshError="1"/>
      <sheetData sheetId="1" refreshError="1"/>
      <sheetData sheetId="2" refreshError="1">
        <row r="6">
          <cell r="F6">
            <v>0.05</v>
          </cell>
        </row>
      </sheetData>
      <sheetData sheetId="3" refreshError="1"/>
      <sheetData sheetId="4" refreshError="1"/>
      <sheetData sheetId="5" refreshError="1">
        <row r="8">
          <cell r="F8">
            <v>37.259999999999991</v>
          </cell>
        </row>
        <row r="9">
          <cell r="F9">
            <v>3.16599999999994</v>
          </cell>
        </row>
        <row r="10">
          <cell r="F10">
            <v>3.9139999999999873</v>
          </cell>
        </row>
        <row r="11">
          <cell r="F11">
            <v>5.3480000000000016</v>
          </cell>
        </row>
        <row r="12">
          <cell r="F12">
            <v>3.0950000000000273</v>
          </cell>
        </row>
        <row r="13">
          <cell r="F13">
            <v>3.1800000000000068</v>
          </cell>
        </row>
        <row r="14">
          <cell r="F14">
            <v>2.5660000000000309</v>
          </cell>
        </row>
        <row r="15">
          <cell r="F15">
            <v>1.725254237288135</v>
          </cell>
        </row>
        <row r="16">
          <cell r="F16">
            <v>2.4193548387096775</v>
          </cell>
        </row>
        <row r="17">
          <cell r="F17">
            <v>3.3333333333333335</v>
          </cell>
        </row>
        <row r="18">
          <cell r="F18">
            <v>1.6129032258064515</v>
          </cell>
        </row>
        <row r="19">
          <cell r="F19">
            <v>1.6666666666666667</v>
          </cell>
        </row>
        <row r="20">
          <cell r="F20">
            <v>1.6129032258064515</v>
          </cell>
        </row>
        <row r="21">
          <cell r="F21">
            <v>1.6129032258064515</v>
          </cell>
        </row>
        <row r="22">
          <cell r="F22">
            <v>1.6666666666666667</v>
          </cell>
        </row>
        <row r="23">
          <cell r="F23">
            <v>1.6129032258064515</v>
          </cell>
        </row>
        <row r="24">
          <cell r="F24">
            <v>50</v>
          </cell>
        </row>
        <row r="25">
          <cell r="F25">
            <v>50</v>
          </cell>
        </row>
        <row r="26">
          <cell r="F26">
            <v>50</v>
          </cell>
        </row>
        <row r="27">
          <cell r="F27">
            <v>50</v>
          </cell>
        </row>
        <row r="28">
          <cell r="F28">
            <v>10</v>
          </cell>
        </row>
        <row r="29">
          <cell r="F29">
            <v>3.225806451612903</v>
          </cell>
        </row>
        <row r="30">
          <cell r="F30">
            <v>3.225806451612903</v>
          </cell>
        </row>
        <row r="31">
          <cell r="F31">
            <v>3.5714285714285716</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sheetData>
      <sheetData sheetId="6" refreshError="1"/>
      <sheetData sheetId="7" refreshError="1">
        <row r="2">
          <cell r="J2">
            <v>16482.625</v>
          </cell>
        </row>
        <row r="3">
          <cell r="J3">
            <v>38315.023755208334</v>
          </cell>
        </row>
      </sheetData>
      <sheetData sheetId="8" refreshError="1"/>
      <sheetData sheetId="9" refreshError="1">
        <row r="4">
          <cell r="C4">
            <v>38315</v>
          </cell>
        </row>
        <row r="9">
          <cell r="C9">
            <v>4</v>
          </cell>
        </row>
      </sheetData>
      <sheetData sheetId="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B"/>
    </sheetNames>
    <sheetDataSet>
      <sheetData sheetId="0" refreshError="1">
        <row r="6">
          <cell r="F6">
            <v>3</v>
          </cell>
        </row>
        <row r="8">
          <cell r="F8" t="str">
            <v>conjt. actif</v>
          </cell>
        </row>
        <row r="9">
          <cell r="F9" t="str">
            <v>2 salaires</v>
          </cell>
        </row>
        <row r="13">
          <cell r="F13" t="str">
            <v xml:space="preserve"> - - -</v>
          </cell>
        </row>
        <row r="14">
          <cell r="F14">
            <v>165700</v>
          </cell>
        </row>
        <row r="15">
          <cell r="F15">
            <v>186400</v>
          </cell>
        </row>
        <row r="16">
          <cell r="F16">
            <v>207100</v>
          </cell>
        </row>
        <row r="17">
          <cell r="F17">
            <v>227800</v>
          </cell>
        </row>
        <row r="18">
          <cell r="F18">
            <v>227800</v>
          </cell>
        </row>
        <row r="19">
          <cell r="F19">
            <v>227800</v>
          </cell>
        </row>
        <row r="20">
          <cell r="F20">
            <v>227800</v>
          </cell>
        </row>
        <row r="21">
          <cell r="F21">
            <v>227800</v>
          </cell>
        </row>
        <row r="26">
          <cell r="F26" t="str">
            <v>Achat d'un APPARTEMENT  NEUF</v>
          </cell>
        </row>
        <row r="27">
          <cell r="F27" t="str">
            <v>Achat d'un  APPARTEMENT  ANCIEN  de moins de 20 ans</v>
          </cell>
        </row>
        <row r="28">
          <cell r="F28" t="str">
            <v>Achat d'un  APPARTEMENT  ANCIEN  de plus de 20 ans</v>
          </cell>
        </row>
        <row r="29">
          <cell r="F29" t="str">
            <v>Achat d'une  MAISON  RECENTE</v>
          </cell>
        </row>
        <row r="30">
          <cell r="F30" t="str">
            <v>Construction d'une MAISON</v>
          </cell>
        </row>
        <row r="31">
          <cell r="F31" t="str">
            <v>Achat d'une MAISON  ANCIENNE de moins de 20 ans</v>
          </cell>
        </row>
        <row r="32">
          <cell r="F32" t="str">
            <v>Achat d'une MAISON  ANCIENNE de plus de 20 ans</v>
          </cell>
        </row>
        <row r="33">
          <cell r="F33" t="str">
            <v>Achat d'un Logement  H L M</v>
          </cell>
        </row>
        <row r="34">
          <cell r="F34" t="str">
            <v>Achat d'un APPARTEMENT des M D P A</v>
          </cell>
        </row>
        <row r="35">
          <cell r="F35" t="str">
            <v>Achat d'une MAISON des  M D P A</v>
          </cell>
        </row>
        <row r="36">
          <cell r="F36" t="str">
            <v>Projet d' Acquisiton à définir</v>
          </cell>
        </row>
        <row r="37">
          <cell r="F37" t="str">
            <v>Achat d'un Bien Immobilier pour le LOUER</v>
          </cell>
        </row>
        <row r="38">
          <cell r="F38" t="str">
            <v>Achat d'une Résidence secondaire</v>
          </cell>
        </row>
        <row r="43">
          <cell r="F43">
            <v>1</v>
          </cell>
        </row>
        <row r="44">
          <cell r="F44">
            <v>2</v>
          </cell>
        </row>
        <row r="45">
          <cell r="F45">
            <v>3</v>
          </cell>
        </row>
        <row r="46">
          <cell r="F46">
            <v>4</v>
          </cell>
        </row>
        <row r="47">
          <cell r="F47">
            <v>5</v>
          </cell>
        </row>
        <row r="48">
          <cell r="F48">
            <v>6</v>
          </cell>
        </row>
        <row r="49">
          <cell r="F49">
            <v>7</v>
          </cell>
        </row>
        <row r="54">
          <cell r="F54" t="str">
            <v>Zône 2 :</v>
          </cell>
        </row>
        <row r="55">
          <cell r="F55" t="str">
            <v xml:space="preserve"> Loyer et  Imposable  maximum</v>
          </cell>
        </row>
        <row r="56">
          <cell r="F56" t="str">
            <v>Isolé</v>
          </cell>
        </row>
        <row r="57">
          <cell r="F57" t="str">
            <v>Ménage</v>
          </cell>
        </row>
        <row r="58">
          <cell r="F58" t="str">
            <v>Ménage 1 enf</v>
          </cell>
        </row>
        <row r="59">
          <cell r="F59" t="str">
            <v>Ménage 2 enf</v>
          </cell>
        </row>
        <row r="60">
          <cell r="F60" t="str">
            <v>Ménage 3 enf</v>
          </cell>
        </row>
        <row r="61">
          <cell r="F61" t="str">
            <v>Ménage 4 enf</v>
          </cell>
        </row>
        <row r="62">
          <cell r="F62" t="str">
            <v>Ménage 5 enf</v>
          </cell>
        </row>
        <row r="63">
          <cell r="F63" t="str">
            <v>Ménage 6 enf</v>
          </cell>
        </row>
        <row r="82">
          <cell r="F82">
            <v>6000</v>
          </cell>
        </row>
        <row r="83">
          <cell r="F83" t="str">
            <v>à</v>
          </cell>
        </row>
        <row r="84">
          <cell r="F84">
            <v>7000</v>
          </cell>
        </row>
        <row r="86">
          <cell r="F86">
            <v>2</v>
          </cell>
        </row>
        <row r="87">
          <cell r="F87">
            <v>2659.24</v>
          </cell>
        </row>
        <row r="88">
          <cell r="F88">
            <v>3</v>
          </cell>
        </row>
        <row r="89">
          <cell r="F89">
            <v>1825.32</v>
          </cell>
        </row>
        <row r="90">
          <cell r="F90">
            <v>4</v>
          </cell>
        </row>
        <row r="91">
          <cell r="F91">
            <v>1409.1</v>
          </cell>
        </row>
        <row r="92">
          <cell r="F92">
            <v>5</v>
          </cell>
        </row>
        <row r="93">
          <cell r="F93">
            <v>1159.97</v>
          </cell>
        </row>
        <row r="94">
          <cell r="F94">
            <v>6</v>
          </cell>
        </row>
        <row r="95">
          <cell r="F95">
            <v>994.37</v>
          </cell>
        </row>
        <row r="96">
          <cell r="F96">
            <v>7</v>
          </cell>
        </row>
        <row r="97">
          <cell r="F97">
            <v>876.51</v>
          </cell>
        </row>
        <row r="101">
          <cell r="F101" t="str">
            <v xml:space="preserve"> </v>
          </cell>
        </row>
        <row r="102">
          <cell r="F102" t="str">
            <v>Mr WERNER</v>
          </cell>
        </row>
        <row r="103">
          <cell r="F103" t="str">
            <v xml:space="preserve"> </v>
          </cell>
        </row>
        <row r="105">
          <cell r="F105" t="str">
            <v>AU 1/06/95</v>
          </cell>
        </row>
        <row r="106">
          <cell r="F106" t="str">
            <v>frais</v>
          </cell>
        </row>
        <row r="107">
          <cell r="F107" t="str">
            <v>NOTAIRE</v>
          </cell>
        </row>
        <row r="108">
          <cell r="F108" t="str">
            <v>prêt banques</v>
          </cell>
        </row>
        <row r="109">
          <cell r="F109" t="str">
            <v>ordinaire</v>
          </cell>
        </row>
        <row r="115">
          <cell r="F115">
            <v>3700</v>
          </cell>
        </row>
        <row r="117">
          <cell r="F117">
            <v>3950</v>
          </cell>
        </row>
        <row r="118">
          <cell r="F118">
            <v>4100</v>
          </cell>
        </row>
        <row r="119">
          <cell r="F119">
            <v>4250</v>
          </cell>
        </row>
        <row r="120">
          <cell r="F120">
            <v>4350</v>
          </cell>
        </row>
        <row r="121">
          <cell r="F121">
            <v>4500</v>
          </cell>
        </row>
        <row r="122">
          <cell r="F122">
            <v>4600</v>
          </cell>
        </row>
        <row r="124">
          <cell r="F124">
            <v>4800</v>
          </cell>
        </row>
        <row r="125">
          <cell r="F125">
            <v>4900</v>
          </cell>
        </row>
        <row r="128">
          <cell r="F128">
            <v>5050</v>
          </cell>
        </row>
        <row r="130">
          <cell r="F130">
            <v>5150</v>
          </cell>
        </row>
        <row r="132">
          <cell r="F132">
            <v>5350</v>
          </cell>
        </row>
        <row r="135">
          <cell r="F135">
            <v>5550</v>
          </cell>
        </row>
        <row r="138">
          <cell r="F138">
            <v>5750</v>
          </cell>
        </row>
        <row r="140">
          <cell r="F140">
            <v>5900</v>
          </cell>
        </row>
        <row r="145">
          <cell r="F145">
            <v>6200</v>
          </cell>
        </row>
        <row r="150">
          <cell r="F150">
            <v>6550</v>
          </cell>
        </row>
        <row r="155">
          <cell r="F155">
            <v>6900</v>
          </cell>
        </row>
        <row r="160">
          <cell r="F160">
            <v>7200</v>
          </cell>
        </row>
        <row r="170">
          <cell r="F170">
            <v>7850</v>
          </cell>
        </row>
        <row r="180">
          <cell r="F180">
            <v>8500</v>
          </cell>
        </row>
        <row r="190">
          <cell r="F190">
            <v>9150</v>
          </cell>
        </row>
        <row r="202">
          <cell r="F202">
            <v>10450</v>
          </cell>
        </row>
        <row r="211">
          <cell r="F211">
            <v>13700</v>
          </cell>
        </row>
        <row r="231">
          <cell r="F231">
            <v>3</v>
          </cell>
        </row>
        <row r="232">
          <cell r="F232" t="str">
            <v>C E L  /   18 mois</v>
          </cell>
        </row>
        <row r="233">
          <cell r="F233" t="str">
            <v>du 16/5/86</v>
          </cell>
        </row>
        <row r="234">
          <cell r="F234" t="str">
            <v>au 16/02/94</v>
          </cell>
        </row>
        <row r="235">
          <cell r="F235">
            <v>4.2500000000000003E-2</v>
          </cell>
        </row>
        <row r="237">
          <cell r="F237">
            <v>48.597499999999997</v>
          </cell>
        </row>
        <row r="238">
          <cell r="F238">
            <v>33.494199999999999</v>
          </cell>
        </row>
        <row r="239">
          <cell r="F239">
            <v>25.499400000000001</v>
          </cell>
        </row>
        <row r="240">
          <cell r="F240">
            <v>20.551400000000001</v>
          </cell>
        </row>
        <row r="241">
          <cell r="F241">
            <v>17.186900000000001</v>
          </cell>
        </row>
        <row r="242">
          <cell r="F242">
            <v>14.7514</v>
          </cell>
        </row>
        <row r="243">
          <cell r="F243">
            <v>12.9068</v>
          </cell>
        </row>
        <row r="244">
          <cell r="F244">
            <v>11.461499999999999</v>
          </cell>
        </row>
        <row r="245">
          <cell r="F245">
            <v>10.2987</v>
          </cell>
        </row>
        <row r="246">
          <cell r="F246">
            <v>9.343</v>
          </cell>
        </row>
        <row r="247">
          <cell r="F247">
            <v>8.5435999999999996</v>
          </cell>
        </row>
        <row r="248">
          <cell r="F248">
            <v>7.8651999999999997</v>
          </cell>
        </row>
        <row r="249">
          <cell r="F249">
            <v>7.2523</v>
          </cell>
        </row>
        <row r="250">
          <cell r="F250">
            <v>6.7762000000000002</v>
          </cell>
        </row>
        <row r="252">
          <cell r="F252" t="str">
            <v>attention laisser le chiffre  1</v>
          </cell>
        </row>
        <row r="256">
          <cell r="F256">
            <v>0.80100000000000005</v>
          </cell>
        </row>
        <row r="257">
          <cell r="F257">
            <v>7.9500000000000001E-2</v>
          </cell>
        </row>
        <row r="258">
          <cell r="F258">
            <v>7.9500000000000001E-2</v>
          </cell>
        </row>
        <row r="259">
          <cell r="F259">
            <v>8.1500000000000003E-2</v>
          </cell>
        </row>
        <row r="260">
          <cell r="F260">
            <v>8.1500000000000003E-2</v>
          </cell>
        </row>
        <row r="261">
          <cell r="F261">
            <v>8.1500000000000003E-2</v>
          </cell>
        </row>
        <row r="262">
          <cell r="F262">
            <v>0</v>
          </cell>
        </row>
        <row r="269">
          <cell r="F269">
            <v>0.80100000000000005</v>
          </cell>
        </row>
        <row r="270">
          <cell r="F270">
            <v>7.9500000000000001E-2</v>
          </cell>
        </row>
        <row r="271">
          <cell r="F271">
            <v>7.9500000000000001E-2</v>
          </cell>
        </row>
        <row r="272">
          <cell r="F272">
            <v>8.1500000000000003E-2</v>
          </cell>
        </row>
        <row r="273">
          <cell r="F273">
            <v>8.1500000000000003E-2</v>
          </cell>
        </row>
        <row r="274">
          <cell r="F274">
            <v>8.1500000000000003E-2</v>
          </cell>
        </row>
        <row r="282">
          <cell r="F282">
            <v>0.80100000000000005</v>
          </cell>
        </row>
        <row r="283">
          <cell r="F283">
            <v>0.13</v>
          </cell>
        </row>
        <row r="284">
          <cell r="F284">
            <v>7.9500000000000001E-2</v>
          </cell>
        </row>
        <row r="285">
          <cell r="F285">
            <v>8.1500000000000003E-2</v>
          </cell>
        </row>
        <row r="286">
          <cell r="F286">
            <v>8.1500000000000003E-2</v>
          </cell>
        </row>
        <row r="287">
          <cell r="F287">
            <v>8.1500000000000003E-2</v>
          </cell>
        </row>
        <row r="294">
          <cell r="F294">
            <v>0.80100000000000005</v>
          </cell>
        </row>
        <row r="295">
          <cell r="F295">
            <v>0.15</v>
          </cell>
        </row>
        <row r="296">
          <cell r="F296">
            <v>0.2</v>
          </cell>
        </row>
        <row r="297">
          <cell r="F297">
            <v>8.1500000000000003E-2</v>
          </cell>
        </row>
        <row r="298">
          <cell r="F298">
            <v>8.1500000000000003E-2</v>
          </cell>
        </row>
        <row r="299">
          <cell r="F299">
            <v>8.1500000000000003E-2</v>
          </cell>
        </row>
        <row r="307">
          <cell r="F307">
            <v>0.80100000000000005</v>
          </cell>
        </row>
        <row r="308">
          <cell r="F308">
            <v>7.9500000000000001E-2</v>
          </cell>
        </row>
        <row r="309">
          <cell r="F309">
            <v>7.9500000000000001E-2</v>
          </cell>
        </row>
        <row r="310">
          <cell r="F310">
            <v>0.15</v>
          </cell>
        </row>
        <row r="311">
          <cell r="F311">
            <v>8.1500000000000003E-2</v>
          </cell>
        </row>
        <row r="312">
          <cell r="F312">
            <v>8.1500000000000003E-2</v>
          </cell>
        </row>
        <row r="320">
          <cell r="F320">
            <v>0.80100000000000005</v>
          </cell>
        </row>
        <row r="321">
          <cell r="F321">
            <v>7.9500000000000001E-2</v>
          </cell>
        </row>
        <row r="322">
          <cell r="F322">
            <v>0.2</v>
          </cell>
        </row>
        <row r="323">
          <cell r="F323">
            <v>8.1500000000000003E-2</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s>
    <sheetDataSet>
      <sheetData sheetId="0"/>
      <sheetData sheetId="1">
        <row r="238">
          <cell r="B238" t="str">
            <v>I</v>
          </cell>
        </row>
        <row r="664">
          <cell r="B664" t="str">
            <v>FIN</v>
          </cell>
        </row>
      </sheetData>
      <sheetData sheetId="2"/>
      <sheetData sheetId="3"/>
      <sheetData sheetId="4"/>
      <sheetData sheetId="5"/>
      <sheetData sheetId="6"/>
      <sheetData sheetId="7"/>
      <sheetData sheetId="8">
        <row r="2">
          <cell r="B2" t="str">
            <v xml:space="preserve">conso aux 100 Km  :  </v>
          </cell>
          <cell r="D2">
            <v>5</v>
          </cell>
          <cell r="E2">
            <v>5.5</v>
          </cell>
          <cell r="F2">
            <v>6</v>
          </cell>
          <cell r="G2">
            <v>6.5</v>
          </cell>
          <cell r="H2">
            <v>7</v>
          </cell>
          <cell r="I2">
            <v>7.5</v>
          </cell>
          <cell r="J2">
            <v>8</v>
          </cell>
          <cell r="K2">
            <v>8.5</v>
          </cell>
          <cell r="L2">
            <v>9</v>
          </cell>
          <cell r="M2">
            <v>9.5</v>
          </cell>
          <cell r="N2">
            <v>10</v>
          </cell>
          <cell r="O2">
            <v>10.5</v>
          </cell>
          <cell r="P2">
            <v>11</v>
          </cell>
          <cell r="Q2">
            <v>11.5</v>
          </cell>
          <cell r="R2">
            <v>12</v>
          </cell>
          <cell r="S2">
            <v>13</v>
          </cell>
          <cell r="T2">
            <v>14</v>
          </cell>
          <cell r="U2">
            <v>15</v>
          </cell>
        </row>
        <row r="6">
          <cell r="B6" t="str">
            <v xml:space="preserve"> Super 98</v>
          </cell>
          <cell r="C6">
            <v>1.5</v>
          </cell>
          <cell r="D6" t="str">
            <v xml:space="preserve">0.075 €  0.49 F </v>
          </cell>
          <cell r="E6" t="str">
            <v xml:space="preserve">0.083 €  0.54 F </v>
          </cell>
          <cell r="F6" t="str">
            <v xml:space="preserve">0.09 €  0.59 F </v>
          </cell>
          <cell r="G6" t="str">
            <v xml:space="preserve">0.098 €  0.64 F </v>
          </cell>
          <cell r="H6" t="str">
            <v xml:space="preserve">0.105 €  0.69 F </v>
          </cell>
          <cell r="I6" t="str">
            <v xml:space="preserve">0.113 €  0.74 F </v>
          </cell>
          <cell r="J6" t="str">
            <v xml:space="preserve">0.12 €  0.79 F </v>
          </cell>
          <cell r="K6" t="str">
            <v xml:space="preserve">0.128 €  0.84 F </v>
          </cell>
          <cell r="L6" t="str">
            <v xml:space="preserve">0.135 €  0.89 F </v>
          </cell>
          <cell r="M6" t="str">
            <v xml:space="preserve">0.143 €  0.93 F </v>
          </cell>
          <cell r="N6" t="str">
            <v xml:space="preserve">0.15 €  0.98 F </v>
          </cell>
          <cell r="O6" t="str">
            <v xml:space="preserve">0.158 €  1.03 F </v>
          </cell>
          <cell r="P6" t="str">
            <v xml:space="preserve">0.165 €  1.08 F </v>
          </cell>
          <cell r="Q6" t="str">
            <v xml:space="preserve">0.173 €  1.13 F </v>
          </cell>
          <cell r="R6" t="str">
            <v xml:space="preserve">0.18 €  1.18 F </v>
          </cell>
          <cell r="S6" t="str">
            <v xml:space="preserve">0.195 €  1.28 F </v>
          </cell>
          <cell r="T6" t="str">
            <v xml:space="preserve">0.21 €  1.38 F </v>
          </cell>
          <cell r="U6" t="str">
            <v xml:space="preserve">0.225 €  1.48 F </v>
          </cell>
        </row>
        <row r="7">
          <cell r="D7">
            <v>0.49</v>
          </cell>
          <cell r="E7">
            <v>0.54</v>
          </cell>
          <cell r="F7">
            <v>0.59</v>
          </cell>
          <cell r="G7">
            <v>0.64</v>
          </cell>
          <cell r="H7">
            <v>0.69</v>
          </cell>
          <cell r="I7">
            <v>0.74</v>
          </cell>
          <cell r="J7">
            <v>0.79</v>
          </cell>
          <cell r="K7">
            <v>0.84</v>
          </cell>
          <cell r="L7">
            <v>0.89</v>
          </cell>
          <cell r="M7">
            <v>0.93</v>
          </cell>
          <cell r="N7">
            <v>0.98</v>
          </cell>
          <cell r="O7">
            <v>1.03</v>
          </cell>
          <cell r="P7">
            <v>1.08</v>
          </cell>
          <cell r="Q7">
            <v>1.1299999999999999</v>
          </cell>
          <cell r="R7">
            <v>1.18</v>
          </cell>
          <cell r="S7">
            <v>1.28</v>
          </cell>
          <cell r="T7">
            <v>1.38</v>
          </cell>
          <cell r="U7">
            <v>1.48</v>
          </cell>
        </row>
        <row r="8">
          <cell r="B8" t="str">
            <v xml:space="preserve"> Super 95</v>
          </cell>
          <cell r="C8">
            <v>1.23</v>
          </cell>
          <cell r="D8" t="str">
            <v xml:space="preserve">0.062 €  0.4 F </v>
          </cell>
          <cell r="E8" t="str">
            <v xml:space="preserve">0.068 €  0.44 F </v>
          </cell>
          <cell r="F8" t="str">
            <v xml:space="preserve">0.074 €  0.48 F </v>
          </cell>
          <cell r="G8" t="str">
            <v xml:space="preserve">0.08 €  0.52 F </v>
          </cell>
          <cell r="H8" t="str">
            <v xml:space="preserve">0.086 €  0.56 F </v>
          </cell>
          <cell r="I8" t="str">
            <v xml:space="preserve">0.092 €  0.61 F </v>
          </cell>
          <cell r="J8" t="str">
            <v xml:space="preserve">0.098 €  0.65 F </v>
          </cell>
          <cell r="K8" t="str">
            <v xml:space="preserve">0.105 €  0.69 F </v>
          </cell>
          <cell r="L8" t="str">
            <v xml:space="preserve">0.111 €  0.73 F </v>
          </cell>
          <cell r="M8" t="str">
            <v xml:space="preserve">0.117 €  0.77 F </v>
          </cell>
          <cell r="N8" t="str">
            <v xml:space="preserve">0.123 €  0.81 F </v>
          </cell>
          <cell r="O8" t="str">
            <v xml:space="preserve">0.129 €  0.85 F </v>
          </cell>
          <cell r="P8" t="str">
            <v xml:space="preserve">0.135 €  0.89 F </v>
          </cell>
          <cell r="Q8" t="str">
            <v xml:space="preserve">0.141 €  0.93 F </v>
          </cell>
          <cell r="R8" t="str">
            <v xml:space="preserve">0.148 €  0.97 F </v>
          </cell>
          <cell r="S8" t="str">
            <v xml:space="preserve">0.16 €  1.05 F </v>
          </cell>
          <cell r="T8" t="str">
            <v xml:space="preserve">0.172 €  1.13 F </v>
          </cell>
          <cell r="U8" t="str">
            <v xml:space="preserve">0.185 €  1.21 F </v>
          </cell>
        </row>
        <row r="9">
          <cell r="D9">
            <v>0.4</v>
          </cell>
          <cell r="E9">
            <v>0.44</v>
          </cell>
          <cell r="F9">
            <v>0.48</v>
          </cell>
          <cell r="G9">
            <v>0.52</v>
          </cell>
          <cell r="H9">
            <v>0.56000000000000005</v>
          </cell>
          <cell r="I9">
            <v>0.61</v>
          </cell>
          <cell r="J9">
            <v>0.65</v>
          </cell>
          <cell r="K9">
            <v>0.69</v>
          </cell>
          <cell r="L9">
            <v>0.73</v>
          </cell>
          <cell r="M9">
            <v>0.77</v>
          </cell>
          <cell r="N9">
            <v>0.81</v>
          </cell>
          <cell r="O9">
            <v>0.85</v>
          </cell>
          <cell r="P9">
            <v>0.89</v>
          </cell>
          <cell r="Q9">
            <v>0.93</v>
          </cell>
          <cell r="R9">
            <v>0.97</v>
          </cell>
          <cell r="S9">
            <v>1.05</v>
          </cell>
          <cell r="T9">
            <v>1.1299999999999999</v>
          </cell>
          <cell r="U9">
            <v>1.21</v>
          </cell>
        </row>
        <row r="10">
          <cell r="B10" t="str">
            <v xml:space="preserve"> Diesel</v>
          </cell>
          <cell r="C10">
            <v>1.3</v>
          </cell>
          <cell r="D10" t="str">
            <v xml:space="preserve">0.065 €  0.43 F </v>
          </cell>
          <cell r="E10" t="str">
            <v xml:space="preserve">0.072 €  0.47 F </v>
          </cell>
          <cell r="F10" t="str">
            <v xml:space="preserve">0.078 €  0.51 F </v>
          </cell>
          <cell r="G10" t="str">
            <v xml:space="preserve">0.085 €  0.55 F </v>
          </cell>
          <cell r="H10" t="str">
            <v xml:space="preserve">0.091 €  0.6 F </v>
          </cell>
          <cell r="I10" t="str">
            <v xml:space="preserve">0.098 €  0.64 F </v>
          </cell>
          <cell r="J10" t="str">
            <v xml:space="preserve">0.104 €  0.68 F </v>
          </cell>
          <cell r="K10" t="str">
            <v xml:space="preserve">0.111 €  0.72 F </v>
          </cell>
          <cell r="L10" t="str">
            <v xml:space="preserve">0.117 €  0.77 F </v>
          </cell>
          <cell r="M10" t="str">
            <v xml:space="preserve">0.124 €  0.81 F </v>
          </cell>
          <cell r="N10" t="str">
            <v xml:space="preserve">0.13 €  0.85 F </v>
          </cell>
          <cell r="O10" t="str">
            <v xml:space="preserve">0.137 €  0.9 F </v>
          </cell>
          <cell r="P10" t="str">
            <v xml:space="preserve">0.143 €  0.94 F </v>
          </cell>
          <cell r="Q10" t="str">
            <v xml:space="preserve">0.15 €  0.98 F </v>
          </cell>
          <cell r="R10" t="str">
            <v xml:space="preserve">0.156 €  1.02 F </v>
          </cell>
          <cell r="S10" t="str">
            <v xml:space="preserve">0.169 €  1.11 F </v>
          </cell>
          <cell r="T10" t="str">
            <v xml:space="preserve">0.182 €  1.19 F </v>
          </cell>
          <cell r="U10" t="str">
            <v xml:space="preserve">0.195 €  1.28 F </v>
          </cell>
        </row>
        <row r="11">
          <cell r="D11">
            <v>0.43</v>
          </cell>
          <cell r="E11">
            <v>0.47</v>
          </cell>
          <cell r="F11">
            <v>0.51</v>
          </cell>
          <cell r="G11">
            <v>0.55000000000000004</v>
          </cell>
          <cell r="H11">
            <v>0.6</v>
          </cell>
          <cell r="I11">
            <v>0.64</v>
          </cell>
          <cell r="J11">
            <v>0.68</v>
          </cell>
          <cell r="K11">
            <v>0.72</v>
          </cell>
          <cell r="L11">
            <v>0.77</v>
          </cell>
          <cell r="M11">
            <v>0.81</v>
          </cell>
          <cell r="N11">
            <v>0.85</v>
          </cell>
          <cell r="O11">
            <v>0.9</v>
          </cell>
          <cell r="P11">
            <v>0.94</v>
          </cell>
          <cell r="Q11">
            <v>0.98</v>
          </cell>
          <cell r="R11">
            <v>1.02</v>
          </cell>
          <cell r="S11">
            <v>1.1100000000000001</v>
          </cell>
          <cell r="T11">
            <v>1.19</v>
          </cell>
          <cell r="U11">
            <v>1.28</v>
          </cell>
        </row>
        <row r="12">
          <cell r="B12" t="str">
            <v xml:space="preserve"> G P L</v>
          </cell>
          <cell r="C12">
            <v>0.67</v>
          </cell>
          <cell r="D12" t="str">
            <v xml:space="preserve">0.034 €  0.22 F </v>
          </cell>
          <cell r="E12" t="str">
            <v xml:space="preserve">0.037 €  0.24 F </v>
          </cell>
          <cell r="F12" t="str">
            <v xml:space="preserve">0.04 €  0.26 F </v>
          </cell>
          <cell r="G12" t="str">
            <v xml:space="preserve">0.044 €  0.29 F </v>
          </cell>
          <cell r="H12" t="str">
            <v xml:space="preserve">0.047 €  0.31 F </v>
          </cell>
          <cell r="I12" t="str">
            <v xml:space="preserve">0.05 €  0.33 F </v>
          </cell>
          <cell r="J12" t="str">
            <v xml:space="preserve">0.054 €  0.35 F </v>
          </cell>
          <cell r="K12" t="str">
            <v xml:space="preserve">0.057 €  0.37 F </v>
          </cell>
          <cell r="L12" t="str">
            <v xml:space="preserve">0.06 €  0.4 F </v>
          </cell>
          <cell r="M12" t="str">
            <v xml:space="preserve">0.064 €  0.42 F </v>
          </cell>
          <cell r="N12" t="str">
            <v xml:space="preserve">0.067 €  0.44 F </v>
          </cell>
          <cell r="O12" t="str">
            <v xml:space="preserve">0.07 €  0.46 F </v>
          </cell>
          <cell r="P12" t="str">
            <v xml:space="preserve">0.074 €  0.48 F </v>
          </cell>
          <cell r="Q12" t="str">
            <v xml:space="preserve">0.077 €  0.51 F </v>
          </cell>
          <cell r="R12" t="str">
            <v xml:space="preserve">0.08 €  0.53 F </v>
          </cell>
          <cell r="S12" t="str">
            <v xml:space="preserve">0.087 €   F </v>
          </cell>
          <cell r="T12" t="str">
            <v xml:space="preserve">0.094 €   F </v>
          </cell>
          <cell r="U12" t="str">
            <v xml:space="preserve">0.101 €   F </v>
          </cell>
        </row>
        <row r="13">
          <cell r="D13">
            <v>0.22</v>
          </cell>
          <cell r="E13">
            <v>0.24</v>
          </cell>
          <cell r="F13">
            <v>0.26</v>
          </cell>
          <cell r="G13">
            <v>0.28999999999999998</v>
          </cell>
          <cell r="H13">
            <v>0.31</v>
          </cell>
          <cell r="I13">
            <v>0.33</v>
          </cell>
          <cell r="J13">
            <v>0.35</v>
          </cell>
          <cell r="K13">
            <v>0.37</v>
          </cell>
          <cell r="L13">
            <v>0.4</v>
          </cell>
          <cell r="M13">
            <v>0.42</v>
          </cell>
          <cell r="N13">
            <v>0.44</v>
          </cell>
          <cell r="O13">
            <v>0.46</v>
          </cell>
          <cell r="P13">
            <v>0.48</v>
          </cell>
          <cell r="Q13">
            <v>0.51</v>
          </cell>
          <cell r="R13">
            <v>0.53</v>
          </cell>
        </row>
        <row r="17">
          <cell r="B17" t="str">
            <v>Conso                  aux 100 Km</v>
          </cell>
          <cell r="C17">
            <v>7.5</v>
          </cell>
          <cell r="D17">
            <v>5</v>
          </cell>
          <cell r="E17">
            <v>10</v>
          </cell>
          <cell r="F17">
            <v>15</v>
          </cell>
          <cell r="G17">
            <v>20</v>
          </cell>
          <cell r="H17">
            <v>25</v>
          </cell>
          <cell r="I17">
            <v>30</v>
          </cell>
          <cell r="J17">
            <v>35</v>
          </cell>
          <cell r="K17">
            <v>40</v>
          </cell>
          <cell r="L17">
            <v>45</v>
          </cell>
          <cell r="M17">
            <v>50</v>
          </cell>
          <cell r="N17">
            <v>55</v>
          </cell>
          <cell r="O17">
            <v>60</v>
          </cell>
          <cell r="P17">
            <v>65</v>
          </cell>
          <cell r="Q17">
            <v>70</v>
          </cell>
          <cell r="R17">
            <v>75</v>
          </cell>
          <cell r="S17">
            <v>80</v>
          </cell>
          <cell r="T17">
            <v>85</v>
          </cell>
          <cell r="U17">
            <v>90</v>
          </cell>
          <cell r="V17">
            <v>100</v>
          </cell>
          <cell r="W17">
            <v>300</v>
          </cell>
          <cell r="X17">
            <v>600</v>
          </cell>
        </row>
        <row r="19">
          <cell r="B19">
            <v>3</v>
          </cell>
          <cell r="C19" t="str">
            <v>DIESEL</v>
          </cell>
          <cell r="D19" t="str">
            <v xml:space="preserve">0.488 €  3.2 F </v>
          </cell>
          <cell r="E19" t="str">
            <v xml:space="preserve">0.975 €  6.4 F </v>
          </cell>
          <cell r="F19" t="str">
            <v xml:space="preserve">1.463 €  9.59 F </v>
          </cell>
          <cell r="G19" t="str">
            <v xml:space="preserve">1.95 €  12.79 F </v>
          </cell>
          <cell r="H19" t="str">
            <v xml:space="preserve">2.438 €  15.99 F </v>
          </cell>
          <cell r="I19" t="str">
            <v xml:space="preserve">2.925 €  19.19 F </v>
          </cell>
          <cell r="J19" t="str">
            <v xml:space="preserve">3.413 €  22.38 F </v>
          </cell>
          <cell r="K19" t="str">
            <v xml:space="preserve">3.9 €  25.58 F </v>
          </cell>
          <cell r="L19" t="str">
            <v xml:space="preserve">4.388 €  28.78 F </v>
          </cell>
          <cell r="M19" t="str">
            <v xml:space="preserve">4.875 €  31.98 F </v>
          </cell>
          <cell r="N19" t="str">
            <v xml:space="preserve">5.363 €  35.18 F </v>
          </cell>
          <cell r="O19" t="str">
            <v xml:space="preserve">5.85 €  38.37 F </v>
          </cell>
          <cell r="P19" t="str">
            <v xml:space="preserve">6.338 €  41.57 F </v>
          </cell>
          <cell r="Q19" t="str">
            <v xml:space="preserve">6.825 €  44.77 F </v>
          </cell>
          <cell r="R19" t="str">
            <v xml:space="preserve">7.313 €  47.97 F </v>
          </cell>
          <cell r="S19" t="str">
            <v xml:space="preserve">7.8 €  51.16 F </v>
          </cell>
          <cell r="T19" t="str">
            <v xml:space="preserve">8.288 €  54.36 F </v>
          </cell>
          <cell r="U19" t="str">
            <v xml:space="preserve">8.775 €  57.56 F </v>
          </cell>
          <cell r="V19" t="str">
            <v xml:space="preserve">9.75 €  63.96 F </v>
          </cell>
          <cell r="W19" t="str">
            <v xml:space="preserve">29.25 €  191.87 F </v>
          </cell>
          <cell r="X19" t="str">
            <v xml:space="preserve">58.5 €  383.73 F </v>
          </cell>
        </row>
        <row r="21">
          <cell r="E21" t="str">
            <v>Valeur à acheter pour amortir le déplacement  pour le  DIESEL</v>
          </cell>
        </row>
        <row r="23">
          <cell r="B23" t="str">
            <v xml:space="preserve"> Réduction  DIESEL</v>
          </cell>
          <cell r="C23">
            <v>9.9500000000000005E-2</v>
          </cell>
          <cell r="D23" t="str">
            <v>4.9 €               32  F</v>
          </cell>
          <cell r="E23" t="str">
            <v>9.8 €               64  F</v>
          </cell>
          <cell r="F23" t="str">
            <v>14.7 €               96  F</v>
          </cell>
          <cell r="G23" t="str">
            <v>19.6 €               129  F</v>
          </cell>
          <cell r="H23" t="str">
            <v>24.5 €               161  F</v>
          </cell>
          <cell r="I23" t="str">
            <v>29.4 €               193  F</v>
          </cell>
          <cell r="J23" t="str">
            <v>34.3 €               225  F</v>
          </cell>
          <cell r="K23" t="str">
            <v>39.2 €               257  F</v>
          </cell>
          <cell r="L23" t="str">
            <v>44.1 €               289  F</v>
          </cell>
          <cell r="M23" t="str">
            <v>49 €               321  F</v>
          </cell>
          <cell r="N23" t="str">
            <v>53.9 €               354  F</v>
          </cell>
          <cell r="O23" t="str">
            <v>58.8 €               386  F</v>
          </cell>
          <cell r="P23" t="str">
            <v>63.7 €               418  F</v>
          </cell>
          <cell r="Q23" t="str">
            <v>68.6 €               450  F</v>
          </cell>
          <cell r="R23" t="str">
            <v>73.5 €               482  F</v>
          </cell>
          <cell r="S23" t="str">
            <v>78.4 €               514  F</v>
          </cell>
          <cell r="T23" t="str">
            <v>83.3 €               546  F</v>
          </cell>
          <cell r="U23" t="str">
            <v>88.2 €               579  F</v>
          </cell>
          <cell r="V23" t="str">
            <v>98 €               643  F</v>
          </cell>
          <cell r="W23" t="str">
            <v>294 €               1929  F</v>
          </cell>
          <cell r="X23" t="str">
            <v>587.9 €               3856  F</v>
          </cell>
        </row>
        <row r="24">
          <cell r="C24" t="str">
            <v>montant achat</v>
          </cell>
          <cell r="D24" t="str">
            <v>4.9 €</v>
          </cell>
          <cell r="E24" t="str">
            <v>9.8 €</v>
          </cell>
          <cell r="F24" t="str">
            <v>14.7 €</v>
          </cell>
          <cell r="G24" t="str">
            <v>19.6 €</v>
          </cell>
          <cell r="H24" t="str">
            <v>24.5 €</v>
          </cell>
          <cell r="I24" t="str">
            <v>29.4 €</v>
          </cell>
          <cell r="J24" t="str">
            <v>34.3 €</v>
          </cell>
          <cell r="K24" t="str">
            <v>39.2 €</v>
          </cell>
          <cell r="L24" t="str">
            <v>44.1 €</v>
          </cell>
          <cell r="M24" t="str">
            <v>49 €</v>
          </cell>
          <cell r="N24" t="str">
            <v>53.9 €</v>
          </cell>
          <cell r="O24" t="str">
            <v>58.8 €</v>
          </cell>
          <cell r="P24" t="str">
            <v>63.7 €</v>
          </cell>
          <cell r="Q24" t="str">
            <v>68.6 €</v>
          </cell>
          <cell r="R24" t="str">
            <v>73.5 €</v>
          </cell>
          <cell r="S24" t="str">
            <v>78.4 €</v>
          </cell>
          <cell r="T24" t="str">
            <v>83.3 €</v>
          </cell>
          <cell r="U24" t="str">
            <v>88.2 €</v>
          </cell>
          <cell r="V24" t="str">
            <v>98 €</v>
          </cell>
          <cell r="W24" t="str">
            <v>294 €</v>
          </cell>
          <cell r="X24" t="str">
            <v>587.9 €</v>
          </cell>
        </row>
        <row r="25">
          <cell r="C25" t="str">
            <v>Prix des Km</v>
          </cell>
          <cell r="D25" t="str">
            <v>0.49 €</v>
          </cell>
          <cell r="E25" t="str">
            <v>0.98 €</v>
          </cell>
          <cell r="F25" t="str">
            <v>1.46 €</v>
          </cell>
          <cell r="G25" t="str">
            <v>1.95 €</v>
          </cell>
          <cell r="H25" t="str">
            <v>2.44 €</v>
          </cell>
          <cell r="I25" t="str">
            <v>2.93 €</v>
          </cell>
          <cell r="J25" t="str">
            <v>3.41 €</v>
          </cell>
          <cell r="K25" t="str">
            <v>3.9 €</v>
          </cell>
          <cell r="L25" t="str">
            <v>4.39 €</v>
          </cell>
          <cell r="M25" t="str">
            <v>4.88 €</v>
          </cell>
          <cell r="N25" t="str">
            <v>5.36 €</v>
          </cell>
          <cell r="O25" t="str">
            <v>5.85 €</v>
          </cell>
          <cell r="P25" t="str">
            <v>6.34 €</v>
          </cell>
          <cell r="Q25" t="str">
            <v>6.83 €</v>
          </cell>
          <cell r="R25" t="str">
            <v>7.31 €</v>
          </cell>
          <cell r="S25" t="str">
            <v>7.8 €</v>
          </cell>
          <cell r="T25" t="str">
            <v>8.29 €</v>
          </cell>
          <cell r="U25" t="str">
            <v>8.78 €</v>
          </cell>
          <cell r="V25" t="str">
            <v>9.75 €</v>
          </cell>
          <cell r="W25" t="str">
            <v>29.25 €</v>
          </cell>
          <cell r="X25" t="str">
            <v>58.5 €</v>
          </cell>
        </row>
        <row r="26">
          <cell r="C26" t="str">
            <v>montant achat</v>
          </cell>
          <cell r="D26">
            <v>32.141893000000003</v>
          </cell>
          <cell r="E26">
            <v>64.283786000000006</v>
          </cell>
          <cell r="F26">
            <v>96.425678999999988</v>
          </cell>
          <cell r="G26">
            <v>128.56757200000001</v>
          </cell>
          <cell r="H26">
            <v>160.70946499999999</v>
          </cell>
          <cell r="I26">
            <v>192.85135799999998</v>
          </cell>
          <cell r="J26">
            <v>224.99325099999999</v>
          </cell>
          <cell r="K26">
            <v>257.13514400000003</v>
          </cell>
          <cell r="L26">
            <v>289.27703700000001</v>
          </cell>
          <cell r="M26">
            <v>321.41892999999999</v>
          </cell>
          <cell r="N26">
            <v>353.56082299999997</v>
          </cell>
          <cell r="O26">
            <v>385.70271599999995</v>
          </cell>
          <cell r="P26">
            <v>417.84460899999999</v>
          </cell>
          <cell r="Q26">
            <v>449.98650199999997</v>
          </cell>
          <cell r="R26">
            <v>482.12839500000001</v>
          </cell>
          <cell r="S26">
            <v>514.27028800000005</v>
          </cell>
          <cell r="T26">
            <v>546.41218099999992</v>
          </cell>
          <cell r="U26">
            <v>578.55407400000001</v>
          </cell>
          <cell r="V26">
            <v>642.83785999999998</v>
          </cell>
          <cell r="W26">
            <v>1928.51358</v>
          </cell>
          <cell r="X26">
            <v>3856.3712029999997</v>
          </cell>
        </row>
        <row r="28">
          <cell r="D28" t="str">
            <v>lorsque vous vous déplacez pour acheter MOINS CHER AILLEURS , vérifier si le GAIN ESCOMPTE n'est pas  ANNULé par le coût du DEPLACEMENT , en fonction de la réduction espérée , trouvez le montant à acheter pour amortir le déplacement selon votre CONSOMMATI</v>
          </cell>
        </row>
        <row r="30">
          <cell r="D30" t="str">
            <v>Création :  Jo SCHNEIDER / 68800 LEIMBACH - 03/10/2006 -  jo.schneider@libertysurf.fr</v>
          </cell>
        </row>
      </sheetData>
      <sheetData sheetId="9"/>
      <sheetData sheetId="10"/>
      <sheetData sheetId="11"/>
      <sheetData sheetId="12"/>
      <sheetData sheetId="13"/>
      <sheetData sheetId="14"/>
      <sheetData sheetId="15"/>
      <sheetData sheetId="16">
        <row r="3">
          <cell r="B3" t="str">
            <v>CLIQUEZ SUR L'ADRESSE DU SITE POUR LE LANCER</v>
          </cell>
        </row>
      </sheetData>
      <sheetData sheetId="17">
        <row r="6">
          <cell r="B6">
            <v>38488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s>
    <sheetDataSet>
      <sheetData sheetId="0"/>
      <sheetData sheetId="1">
        <row r="238">
          <cell r="B238" t="str">
            <v>I</v>
          </cell>
        </row>
        <row r="664">
          <cell r="B664" t="str">
            <v>FIN</v>
          </cell>
        </row>
      </sheetData>
      <sheetData sheetId="2"/>
      <sheetData sheetId="3"/>
      <sheetData sheetId="4"/>
      <sheetData sheetId="5"/>
      <sheetData sheetId="6"/>
      <sheetData sheetId="7"/>
      <sheetData sheetId="8">
        <row r="2">
          <cell r="B2" t="str">
            <v xml:space="preserve">conso aux 100 Km  :  </v>
          </cell>
          <cell r="D2">
            <v>5</v>
          </cell>
          <cell r="E2">
            <v>5.5</v>
          </cell>
          <cell r="F2">
            <v>6</v>
          </cell>
          <cell r="G2">
            <v>6.5</v>
          </cell>
          <cell r="H2">
            <v>7</v>
          </cell>
          <cell r="I2">
            <v>7.5</v>
          </cell>
          <cell r="J2">
            <v>8</v>
          </cell>
          <cell r="K2">
            <v>8.5</v>
          </cell>
          <cell r="L2">
            <v>9</v>
          </cell>
          <cell r="M2">
            <v>9.5</v>
          </cell>
          <cell r="N2">
            <v>10</v>
          </cell>
          <cell r="O2">
            <v>10.5</v>
          </cell>
          <cell r="P2">
            <v>11</v>
          </cell>
          <cell r="Q2">
            <v>11.5</v>
          </cell>
          <cell r="R2">
            <v>12</v>
          </cell>
          <cell r="S2">
            <v>13</v>
          </cell>
          <cell r="T2">
            <v>14</v>
          </cell>
          <cell r="U2">
            <v>15</v>
          </cell>
        </row>
        <row r="6">
          <cell r="B6" t="str">
            <v xml:space="preserve"> Super 98</v>
          </cell>
          <cell r="C6">
            <v>1.5</v>
          </cell>
          <cell r="D6" t="str">
            <v xml:space="preserve">0.075 €  0.49 F </v>
          </cell>
          <cell r="E6" t="str">
            <v xml:space="preserve">0.083 €  0.54 F </v>
          </cell>
          <cell r="F6" t="str">
            <v xml:space="preserve">0.09 €  0.59 F </v>
          </cell>
          <cell r="G6" t="str">
            <v xml:space="preserve">0.098 €  0.64 F </v>
          </cell>
          <cell r="H6" t="str">
            <v xml:space="preserve">0.105 €  0.69 F </v>
          </cell>
          <cell r="I6" t="str">
            <v xml:space="preserve">0.113 €  0.74 F </v>
          </cell>
          <cell r="J6" t="str">
            <v xml:space="preserve">0.12 €  0.79 F </v>
          </cell>
          <cell r="K6" t="str">
            <v xml:space="preserve">0.128 €  0.84 F </v>
          </cell>
          <cell r="L6" t="str">
            <v xml:space="preserve">0.135 €  0.89 F </v>
          </cell>
          <cell r="M6" t="str">
            <v xml:space="preserve">0.143 €  0.93 F </v>
          </cell>
          <cell r="N6" t="str">
            <v xml:space="preserve">0.15 €  0.98 F </v>
          </cell>
          <cell r="O6" t="str">
            <v xml:space="preserve">0.158 €  1.03 F </v>
          </cell>
          <cell r="P6" t="str">
            <v xml:space="preserve">0.165 €  1.08 F </v>
          </cell>
          <cell r="Q6" t="str">
            <v xml:space="preserve">0.173 €  1.13 F </v>
          </cell>
          <cell r="R6" t="str">
            <v xml:space="preserve">0.18 €  1.18 F </v>
          </cell>
          <cell r="S6" t="str">
            <v xml:space="preserve">0.195 €  1.28 F </v>
          </cell>
          <cell r="T6" t="str">
            <v xml:space="preserve">0.21 €  1.38 F </v>
          </cell>
          <cell r="U6" t="str">
            <v xml:space="preserve">0.225 €  1.48 F </v>
          </cell>
        </row>
        <row r="7">
          <cell r="D7">
            <v>0.49</v>
          </cell>
          <cell r="E7">
            <v>0.54</v>
          </cell>
          <cell r="F7">
            <v>0.59</v>
          </cell>
          <cell r="G7">
            <v>0.64</v>
          </cell>
          <cell r="H7">
            <v>0.69</v>
          </cell>
          <cell r="I7">
            <v>0.74</v>
          </cell>
          <cell r="J7">
            <v>0.79</v>
          </cell>
          <cell r="K7">
            <v>0.84</v>
          </cell>
          <cell r="L7">
            <v>0.89</v>
          </cell>
          <cell r="M7">
            <v>0.93</v>
          </cell>
          <cell r="N7">
            <v>0.98</v>
          </cell>
          <cell r="O7">
            <v>1.03</v>
          </cell>
          <cell r="P7">
            <v>1.08</v>
          </cell>
          <cell r="Q7">
            <v>1.1299999999999999</v>
          </cell>
          <cell r="R7">
            <v>1.18</v>
          </cell>
          <cell r="S7">
            <v>1.28</v>
          </cell>
          <cell r="T7">
            <v>1.38</v>
          </cell>
          <cell r="U7">
            <v>1.48</v>
          </cell>
        </row>
        <row r="8">
          <cell r="B8" t="str">
            <v xml:space="preserve"> Super 95</v>
          </cell>
          <cell r="C8">
            <v>1.23</v>
          </cell>
          <cell r="D8" t="str">
            <v xml:space="preserve">0.062 €  0.4 F </v>
          </cell>
          <cell r="E8" t="str">
            <v xml:space="preserve">0.068 €  0.44 F </v>
          </cell>
          <cell r="F8" t="str">
            <v xml:space="preserve">0.074 €  0.48 F </v>
          </cell>
          <cell r="G8" t="str">
            <v xml:space="preserve">0.08 €  0.52 F </v>
          </cell>
          <cell r="H8" t="str">
            <v xml:space="preserve">0.086 €  0.56 F </v>
          </cell>
          <cell r="I8" t="str">
            <v xml:space="preserve">0.092 €  0.61 F </v>
          </cell>
          <cell r="J8" t="str">
            <v xml:space="preserve">0.098 €  0.65 F </v>
          </cell>
          <cell r="K8" t="str">
            <v xml:space="preserve">0.105 €  0.69 F </v>
          </cell>
          <cell r="L8" t="str">
            <v xml:space="preserve">0.111 €  0.73 F </v>
          </cell>
          <cell r="M8" t="str">
            <v xml:space="preserve">0.117 €  0.77 F </v>
          </cell>
          <cell r="N8" t="str">
            <v xml:space="preserve">0.123 €  0.81 F </v>
          </cell>
          <cell r="O8" t="str">
            <v xml:space="preserve">0.129 €  0.85 F </v>
          </cell>
          <cell r="P8" t="str">
            <v xml:space="preserve">0.135 €  0.89 F </v>
          </cell>
          <cell r="Q8" t="str">
            <v xml:space="preserve">0.141 €  0.93 F </v>
          </cell>
          <cell r="R8" t="str">
            <v xml:space="preserve">0.148 €  0.97 F </v>
          </cell>
          <cell r="S8" t="str">
            <v xml:space="preserve">0.16 €  1.05 F </v>
          </cell>
          <cell r="T8" t="str">
            <v xml:space="preserve">0.172 €  1.13 F </v>
          </cell>
          <cell r="U8" t="str">
            <v xml:space="preserve">0.185 €  1.21 F </v>
          </cell>
        </row>
        <row r="9">
          <cell r="D9">
            <v>0.4</v>
          </cell>
          <cell r="E9">
            <v>0.44</v>
          </cell>
          <cell r="F9">
            <v>0.48</v>
          </cell>
          <cell r="G9">
            <v>0.52</v>
          </cell>
          <cell r="H9">
            <v>0.56000000000000005</v>
          </cell>
          <cell r="I9">
            <v>0.61</v>
          </cell>
          <cell r="J9">
            <v>0.65</v>
          </cell>
          <cell r="K9">
            <v>0.69</v>
          </cell>
          <cell r="L9">
            <v>0.73</v>
          </cell>
          <cell r="M9">
            <v>0.77</v>
          </cell>
          <cell r="N9">
            <v>0.81</v>
          </cell>
          <cell r="O9">
            <v>0.85</v>
          </cell>
          <cell r="P9">
            <v>0.89</v>
          </cell>
          <cell r="Q9">
            <v>0.93</v>
          </cell>
          <cell r="R9">
            <v>0.97</v>
          </cell>
          <cell r="S9">
            <v>1.05</v>
          </cell>
          <cell r="T9">
            <v>1.1299999999999999</v>
          </cell>
          <cell r="U9">
            <v>1.21</v>
          </cell>
        </row>
        <row r="10">
          <cell r="B10" t="str">
            <v xml:space="preserve"> Diesel</v>
          </cell>
          <cell r="C10">
            <v>1.3</v>
          </cell>
          <cell r="D10" t="str">
            <v xml:space="preserve">0.065 €  0.43 F </v>
          </cell>
          <cell r="E10" t="str">
            <v xml:space="preserve">0.072 €  0.47 F </v>
          </cell>
          <cell r="F10" t="str">
            <v xml:space="preserve">0.078 €  0.51 F </v>
          </cell>
          <cell r="G10" t="str">
            <v xml:space="preserve">0.085 €  0.55 F </v>
          </cell>
          <cell r="H10" t="str">
            <v xml:space="preserve">0.091 €  0.6 F </v>
          </cell>
          <cell r="I10" t="str">
            <v xml:space="preserve">0.098 €  0.64 F </v>
          </cell>
          <cell r="J10" t="str">
            <v xml:space="preserve">0.104 €  0.68 F </v>
          </cell>
          <cell r="K10" t="str">
            <v xml:space="preserve">0.111 €  0.72 F </v>
          </cell>
          <cell r="L10" t="str">
            <v xml:space="preserve">0.117 €  0.77 F </v>
          </cell>
          <cell r="M10" t="str">
            <v xml:space="preserve">0.124 €  0.81 F </v>
          </cell>
          <cell r="N10" t="str">
            <v xml:space="preserve">0.13 €  0.85 F </v>
          </cell>
          <cell r="O10" t="str">
            <v xml:space="preserve">0.137 €  0.9 F </v>
          </cell>
          <cell r="P10" t="str">
            <v xml:space="preserve">0.143 €  0.94 F </v>
          </cell>
          <cell r="Q10" t="str">
            <v xml:space="preserve">0.15 €  0.98 F </v>
          </cell>
          <cell r="R10" t="str">
            <v xml:space="preserve">0.156 €  1.02 F </v>
          </cell>
          <cell r="S10" t="str">
            <v xml:space="preserve">0.169 €  1.11 F </v>
          </cell>
          <cell r="T10" t="str">
            <v xml:space="preserve">0.182 €  1.19 F </v>
          </cell>
          <cell r="U10" t="str">
            <v xml:space="preserve">0.195 €  1.28 F </v>
          </cell>
        </row>
        <row r="11">
          <cell r="D11">
            <v>0.43</v>
          </cell>
          <cell r="E11">
            <v>0.47</v>
          </cell>
          <cell r="F11">
            <v>0.51</v>
          </cell>
          <cell r="G11">
            <v>0.55000000000000004</v>
          </cell>
          <cell r="H11">
            <v>0.6</v>
          </cell>
          <cell r="I11">
            <v>0.64</v>
          </cell>
          <cell r="J11">
            <v>0.68</v>
          </cell>
          <cell r="K11">
            <v>0.72</v>
          </cell>
          <cell r="L11">
            <v>0.77</v>
          </cell>
          <cell r="M11">
            <v>0.81</v>
          </cell>
          <cell r="N11">
            <v>0.85</v>
          </cell>
          <cell r="O11">
            <v>0.9</v>
          </cell>
          <cell r="P11">
            <v>0.94</v>
          </cell>
          <cell r="Q11">
            <v>0.98</v>
          </cell>
          <cell r="R11">
            <v>1.02</v>
          </cell>
          <cell r="S11">
            <v>1.1100000000000001</v>
          </cell>
          <cell r="T11">
            <v>1.19</v>
          </cell>
          <cell r="U11">
            <v>1.28</v>
          </cell>
        </row>
        <row r="12">
          <cell r="B12" t="str">
            <v xml:space="preserve"> G P L</v>
          </cell>
          <cell r="C12">
            <v>0.67</v>
          </cell>
          <cell r="D12" t="str">
            <v xml:space="preserve">0.034 €  0.22 F </v>
          </cell>
          <cell r="E12" t="str">
            <v xml:space="preserve">0.037 €  0.24 F </v>
          </cell>
          <cell r="F12" t="str">
            <v xml:space="preserve">0.04 €  0.26 F </v>
          </cell>
          <cell r="G12" t="str">
            <v xml:space="preserve">0.044 €  0.29 F </v>
          </cell>
          <cell r="H12" t="str">
            <v xml:space="preserve">0.047 €  0.31 F </v>
          </cell>
          <cell r="I12" t="str">
            <v xml:space="preserve">0.05 €  0.33 F </v>
          </cell>
          <cell r="J12" t="str">
            <v xml:space="preserve">0.054 €  0.35 F </v>
          </cell>
          <cell r="K12" t="str">
            <v xml:space="preserve">0.057 €  0.37 F </v>
          </cell>
          <cell r="L12" t="str">
            <v xml:space="preserve">0.06 €  0.4 F </v>
          </cell>
          <cell r="M12" t="str">
            <v xml:space="preserve">0.064 €  0.42 F </v>
          </cell>
          <cell r="N12" t="str">
            <v xml:space="preserve">0.067 €  0.44 F </v>
          </cell>
          <cell r="O12" t="str">
            <v xml:space="preserve">0.07 €  0.46 F </v>
          </cell>
          <cell r="P12" t="str">
            <v xml:space="preserve">0.074 €  0.48 F </v>
          </cell>
          <cell r="Q12" t="str">
            <v xml:space="preserve">0.077 €  0.51 F </v>
          </cell>
          <cell r="R12" t="str">
            <v xml:space="preserve">0.08 €  0.53 F </v>
          </cell>
          <cell r="S12" t="str">
            <v xml:space="preserve">0.087 €   F </v>
          </cell>
          <cell r="T12" t="str">
            <v xml:space="preserve">0.094 €   F </v>
          </cell>
          <cell r="U12" t="str">
            <v xml:space="preserve">0.101 €   F </v>
          </cell>
        </row>
        <row r="13">
          <cell r="D13">
            <v>0.22</v>
          </cell>
          <cell r="E13">
            <v>0.24</v>
          </cell>
          <cell r="F13">
            <v>0.26</v>
          </cell>
          <cell r="G13">
            <v>0.28999999999999998</v>
          </cell>
          <cell r="H13">
            <v>0.31</v>
          </cell>
          <cell r="I13">
            <v>0.33</v>
          </cell>
          <cell r="J13">
            <v>0.35</v>
          </cell>
          <cell r="K13">
            <v>0.37</v>
          </cell>
          <cell r="L13">
            <v>0.4</v>
          </cell>
          <cell r="M13">
            <v>0.42</v>
          </cell>
          <cell r="N13">
            <v>0.44</v>
          </cell>
          <cell r="O13">
            <v>0.46</v>
          </cell>
          <cell r="P13">
            <v>0.48</v>
          </cell>
          <cell r="Q13">
            <v>0.51</v>
          </cell>
          <cell r="R13">
            <v>0.53</v>
          </cell>
        </row>
        <row r="17">
          <cell r="B17" t="str">
            <v>Conso                  aux 100 Km</v>
          </cell>
          <cell r="C17">
            <v>7.5</v>
          </cell>
          <cell r="D17">
            <v>5</v>
          </cell>
          <cell r="E17">
            <v>10</v>
          </cell>
          <cell r="F17">
            <v>15</v>
          </cell>
          <cell r="G17">
            <v>20</v>
          </cell>
          <cell r="H17">
            <v>25</v>
          </cell>
          <cell r="I17">
            <v>30</v>
          </cell>
          <cell r="J17">
            <v>35</v>
          </cell>
          <cell r="K17">
            <v>40</v>
          </cell>
          <cell r="L17">
            <v>45</v>
          </cell>
          <cell r="M17">
            <v>50</v>
          </cell>
          <cell r="N17">
            <v>55</v>
          </cell>
          <cell r="O17">
            <v>60</v>
          </cell>
          <cell r="P17">
            <v>65</v>
          </cell>
          <cell r="Q17">
            <v>70</v>
          </cell>
          <cell r="R17">
            <v>75</v>
          </cell>
          <cell r="S17">
            <v>80</v>
          </cell>
          <cell r="T17">
            <v>85</v>
          </cell>
          <cell r="U17">
            <v>90</v>
          </cell>
          <cell r="V17">
            <v>100</v>
          </cell>
          <cell r="W17">
            <v>300</v>
          </cell>
          <cell r="X17">
            <v>600</v>
          </cell>
        </row>
        <row r="19">
          <cell r="B19">
            <v>3</v>
          </cell>
          <cell r="C19" t="str">
            <v>DIESEL</v>
          </cell>
          <cell r="D19" t="str">
            <v xml:space="preserve">0.488 €  3.2 F </v>
          </cell>
          <cell r="E19" t="str">
            <v xml:space="preserve">0.975 €  6.4 F </v>
          </cell>
          <cell r="F19" t="str">
            <v xml:space="preserve">1.463 €  9.59 F </v>
          </cell>
          <cell r="G19" t="str">
            <v xml:space="preserve">1.95 €  12.79 F </v>
          </cell>
          <cell r="H19" t="str">
            <v xml:space="preserve">2.438 €  15.99 F </v>
          </cell>
          <cell r="I19" t="str">
            <v xml:space="preserve">2.925 €  19.19 F </v>
          </cell>
          <cell r="J19" t="str">
            <v xml:space="preserve">3.413 €  22.38 F </v>
          </cell>
          <cell r="K19" t="str">
            <v xml:space="preserve">3.9 €  25.58 F </v>
          </cell>
          <cell r="L19" t="str">
            <v xml:space="preserve">4.388 €  28.78 F </v>
          </cell>
          <cell r="M19" t="str">
            <v xml:space="preserve">4.875 €  31.98 F </v>
          </cell>
          <cell r="N19" t="str">
            <v xml:space="preserve">5.363 €  35.18 F </v>
          </cell>
          <cell r="O19" t="str">
            <v xml:space="preserve">5.85 €  38.37 F </v>
          </cell>
          <cell r="P19" t="str">
            <v xml:space="preserve">6.338 €  41.57 F </v>
          </cell>
          <cell r="Q19" t="str">
            <v xml:space="preserve">6.825 €  44.77 F </v>
          </cell>
          <cell r="R19" t="str">
            <v xml:space="preserve">7.313 €  47.97 F </v>
          </cell>
          <cell r="S19" t="str">
            <v xml:space="preserve">7.8 €  51.16 F </v>
          </cell>
          <cell r="T19" t="str">
            <v xml:space="preserve">8.288 €  54.36 F </v>
          </cell>
          <cell r="U19" t="str">
            <v xml:space="preserve">8.775 €  57.56 F </v>
          </cell>
          <cell r="V19" t="str">
            <v xml:space="preserve">9.75 €  63.96 F </v>
          </cell>
          <cell r="W19" t="str">
            <v xml:space="preserve">29.25 €  191.87 F </v>
          </cell>
          <cell r="X19" t="str">
            <v xml:space="preserve">58.5 €  383.73 F </v>
          </cell>
        </row>
        <row r="21">
          <cell r="E21" t="str">
            <v>Valeur à acheter pour amortir le déplacement  pour le  DIESEL</v>
          </cell>
        </row>
        <row r="23">
          <cell r="B23" t="str">
            <v xml:space="preserve"> Réduction  DIESEL</v>
          </cell>
          <cell r="C23">
            <v>9.9500000000000005E-2</v>
          </cell>
          <cell r="D23" t="str">
            <v>4.9 €               32  F</v>
          </cell>
          <cell r="E23" t="str">
            <v>9.8 €               64  F</v>
          </cell>
          <cell r="F23" t="str">
            <v>14.7 €               96  F</v>
          </cell>
          <cell r="G23" t="str">
            <v>19.6 €               129  F</v>
          </cell>
          <cell r="H23" t="str">
            <v>24.5 €               161  F</v>
          </cell>
          <cell r="I23" t="str">
            <v>29.4 €               193  F</v>
          </cell>
          <cell r="J23" t="str">
            <v>34.3 €               225  F</v>
          </cell>
          <cell r="K23" t="str">
            <v>39.2 €               257  F</v>
          </cell>
          <cell r="L23" t="str">
            <v>44.1 €               289  F</v>
          </cell>
          <cell r="M23" t="str">
            <v>49 €               321  F</v>
          </cell>
          <cell r="N23" t="str">
            <v>53.9 €               354  F</v>
          </cell>
          <cell r="O23" t="str">
            <v>58.8 €               386  F</v>
          </cell>
          <cell r="P23" t="str">
            <v>63.7 €               418  F</v>
          </cell>
          <cell r="Q23" t="str">
            <v>68.6 €               450  F</v>
          </cell>
          <cell r="R23" t="str">
            <v>73.5 €               482  F</v>
          </cell>
          <cell r="S23" t="str">
            <v>78.4 €               514  F</v>
          </cell>
          <cell r="T23" t="str">
            <v>83.3 €               546  F</v>
          </cell>
          <cell r="U23" t="str">
            <v>88.2 €               579  F</v>
          </cell>
          <cell r="V23" t="str">
            <v>98 €               643  F</v>
          </cell>
          <cell r="W23" t="str">
            <v>294 €               1929  F</v>
          </cell>
          <cell r="X23" t="str">
            <v>587.9 €               3856  F</v>
          </cell>
        </row>
        <row r="24">
          <cell r="C24" t="str">
            <v>montant achat</v>
          </cell>
          <cell r="D24" t="str">
            <v>4.9 €</v>
          </cell>
          <cell r="E24" t="str">
            <v>9.8 €</v>
          </cell>
          <cell r="F24" t="str">
            <v>14.7 €</v>
          </cell>
          <cell r="G24" t="str">
            <v>19.6 €</v>
          </cell>
          <cell r="H24" t="str">
            <v>24.5 €</v>
          </cell>
          <cell r="I24" t="str">
            <v>29.4 €</v>
          </cell>
          <cell r="J24" t="str">
            <v>34.3 €</v>
          </cell>
          <cell r="K24" t="str">
            <v>39.2 €</v>
          </cell>
          <cell r="L24" t="str">
            <v>44.1 €</v>
          </cell>
          <cell r="M24" t="str">
            <v>49 €</v>
          </cell>
          <cell r="N24" t="str">
            <v>53.9 €</v>
          </cell>
          <cell r="O24" t="str">
            <v>58.8 €</v>
          </cell>
          <cell r="P24" t="str">
            <v>63.7 €</v>
          </cell>
          <cell r="Q24" t="str">
            <v>68.6 €</v>
          </cell>
          <cell r="R24" t="str">
            <v>73.5 €</v>
          </cell>
          <cell r="S24" t="str">
            <v>78.4 €</v>
          </cell>
          <cell r="T24" t="str">
            <v>83.3 €</v>
          </cell>
          <cell r="U24" t="str">
            <v>88.2 €</v>
          </cell>
          <cell r="V24" t="str">
            <v>98 €</v>
          </cell>
          <cell r="W24" t="str">
            <v>294 €</v>
          </cell>
          <cell r="X24" t="str">
            <v>587.9 €</v>
          </cell>
        </row>
        <row r="25">
          <cell r="C25" t="str">
            <v>Prix des Km</v>
          </cell>
          <cell r="D25" t="str">
            <v>0.49 €</v>
          </cell>
          <cell r="E25" t="str">
            <v>0.98 €</v>
          </cell>
          <cell r="F25" t="str">
            <v>1.46 €</v>
          </cell>
          <cell r="G25" t="str">
            <v>1.95 €</v>
          </cell>
          <cell r="H25" t="str">
            <v>2.44 €</v>
          </cell>
          <cell r="I25" t="str">
            <v>2.93 €</v>
          </cell>
          <cell r="J25" t="str">
            <v>3.41 €</v>
          </cell>
          <cell r="K25" t="str">
            <v>3.9 €</v>
          </cell>
          <cell r="L25" t="str">
            <v>4.39 €</v>
          </cell>
          <cell r="M25" t="str">
            <v>4.88 €</v>
          </cell>
          <cell r="N25" t="str">
            <v>5.36 €</v>
          </cell>
          <cell r="O25" t="str">
            <v>5.85 €</v>
          </cell>
          <cell r="P25" t="str">
            <v>6.34 €</v>
          </cell>
          <cell r="Q25" t="str">
            <v>6.83 €</v>
          </cell>
          <cell r="R25" t="str">
            <v>7.31 €</v>
          </cell>
          <cell r="S25" t="str">
            <v>7.8 €</v>
          </cell>
          <cell r="T25" t="str">
            <v>8.29 €</v>
          </cell>
          <cell r="U25" t="str">
            <v>8.78 €</v>
          </cell>
          <cell r="V25" t="str">
            <v>9.75 €</v>
          </cell>
          <cell r="W25" t="str">
            <v>29.25 €</v>
          </cell>
          <cell r="X25" t="str">
            <v>58.5 €</v>
          </cell>
        </row>
        <row r="26">
          <cell r="C26" t="str">
            <v>montant achat</v>
          </cell>
          <cell r="D26">
            <v>32.141893000000003</v>
          </cell>
          <cell r="E26">
            <v>64.283786000000006</v>
          </cell>
          <cell r="F26">
            <v>96.425678999999988</v>
          </cell>
          <cell r="G26">
            <v>128.56757200000001</v>
          </cell>
          <cell r="H26">
            <v>160.70946499999999</v>
          </cell>
          <cell r="I26">
            <v>192.85135799999998</v>
          </cell>
          <cell r="J26">
            <v>224.99325099999999</v>
          </cell>
          <cell r="K26">
            <v>257.13514400000003</v>
          </cell>
          <cell r="L26">
            <v>289.27703700000001</v>
          </cell>
          <cell r="M26">
            <v>321.41892999999999</v>
          </cell>
          <cell r="N26">
            <v>353.56082299999997</v>
          </cell>
          <cell r="O26">
            <v>385.70271599999995</v>
          </cell>
          <cell r="P26">
            <v>417.84460899999999</v>
          </cell>
          <cell r="Q26">
            <v>449.98650199999997</v>
          </cell>
          <cell r="R26">
            <v>482.12839500000001</v>
          </cell>
          <cell r="S26">
            <v>514.27028800000005</v>
          </cell>
          <cell r="T26">
            <v>546.41218099999992</v>
          </cell>
          <cell r="U26">
            <v>578.55407400000001</v>
          </cell>
          <cell r="V26">
            <v>642.83785999999998</v>
          </cell>
          <cell r="W26">
            <v>1928.51358</v>
          </cell>
          <cell r="X26">
            <v>3856.3712029999997</v>
          </cell>
        </row>
        <row r="28">
          <cell r="D28" t="str">
            <v>lorsque vous vous déplacez pour acheter MOINS CHER AILLEURS , vérifier si le GAIN ESCOMPTE n'est pas  ANNULé par le coût du DEPLACEMENT , en fonction de la réduction espérée , trouvez le montant à acheter pour amortir le déplacement selon votre CONSOMMATI</v>
          </cell>
        </row>
        <row r="30">
          <cell r="D30" t="str">
            <v>Création :  Jo SCHNEIDER / 68800 LEIMBACH - 03/10/2006 -  jo.schneider@libertysurf.fr</v>
          </cell>
        </row>
      </sheetData>
      <sheetData sheetId="9"/>
      <sheetData sheetId="10"/>
      <sheetData sheetId="11"/>
      <sheetData sheetId="12"/>
      <sheetData sheetId="13"/>
      <sheetData sheetId="14"/>
      <sheetData sheetId="15"/>
      <sheetData sheetId="16">
        <row r="3">
          <cell r="B3" t="str">
            <v>CLIQUEZ SUR L'ADRESSE DU SITE POUR LE LANCER</v>
          </cell>
        </row>
      </sheetData>
      <sheetData sheetId="17">
        <row r="6">
          <cell r="B6">
            <v>38488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7"/>
      <sheetName val="078"/>
      <sheetName val="080"/>
      <sheetName val="081"/>
      <sheetName val="082"/>
      <sheetName val="083"/>
      <sheetName val="084"/>
      <sheetName val="089"/>
      <sheetName val="085"/>
      <sheetName val="086"/>
      <sheetName val="087"/>
      <sheetName val="088"/>
      <sheetName val="090"/>
      <sheetName val="091"/>
      <sheetName val="092"/>
      <sheetName val="093"/>
      <sheetName val="09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Liste adresses"/>
      <sheetName val="Adresses Internet"/>
      <sheetName val="Message"/>
      <sheetName val="Réponses aux messages "/>
      <sheetName val="Message aux Associés"/>
      <sheetName val="Mess Associes 03 12 09 "/>
      <sheetName val="Message aux Membres E C A "/>
      <sheetName val="Message aux Sympathisants "/>
      <sheetName val="Liste d'envoi "/>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
      <sheetName val="60"/>
      <sheetName val="61"/>
      <sheetName val="62"/>
      <sheetName val="63"/>
      <sheetName val="64 "/>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80"/>
      <sheetName val="181"/>
      <sheetName val="VERSO au 13 11 10"/>
    </sheetNames>
    <sheetDataSet>
      <sheetData sheetId="0">
        <row r="7">
          <cell r="C7" t="str">
            <v>Refus de recevoir des mails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Coût futur pré-retraite"/>
      <sheetName val="table coeff"/>
      <sheetName val="Détail Prêts"/>
      <sheetName val="ETUDE"/>
      <sheetName val="Copie Client"/>
      <sheetName val="Copie Scénario"/>
      <sheetName val="Analyse financière"/>
      <sheetName val="Comparatif Prêts"/>
      <sheetName val="Plan a"/>
      <sheetName val="acheter ou attendre"/>
      <sheetName val=" T E G "/>
      <sheetName val="calculette"/>
      <sheetName val="IMPOTS"/>
      <sheetName val="Imprime Impôts"/>
      <sheetName val="recherche Banques"/>
      <sheetName val="BIB"/>
      <sheetName val="Module1"/>
      <sheetName val="Module3"/>
    </sheetNames>
    <sheetDataSet>
      <sheetData sheetId="0" refreshError="1">
        <row r="5">
          <cell r="C5" t="str">
            <v>BATTISTELLA Jacques</v>
          </cell>
          <cell r="D5">
            <v>50</v>
          </cell>
        </row>
        <row r="7">
          <cell r="C7" t="str">
            <v>DUCLAP  Christiane</v>
          </cell>
          <cell r="D7">
            <v>46</v>
          </cell>
        </row>
        <row r="17">
          <cell r="C17" t="str">
            <v>47, rue du Millepertuis</v>
          </cell>
        </row>
        <row r="18">
          <cell r="C18" t="str">
            <v>68 200 MULHOUSE</v>
          </cell>
        </row>
        <row r="20">
          <cell r="C20" t="str">
            <v>03 89 50 50 00</v>
          </cell>
        </row>
      </sheetData>
      <sheetData sheetId="1" refreshError="1">
        <row r="66">
          <cell r="AH66">
            <v>3.35</v>
          </cell>
        </row>
        <row r="69">
          <cell r="AH69">
            <v>4.0999999999999996</v>
          </cell>
        </row>
      </sheetData>
      <sheetData sheetId="2"/>
      <sheetData sheetId="3"/>
      <sheetData sheetId="4"/>
      <sheetData sheetId="5"/>
      <sheetData sheetId="6"/>
      <sheetData sheetId="7"/>
      <sheetData sheetId="8"/>
      <sheetData sheetId="9"/>
      <sheetData sheetId="10"/>
      <sheetData sheetId="11" refreshError="1">
        <row r="1">
          <cell r="D1">
            <v>1</v>
          </cell>
          <cell r="F1">
            <v>2</v>
          </cell>
          <cell r="H1">
            <v>3</v>
          </cell>
          <cell r="J1">
            <v>4</v>
          </cell>
          <cell r="L1">
            <v>5</v>
          </cell>
          <cell r="N1">
            <v>6</v>
          </cell>
          <cell r="P1" t="str">
            <v xml:space="preserve">1 + 2 + 3 + 4 + 5 + 6 </v>
          </cell>
        </row>
        <row r="2">
          <cell r="B2" t="str">
            <v>Détail des Prêts</v>
          </cell>
          <cell r="D2" t="str">
            <v>Cr Lyonnais</v>
          </cell>
          <cell r="F2" t="str">
            <v>CMDP</v>
          </cell>
          <cell r="H2" t="str">
            <v>CMDP</v>
          </cell>
          <cell r="J2" t="str">
            <v>C I L</v>
          </cell>
          <cell r="L2" t="str">
            <v>Taux 0 %</v>
          </cell>
          <cell r="N2" t="str">
            <v>Libre</v>
          </cell>
          <cell r="P2" t="str">
            <v>CUMUL</v>
          </cell>
        </row>
        <row r="3">
          <cell r="B3">
            <v>803000</v>
          </cell>
          <cell r="D3" t="str">
            <v>Principal</v>
          </cell>
          <cell r="F3" t="str">
            <v>PEL</v>
          </cell>
          <cell r="H3" t="str">
            <v>CEL</v>
          </cell>
          <cell r="J3" t="str">
            <v>1 % employeur</v>
          </cell>
        </row>
        <row r="4">
          <cell r="B4" t="str">
            <v xml:space="preserve">Emprunt  </v>
          </cell>
          <cell r="D4">
            <v>624659.99994999997</v>
          </cell>
          <cell r="F4">
            <v>58340.000010000003</v>
          </cell>
          <cell r="H4">
            <v>1.0000000000000001E-5</v>
          </cell>
          <cell r="J4">
            <v>1.0000000000000001E-5</v>
          </cell>
          <cell r="L4">
            <v>1.0000000000000001E-5</v>
          </cell>
          <cell r="N4">
            <v>120000.00001</v>
          </cell>
          <cell r="P4">
            <v>802999.99999999977</v>
          </cell>
        </row>
        <row r="5">
          <cell r="B5" t="str">
            <v>Années :</v>
          </cell>
          <cell r="D5">
            <v>15</v>
          </cell>
          <cell r="F5">
            <v>15</v>
          </cell>
          <cell r="H5">
            <v>10</v>
          </cell>
          <cell r="J5">
            <v>10</v>
          </cell>
          <cell r="L5">
            <v>14</v>
          </cell>
          <cell r="M5">
            <v>140</v>
          </cell>
          <cell r="N5">
            <v>15</v>
          </cell>
          <cell r="P5">
            <v>15</v>
          </cell>
        </row>
        <row r="6">
          <cell r="B6" t="str">
            <v>Mois</v>
          </cell>
          <cell r="D6">
            <v>180</v>
          </cell>
          <cell r="F6">
            <v>180</v>
          </cell>
          <cell r="H6">
            <v>120</v>
          </cell>
          <cell r="J6">
            <v>120</v>
          </cell>
          <cell r="L6">
            <v>168</v>
          </cell>
          <cell r="N6">
            <v>180</v>
          </cell>
          <cell r="P6">
            <v>180</v>
          </cell>
        </row>
        <row r="7">
          <cell r="B7" t="str">
            <v xml:space="preserve">Taux  </v>
          </cell>
          <cell r="D7">
            <v>5.6000000000000001E-2</v>
          </cell>
          <cell r="F7">
            <v>5.3999999999999999E-2</v>
          </cell>
          <cell r="H7">
            <v>3.5000000000000003E-2</v>
          </cell>
          <cell r="J7">
            <v>1.4999999999999999E-2</v>
          </cell>
          <cell r="L7">
            <v>0</v>
          </cell>
          <cell r="N7">
            <v>5.6000000000000001E-2</v>
          </cell>
          <cell r="P7">
            <v>5.5855184194247481E-2</v>
          </cell>
        </row>
        <row r="9">
          <cell r="B9" t="str">
            <v>Mensualité</v>
          </cell>
          <cell r="D9">
            <v>5137.2016140894366</v>
          </cell>
          <cell r="F9">
            <v>473.59630761885029</v>
          </cell>
          <cell r="H9">
            <v>9.8885867461903514E-8</v>
          </cell>
          <cell r="J9">
            <v>8.9791499795031659E-8</v>
          </cell>
          <cell r="L9">
            <v>5.9523809523809528E-8</v>
          </cell>
          <cell r="N9">
            <v>986.8795725537866</v>
          </cell>
          <cell r="P9">
            <v>6597.6774945102743</v>
          </cell>
        </row>
        <row r="10">
          <cell r="B10" t="str">
            <v>Taux AV 1 tête  100 %</v>
          </cell>
          <cell r="D10">
            <v>4.1999999999999997E-3</v>
          </cell>
          <cell r="E10">
            <v>3.4999999999999996</v>
          </cell>
          <cell r="F10">
            <v>4.1999999999999997E-3</v>
          </cell>
          <cell r="G10">
            <v>3.4999999999999996</v>
          </cell>
          <cell r="H10">
            <v>4.1999999999999997E-3</v>
          </cell>
          <cell r="I10">
            <v>3.4999999999999996</v>
          </cell>
          <cell r="J10">
            <v>4.1999999999999997E-3</v>
          </cell>
          <cell r="K10">
            <v>3.4999999999999996</v>
          </cell>
          <cell r="L10">
            <v>4.1999999999999997E-3</v>
          </cell>
          <cell r="M10">
            <v>3.4999999999999996</v>
          </cell>
          <cell r="N10">
            <v>4.1999999999999997E-3</v>
          </cell>
          <cell r="O10">
            <v>3.5</v>
          </cell>
          <cell r="P10">
            <v>4.0800000000000003E-3</v>
          </cell>
          <cell r="Q10">
            <v>3.5000000000000004</v>
          </cell>
        </row>
        <row r="11">
          <cell r="B11" t="str">
            <v>Taux AV 2 têtes</v>
          </cell>
          <cell r="D11">
            <v>4.1999999999999997E-3</v>
          </cell>
          <cell r="E11">
            <v>3.4999999999999996</v>
          </cell>
          <cell r="F11">
            <v>4.1999999999999997E-3</v>
          </cell>
          <cell r="G11">
            <v>3.4999999999999996</v>
          </cell>
          <cell r="H11">
            <v>4.1999999999999997E-3</v>
          </cell>
          <cell r="I11">
            <v>3.4999999999999996</v>
          </cell>
          <cell r="J11">
            <v>4.1999999999999997E-3</v>
          </cell>
          <cell r="K11">
            <v>3.4999999999999996</v>
          </cell>
          <cell r="L11">
            <v>4.1999999999999997E-3</v>
          </cell>
          <cell r="M11">
            <v>3.4999999999999996</v>
          </cell>
          <cell r="N11">
            <v>4.1999999999999997E-3</v>
          </cell>
          <cell r="O11">
            <v>3.5</v>
          </cell>
          <cell r="P11">
            <v>4.0800000000000003E-3</v>
          </cell>
          <cell r="Q11">
            <v>3.5000000000000004</v>
          </cell>
        </row>
        <row r="12">
          <cell r="B12" t="str">
            <v xml:space="preserve">Montant mois 1 tête </v>
          </cell>
          <cell r="D12">
            <v>218.63099998249996</v>
          </cell>
          <cell r="F12">
            <v>20.419000003499999</v>
          </cell>
          <cell r="H12">
            <v>3.4999999999999999E-9</v>
          </cell>
          <cell r="J12">
            <v>3.4999999999999999E-9</v>
          </cell>
          <cell r="L12">
            <v>3.4999999999999999E-9</v>
          </cell>
          <cell r="N12">
            <v>42.000000003499999</v>
          </cell>
          <cell r="P12">
            <v>281.04999999999995</v>
          </cell>
        </row>
        <row r="13">
          <cell r="B13" t="str">
            <v xml:space="preserve">Montant 2ème tête </v>
          </cell>
          <cell r="D13">
            <v>218.63099998249996</v>
          </cell>
          <cell r="F13">
            <v>20.419000003499999</v>
          </cell>
          <cell r="H13">
            <v>3.4999999999999999E-9</v>
          </cell>
          <cell r="J13">
            <v>3.4999999999999999E-9</v>
          </cell>
          <cell r="L13">
            <v>3.4999999999999999E-9</v>
          </cell>
          <cell r="N13">
            <v>42.000000003499999</v>
          </cell>
          <cell r="P13">
            <v>281.04999999999995</v>
          </cell>
        </row>
        <row r="14">
          <cell r="B14" t="str">
            <v>Mensualité av A.Vie</v>
          </cell>
          <cell r="D14">
            <v>5574.4636140544362</v>
          </cell>
          <cell r="E14">
            <v>6.8847928482192428E-2</v>
          </cell>
          <cell r="F14">
            <v>514.43430762585024</v>
          </cell>
          <cell r="G14">
            <v>6.6936203589726656E-2</v>
          </cell>
          <cell r="H14">
            <v>1.0588586746190351E-7</v>
          </cell>
          <cell r="I14">
            <v>4.9632280512611163E-2</v>
          </cell>
          <cell r="J14">
            <v>9.6791499795031656E-8</v>
          </cell>
          <cell r="K14">
            <v>3.0499532156170472E-2</v>
          </cell>
          <cell r="L14">
            <v>6.6523809523809531E-8</v>
          </cell>
          <cell r="M14">
            <v>1.61002596428537E-2</v>
          </cell>
          <cell r="N14">
            <v>1070.8795725607865</v>
          </cell>
          <cell r="O14">
            <v>6.8847928482192136E-2</v>
          </cell>
          <cell r="P14">
            <v>7159.7774945102738</v>
          </cell>
          <cell r="Q14">
            <v>6.8709448940548284E-2</v>
          </cell>
        </row>
        <row r="15">
          <cell r="B15" t="str">
            <v xml:space="preserve">Frais dossier  </v>
          </cell>
          <cell r="D15">
            <v>2000</v>
          </cell>
          <cell r="E15">
            <v>6.9362162306234432E-2</v>
          </cell>
          <cell r="G15">
            <v>6.6936203589726656E-2</v>
          </cell>
          <cell r="I15">
            <v>4.9632280512611163E-2</v>
          </cell>
          <cell r="K15">
            <v>3.0499532156170472E-2</v>
          </cell>
          <cell r="M15">
            <v>1.61002596428537E-2</v>
          </cell>
          <cell r="N15">
            <v>0</v>
          </cell>
          <cell r="O15">
            <v>6.8847928482192136E-2</v>
          </cell>
          <cell r="P15">
            <v>2000</v>
          </cell>
          <cell r="Q15">
            <v>6.9109105785707864E-2</v>
          </cell>
        </row>
        <row r="16">
          <cell r="B16" t="str">
            <v>Garantie - hypothèque</v>
          </cell>
          <cell r="D16">
            <v>5000</v>
          </cell>
          <cell r="E16">
            <v>7.0658411386026368E-2</v>
          </cell>
          <cell r="G16">
            <v>6.6936203589726656E-2</v>
          </cell>
          <cell r="I16">
            <v>4.9632280512611163E-2</v>
          </cell>
          <cell r="K16">
            <v>3.0499532156170472E-2</v>
          </cell>
          <cell r="M16">
            <v>1.61002596428537E-2</v>
          </cell>
          <cell r="O16">
            <v>6.8847928482192136E-2</v>
          </cell>
          <cell r="P16">
            <v>5000</v>
          </cell>
          <cell r="Q16">
            <v>7.0114679132904548E-2</v>
          </cell>
        </row>
        <row r="17">
          <cell r="B17" t="str">
            <v>T E G</v>
          </cell>
          <cell r="D17">
            <v>6.9362162306234432E-2</v>
          </cell>
          <cell r="F17">
            <v>6.6936203589726656E-2</v>
          </cell>
          <cell r="H17">
            <v>0</v>
          </cell>
          <cell r="J17">
            <v>0</v>
          </cell>
          <cell r="L17">
            <v>0</v>
          </cell>
          <cell r="N17">
            <v>6.8847928482192136E-2</v>
          </cell>
          <cell r="P17">
            <v>6.9109105785707864E-2</v>
          </cell>
        </row>
        <row r="19">
          <cell r="B19" t="str">
            <v>Intérêts</v>
          </cell>
          <cell r="D19">
            <v>300036.29058609856</v>
          </cell>
          <cell r="E19">
            <v>0.48031935870732007</v>
          </cell>
          <cell r="F19">
            <v>26907.335361393052</v>
          </cell>
          <cell r="G19">
            <v>0.46121589572816063</v>
          </cell>
          <cell r="H19">
            <v>1.8663040954284212E-6</v>
          </cell>
          <cell r="I19">
            <v>0.1866304095428421</v>
          </cell>
          <cell r="J19">
            <v>7.7497997540379848E-7</v>
          </cell>
          <cell r="K19">
            <v>7.7497997540379837E-2</v>
          </cell>
          <cell r="L19">
            <v>0</v>
          </cell>
          <cell r="M19">
            <v>0</v>
          </cell>
          <cell r="N19">
            <v>57638.323049681596</v>
          </cell>
          <cell r="O19">
            <v>0.48031935870732001</v>
          </cell>
          <cell r="P19">
            <v>384581.94899981451</v>
          </cell>
          <cell r="Q19">
            <v>0.47893144333725357</v>
          </cell>
        </row>
        <row r="20">
          <cell r="B20" t="str">
            <v>Assurances</v>
          </cell>
          <cell r="D20">
            <v>78707.159993699985</v>
          </cell>
          <cell r="E20">
            <v>0.12599999999999997</v>
          </cell>
          <cell r="F20">
            <v>7350.8400012599996</v>
          </cell>
          <cell r="G20">
            <v>0.12599999999999997</v>
          </cell>
          <cell r="H20">
            <v>8.4E-7</v>
          </cell>
          <cell r="I20">
            <v>8.3999999999999991E-2</v>
          </cell>
          <cell r="J20">
            <v>8.4E-7</v>
          </cell>
          <cell r="K20">
            <v>8.3999999999999991E-2</v>
          </cell>
          <cell r="L20">
            <v>1.176E-6</v>
          </cell>
          <cell r="M20">
            <v>0.1176</v>
          </cell>
          <cell r="N20">
            <v>15120.000001259999</v>
          </cell>
          <cell r="O20">
            <v>0.126</v>
          </cell>
          <cell r="P20">
            <v>101177.99999907598</v>
          </cell>
          <cell r="Q20">
            <v>0.12599999999884934</v>
          </cell>
        </row>
        <row r="21">
          <cell r="B21" t="str">
            <v>Intérêts + Assurances</v>
          </cell>
          <cell r="D21">
            <v>378743.45057979855</v>
          </cell>
          <cell r="E21">
            <v>0.60631935870732001</v>
          </cell>
          <cell r="F21">
            <v>34258.175362653055</v>
          </cell>
          <cell r="G21">
            <v>0.58721589572816069</v>
          </cell>
          <cell r="H21">
            <v>2.7063040954284212E-6</v>
          </cell>
          <cell r="I21">
            <v>0.27063040954284212</v>
          </cell>
          <cell r="J21">
            <v>1.6149799754037985E-6</v>
          </cell>
          <cell r="K21">
            <v>0.16149799754037983</v>
          </cell>
          <cell r="L21">
            <v>1.176E-6</v>
          </cell>
          <cell r="M21">
            <v>0.1176</v>
          </cell>
          <cell r="N21">
            <v>72758.323050941603</v>
          </cell>
          <cell r="O21">
            <v>0.60631935870732001</v>
          </cell>
          <cell r="P21">
            <v>485759.94899889047</v>
          </cell>
          <cell r="Q21">
            <v>0.60493144333610283</v>
          </cell>
        </row>
        <row r="22">
          <cell r="B22" t="str">
            <v>Frais Dossier + Garantie</v>
          </cell>
          <cell r="D22">
            <v>7000</v>
          </cell>
          <cell r="E22">
            <v>1.1206096117184237E-2</v>
          </cell>
          <cell r="F22">
            <v>0</v>
          </cell>
          <cell r="G22">
            <v>0</v>
          </cell>
          <cell r="H22">
            <v>0</v>
          </cell>
          <cell r="I22">
            <v>0</v>
          </cell>
          <cell r="J22">
            <v>0</v>
          </cell>
          <cell r="K22">
            <v>0</v>
          </cell>
          <cell r="L22">
            <v>0</v>
          </cell>
          <cell r="M22">
            <v>0</v>
          </cell>
          <cell r="N22">
            <v>0</v>
          </cell>
          <cell r="O22">
            <v>0</v>
          </cell>
          <cell r="P22">
            <v>7000</v>
          </cell>
          <cell r="Q22">
            <v>8.7173100871731028E-3</v>
          </cell>
        </row>
        <row r="23">
          <cell r="B23" t="str">
            <v>Coût global</v>
          </cell>
          <cell r="D23">
            <v>385743.45057979855</v>
          </cell>
          <cell r="E23">
            <v>0.61752545482450427</v>
          </cell>
          <cell r="F23">
            <v>34258.175362653055</v>
          </cell>
          <cell r="G23">
            <v>0.58721589572816069</v>
          </cell>
          <cell r="H23">
            <v>2.7063040954284212E-6</v>
          </cell>
          <cell r="I23">
            <v>0.27063040954284212</v>
          </cell>
          <cell r="J23">
            <v>1.6149799754037985E-6</v>
          </cell>
          <cell r="K23">
            <v>0.16149799754037983</v>
          </cell>
          <cell r="L23">
            <v>1.176E-6</v>
          </cell>
          <cell r="M23">
            <v>0.1176</v>
          </cell>
          <cell r="N23">
            <v>72758.323050941603</v>
          </cell>
          <cell r="O23">
            <v>0.60631935870732001</v>
          </cell>
          <cell r="P23">
            <v>492759.94899889047</v>
          </cell>
          <cell r="Q23">
            <v>0.61364875342327596</v>
          </cell>
        </row>
        <row r="26">
          <cell r="B26" t="str">
            <v xml:space="preserve">Taux  effectif  </v>
          </cell>
          <cell r="D26">
            <v>5.6000000000000001E-2</v>
          </cell>
          <cell r="F26">
            <v>5.3999999999999999E-2</v>
          </cell>
          <cell r="H26">
            <v>3.5000000000000003E-2</v>
          </cell>
          <cell r="J26">
            <v>1.4999999999999999E-2</v>
          </cell>
          <cell r="L26">
            <v>0</v>
          </cell>
          <cell r="N26">
            <v>5.6000000000000001E-2</v>
          </cell>
          <cell r="P26">
            <v>5.5855184194247481E-2</v>
          </cell>
        </row>
        <row r="27">
          <cell r="B27" t="str">
            <v>Type</v>
          </cell>
          <cell r="D27" t="str">
            <v>Fixe</v>
          </cell>
          <cell r="F27" t="str">
            <v>Fixe</v>
          </cell>
          <cell r="H27" t="str">
            <v>Fixe</v>
          </cell>
          <cell r="J27" t="str">
            <v>Fixe</v>
          </cell>
        </row>
        <row r="28">
          <cell r="B28" t="str">
            <v>Type</v>
          </cell>
          <cell r="F28" t="str">
            <v>P E L</v>
          </cell>
          <cell r="H28" t="str">
            <v>C E L</v>
          </cell>
          <cell r="J28" t="str">
            <v>Employeur CIL 1%</v>
          </cell>
        </row>
        <row r="29">
          <cell r="B29" t="str">
            <v>Modulable</v>
          </cell>
        </row>
        <row r="30">
          <cell r="B30" t="str">
            <v>Indexé sur</v>
          </cell>
        </row>
        <row r="31">
          <cell r="B31" t="str">
            <v>Butoir , maxi</v>
          </cell>
        </row>
        <row r="32">
          <cell r="B32" t="str">
            <v>Rbt anticipé</v>
          </cell>
        </row>
        <row r="33">
          <cell r="B33" t="str">
            <v>Frais dossier</v>
          </cell>
        </row>
        <row r="34">
          <cell r="B34" t="str">
            <v>Observations</v>
          </cell>
        </row>
      </sheetData>
      <sheetData sheetId="12" refreshError="1">
        <row r="1">
          <cell r="B1">
            <v>0.91</v>
          </cell>
        </row>
        <row r="2">
          <cell r="D2" t="str">
            <v xml:space="preserve">  LOYER  actuel      </v>
          </cell>
          <cell r="F2">
            <v>4400</v>
          </cell>
          <cell r="H2">
            <v>1.4999999999999999E-2</v>
          </cell>
          <cell r="J2" t="str">
            <v xml:space="preserve">         Loyer perdu en 15  ans</v>
          </cell>
          <cell r="N2">
            <v>880800</v>
          </cell>
        </row>
        <row r="3">
          <cell r="G3">
            <v>88800</v>
          </cell>
          <cell r="J3">
            <v>1360000</v>
          </cell>
          <cell r="M3">
            <v>8.1573569482288821</v>
          </cell>
          <cell r="N3">
            <v>479000</v>
          </cell>
        </row>
        <row r="4">
          <cell r="D4" t="str">
            <v xml:space="preserve">Revenus mensuel      </v>
          </cell>
          <cell r="F4">
            <v>27000</v>
          </cell>
          <cell r="H4" t="str">
            <v xml:space="preserve">durée </v>
          </cell>
          <cell r="J4">
            <v>15</v>
          </cell>
          <cell r="N4">
            <v>486200</v>
          </cell>
        </row>
        <row r="5">
          <cell r="N5" t="str">
            <v>Intérêts &amp; Ass. Vie  50  %</v>
          </cell>
        </row>
        <row r="6">
          <cell r="D6" t="str">
            <v xml:space="preserve">Effort mensuel envisagé  </v>
          </cell>
          <cell r="F6">
            <v>2200</v>
          </cell>
          <cell r="H6">
            <v>0.17469999999999999</v>
          </cell>
          <cell r="J6" t="str">
            <v>Coût Assur Vie</v>
          </cell>
          <cell r="L6">
            <v>101200</v>
          </cell>
          <cell r="N6" t="str">
            <v>Int. 385 000 F  /   40  %</v>
          </cell>
        </row>
        <row r="7">
          <cell r="H7">
            <v>112347.43235081377</v>
          </cell>
        </row>
        <row r="8">
          <cell r="D8">
            <v>0.26525925925925925</v>
          </cell>
          <cell r="F8">
            <v>6600</v>
          </cell>
          <cell r="H8">
            <v>170000</v>
          </cell>
          <cell r="J8">
            <v>15</v>
          </cell>
          <cell r="N8">
            <v>973000</v>
          </cell>
        </row>
        <row r="9">
          <cell r="F9">
            <v>562</v>
          </cell>
          <cell r="N9" t="str">
            <v>Possibilité emprunt</v>
          </cell>
        </row>
        <row r="10">
          <cell r="D10" t="str">
            <v xml:space="preserve">Remboursement Mois : </v>
          </cell>
          <cell r="F10">
            <v>7162</v>
          </cell>
          <cell r="J10">
            <v>5.6000000000000001E-2</v>
          </cell>
          <cell r="L10">
            <v>560</v>
          </cell>
          <cell r="N10">
            <v>803000</v>
          </cell>
        </row>
        <row r="11">
          <cell r="B11" t="str">
            <v>Age Mr</v>
          </cell>
          <cell r="D11">
            <v>0.24435842572260275</v>
          </cell>
          <cell r="F11">
            <v>6597.6774945102743</v>
          </cell>
          <cell r="J11">
            <v>5.5855184194247481E-2</v>
          </cell>
          <cell r="L11">
            <v>15</v>
          </cell>
          <cell r="N11">
            <v>0</v>
          </cell>
        </row>
        <row r="12">
          <cell r="B12">
            <v>50</v>
          </cell>
          <cell r="D12" t="str">
            <v>Achat  NEUF</v>
          </cell>
          <cell r="F12" t="str">
            <v>876600  /  936600</v>
          </cell>
          <cell r="H12" t="str">
            <v>dont garage</v>
          </cell>
          <cell r="J12">
            <v>78.900000000000006</v>
          </cell>
          <cell r="N12">
            <v>11100</v>
          </cell>
        </row>
        <row r="13">
          <cell r="B13" t="str">
            <v>terminé à</v>
          </cell>
          <cell r="D13" t="str">
            <v xml:space="preserve">plus garage :  </v>
          </cell>
          <cell r="F13">
            <v>60000</v>
          </cell>
          <cell r="J13">
            <v>-0.17299683839607793</v>
          </cell>
          <cell r="N13">
            <v>0.18018018018018017</v>
          </cell>
          <cell r="S13" t="str">
            <v>apport</v>
          </cell>
          <cell r="T13">
            <v>170000</v>
          </cell>
          <cell r="V13">
            <v>170000</v>
          </cell>
          <cell r="X13">
            <v>170000</v>
          </cell>
        </row>
        <row r="14">
          <cell r="B14">
            <v>65</v>
          </cell>
          <cell r="D14" t="str">
            <v>Achat  ANCIEN</v>
          </cell>
          <cell r="F14">
            <v>842000</v>
          </cell>
          <cell r="J14">
            <v>92.549450549450555</v>
          </cell>
          <cell r="N14">
            <v>9100</v>
          </cell>
          <cell r="S14" t="str">
            <v>cumul dispo</v>
          </cell>
          <cell r="T14">
            <v>973000</v>
          </cell>
          <cell r="V14">
            <v>973000</v>
          </cell>
          <cell r="X14">
            <v>973000</v>
          </cell>
        </row>
        <row r="15">
          <cell r="B15" t="str">
            <v>Age Mme</v>
          </cell>
          <cell r="H15">
            <v>7.6</v>
          </cell>
          <cell r="S15" t="str">
            <v>dossier</v>
          </cell>
          <cell r="T15">
            <v>8030</v>
          </cell>
          <cell r="V15">
            <v>8030</v>
          </cell>
          <cell r="X15">
            <v>8030</v>
          </cell>
        </row>
        <row r="16">
          <cell r="B16">
            <v>46</v>
          </cell>
          <cell r="D16" t="str">
            <v xml:space="preserve">   Valeur  Construction</v>
          </cell>
          <cell r="F16">
            <v>465970</v>
          </cell>
          <cell r="H16">
            <v>65000</v>
          </cell>
          <cell r="J16">
            <v>54.1</v>
          </cell>
          <cell r="N16">
            <v>8600</v>
          </cell>
          <cell r="S16" t="str">
            <v>hyptohèque</v>
          </cell>
          <cell r="T16">
            <v>8030</v>
          </cell>
          <cell r="V16">
            <v>8030</v>
          </cell>
          <cell r="X16">
            <v>8030</v>
          </cell>
        </row>
        <row r="17">
          <cell r="B17" t="str">
            <v>terminé à</v>
          </cell>
          <cell r="H17">
            <v>0.51459941456503844</v>
          </cell>
          <cell r="L17">
            <v>9.0900000000000009E-3</v>
          </cell>
        </row>
        <row r="18">
          <cell r="B18">
            <v>61</v>
          </cell>
          <cell r="D18">
            <v>8030</v>
          </cell>
          <cell r="F18">
            <v>4.1999999999999997E-3</v>
          </cell>
          <cell r="H18">
            <v>494000</v>
          </cell>
          <cell r="J18" t="str">
            <v>frais Notaire neuf</v>
          </cell>
          <cell r="L18" t="str">
            <v>hypoth</v>
          </cell>
          <cell r="N18" t="str">
            <v>frais Notaire ancien</v>
          </cell>
          <cell r="S18" t="str">
            <v>cumul frais</v>
          </cell>
          <cell r="T18">
            <v>13030</v>
          </cell>
          <cell r="V18">
            <v>13030</v>
          </cell>
          <cell r="X18">
            <v>13030</v>
          </cell>
        </row>
        <row r="19">
          <cell r="B19" t="str">
            <v>mis à jour</v>
          </cell>
          <cell r="D19" t="str">
            <v xml:space="preserve">   plafond frais de dossier</v>
          </cell>
          <cell r="F19" t="str">
            <v>par tranche 10 000 F</v>
          </cell>
          <cell r="H19" t="str">
            <v>avec terrain :</v>
          </cell>
          <cell r="J19">
            <v>23410</v>
          </cell>
          <cell r="L19">
            <v>8030</v>
          </cell>
          <cell r="N19">
            <v>57780</v>
          </cell>
        </row>
        <row r="20">
          <cell r="B20">
            <v>37013</v>
          </cell>
          <cell r="D20">
            <v>5000</v>
          </cell>
          <cell r="F20">
            <v>3.5</v>
          </cell>
          <cell r="H20">
            <v>959970</v>
          </cell>
          <cell r="J20">
            <v>2.5000000000000001E-2</v>
          </cell>
          <cell r="L20">
            <v>0.01</v>
          </cell>
          <cell r="N20">
            <v>6.4043449346043002E-2</v>
          </cell>
          <cell r="S20" t="str">
            <v xml:space="preserve">frais notaire  </v>
          </cell>
          <cell r="T20">
            <v>0</v>
          </cell>
          <cell r="V20">
            <v>2.5000000000000001E-2</v>
          </cell>
          <cell r="X20">
            <v>0</v>
          </cell>
        </row>
        <row r="21">
          <cell r="T21" t="str">
            <v>ancien</v>
          </cell>
          <cell r="V21" t="str">
            <v>neuf</v>
          </cell>
          <cell r="X21" t="str">
            <v>construction</v>
          </cell>
          <cell r="Y21" t="str">
            <v>écart</v>
          </cell>
        </row>
        <row r="22">
          <cell r="S22" t="str">
            <v xml:space="preserve">frais notaire  </v>
          </cell>
          <cell r="T22">
            <v>6.4002800260973686E-2</v>
          </cell>
          <cell r="V22">
            <v>2.5000000000000001E-2</v>
          </cell>
          <cell r="Y22">
            <v>34400</v>
          </cell>
        </row>
        <row r="23">
          <cell r="S23" t="str">
            <v xml:space="preserve">achat possible sans garage  </v>
          </cell>
          <cell r="T23">
            <v>960000</v>
          </cell>
          <cell r="V23">
            <v>960000</v>
          </cell>
          <cell r="X23">
            <v>960000</v>
          </cell>
          <cell r="Y23" t="str">
            <v>ligne non exacte</v>
          </cell>
        </row>
        <row r="24">
          <cell r="S24" t="str">
            <v xml:space="preserve">garage  </v>
          </cell>
          <cell r="T24">
            <v>-60000</v>
          </cell>
          <cell r="V24">
            <v>-60000</v>
          </cell>
          <cell r="X24">
            <v>465970</v>
          </cell>
          <cell r="Y24" t="str">
            <v>terrain</v>
          </cell>
        </row>
        <row r="25">
          <cell r="S25" t="str">
            <v xml:space="preserve">frais notaire à déduire :   </v>
          </cell>
          <cell r="T25">
            <v>57800</v>
          </cell>
          <cell r="V25">
            <v>23400</v>
          </cell>
        </row>
        <row r="27">
          <cell r="S27" t="str">
            <v xml:space="preserve">achat possible avec garage  </v>
          </cell>
          <cell r="T27">
            <v>957800</v>
          </cell>
          <cell r="V27">
            <v>923400</v>
          </cell>
          <cell r="X27">
            <v>1425970</v>
          </cell>
        </row>
        <row r="28">
          <cell r="D28">
            <v>4</v>
          </cell>
          <cell r="S28" t="str">
            <v xml:space="preserve">plafond Frais dossier </v>
          </cell>
          <cell r="T28">
            <v>5000</v>
          </cell>
          <cell r="V28">
            <v>5000</v>
          </cell>
          <cell r="X28">
            <v>5000</v>
          </cell>
        </row>
        <row r="29">
          <cell r="S29" t="str">
            <v xml:space="preserve">dossier calcul  </v>
          </cell>
          <cell r="T29">
            <v>5000</v>
          </cell>
          <cell r="V29">
            <v>5000</v>
          </cell>
          <cell r="X29">
            <v>5000</v>
          </cell>
        </row>
        <row r="102">
          <cell r="T102">
            <v>880816.87462338095</v>
          </cell>
        </row>
      </sheetData>
      <sheetData sheetId="13" refreshError="1">
        <row r="2">
          <cell r="B2" t="str">
            <v>Etude réalisée par    " Jo - Conseil   06 70 79 27 76  "  le .......</v>
          </cell>
          <cell r="D2">
            <v>37003</v>
          </cell>
          <cell r="F2" t="str">
            <v>concerne  Mr &amp; Mme :  BATTISTELLA Jacques  &amp;  DUCLAP  Christiane  68 200 MULHOUSE</v>
          </cell>
        </row>
        <row r="4">
          <cell r="B4" t="str">
            <v xml:space="preserve">Revenus mensuel    </v>
          </cell>
          <cell r="C4">
            <v>27000</v>
          </cell>
          <cell r="D4" t="str">
            <v xml:space="preserve">  Impôts sur le revenu déduits</v>
          </cell>
          <cell r="H4" t="str">
            <v xml:space="preserve">         Loyer perdu en 15  ans</v>
          </cell>
          <cell r="L4">
            <v>880800</v>
          </cell>
        </row>
        <row r="6">
          <cell r="B6" t="str">
            <v xml:space="preserve">LOYER  actuel    </v>
          </cell>
          <cell r="C6">
            <v>4400</v>
          </cell>
          <cell r="D6">
            <v>0.16296296296296298</v>
          </cell>
          <cell r="H6" t="str">
            <v>évolution loyer</v>
          </cell>
          <cell r="J6" t="str">
            <v>incidence % hausse</v>
          </cell>
          <cell r="L6" t="str">
            <v>Intérêts du Prêt</v>
          </cell>
        </row>
        <row r="8">
          <cell r="B8" t="str">
            <v xml:space="preserve">Effort mensuel envisagé     </v>
          </cell>
          <cell r="C8">
            <v>2200</v>
          </cell>
          <cell r="D8">
            <v>8.1481481481481488E-2</v>
          </cell>
          <cell r="H8">
            <v>1.4999999999999999E-2</v>
          </cell>
          <cell r="J8">
            <v>88800</v>
          </cell>
          <cell r="L8" t="str">
            <v>Int. 385 000 F  /   40  %</v>
          </cell>
        </row>
        <row r="10">
          <cell r="B10" t="str">
            <v xml:space="preserve">Remboursement avec A.Vie    </v>
          </cell>
          <cell r="C10">
            <v>7162</v>
          </cell>
          <cell r="F10">
            <v>562</v>
          </cell>
          <cell r="H10" t="str">
            <v>Capital</v>
          </cell>
          <cell r="J10">
            <v>15</v>
          </cell>
          <cell r="L10" t="str">
            <v>Emprunt</v>
          </cell>
        </row>
        <row r="11">
          <cell r="F11" t="str">
            <v>2 têtes</v>
          </cell>
          <cell r="H11" t="str">
            <v>disponible</v>
          </cell>
          <cell r="J11" t="str">
            <v>durée et taux prêt</v>
          </cell>
          <cell r="L11" t="str">
            <v>envisagé</v>
          </cell>
        </row>
        <row r="12">
          <cell r="B12" t="str">
            <v xml:space="preserve">Taux Effort avec Assur.Vie      </v>
          </cell>
          <cell r="C12">
            <v>0.26525925925925925</v>
          </cell>
          <cell r="F12">
            <v>101200</v>
          </cell>
          <cell r="H12">
            <v>973000</v>
          </cell>
          <cell r="J12">
            <v>5.6000000000000001E-2</v>
          </cell>
          <cell r="L12">
            <v>803000</v>
          </cell>
        </row>
        <row r="14">
          <cell r="F14" t="str">
            <v>A C H A T</v>
          </cell>
          <cell r="H14" t="str">
            <v>Surface habitable</v>
          </cell>
          <cell r="J14" t="str">
            <v>Prix hors Frais</v>
          </cell>
        </row>
        <row r="15">
          <cell r="B15" t="str">
            <v>Apport :</v>
          </cell>
          <cell r="C15">
            <v>170000</v>
          </cell>
          <cell r="D15">
            <v>0.18150758061071962</v>
          </cell>
          <cell r="F15" t="str">
            <v>N E U F</v>
          </cell>
          <cell r="G15">
            <v>2.5000000000000001E-2</v>
          </cell>
          <cell r="H15">
            <v>78.900000000000006</v>
          </cell>
          <cell r="J15">
            <v>936600</v>
          </cell>
          <cell r="L15">
            <v>11100</v>
          </cell>
        </row>
        <row r="16">
          <cell r="J16">
            <v>60000</v>
          </cell>
          <cell r="L16" t="str">
            <v>frais Notaire inclus</v>
          </cell>
        </row>
        <row r="17">
          <cell r="B17" t="str">
            <v xml:space="preserve">Frais dossier et Garantie : </v>
          </cell>
          <cell r="C17">
            <v>13030</v>
          </cell>
          <cell r="D17">
            <v>1.4442473952560408E-2</v>
          </cell>
          <cell r="F17" t="str">
            <v>ANCIEN</v>
          </cell>
          <cell r="G17">
            <v>6.4043449346043002E-2</v>
          </cell>
          <cell r="H17">
            <v>92.549450549450555</v>
          </cell>
          <cell r="J17">
            <v>902200</v>
          </cell>
          <cell r="L17">
            <v>9100</v>
          </cell>
        </row>
        <row r="18">
          <cell r="G18" t="str">
            <v>fr notaire</v>
          </cell>
          <cell r="H18" t="str">
            <v>hors travaux</v>
          </cell>
        </row>
        <row r="20">
          <cell r="B20" t="str">
            <v>Valeur de la Construction</v>
          </cell>
          <cell r="C20" t="str">
            <v>Prix terrain</v>
          </cell>
          <cell r="F20">
            <v>65000</v>
          </cell>
          <cell r="H20" t="str">
            <v>Surface habitable</v>
          </cell>
          <cell r="J20" t="str">
            <v>Prix avec terrain</v>
          </cell>
          <cell r="L20" t="str">
            <v xml:space="preserve">Prix du m2 construction    </v>
          </cell>
        </row>
        <row r="21">
          <cell r="B21">
            <v>465970</v>
          </cell>
          <cell r="C21">
            <v>494000</v>
          </cell>
          <cell r="D21">
            <v>1.060154087172994</v>
          </cell>
          <cell r="F21" t="str">
            <v>Terrain :</v>
          </cell>
          <cell r="G21">
            <v>7.6</v>
          </cell>
          <cell r="H21">
            <v>54.1</v>
          </cell>
          <cell r="J21">
            <v>959970</v>
          </cell>
          <cell r="L21">
            <v>8600</v>
          </cell>
        </row>
        <row r="24">
          <cell r="B24" t="str">
            <v xml:space="preserve">  P. S.   Cette étude ne tient pas compte de prêts , tels que prêt à taux 0 % , en Devises , F.S. ou  1% employeur ,  P.E.L. -  C.E.L.  + avantageux</v>
          </cell>
        </row>
        <row r="25">
          <cell r="B25" t="str">
            <v xml:space="preserve">que le prêt principal , ou de Garantie ( Hypothèque ) plus avantageuse , qui permettent d'améliorer les possibilités d'achat . </v>
          </cell>
        </row>
        <row r="26">
          <cell r="B26" t="str">
            <v xml:space="preserve">  Cette étude non contractuelle n'a qu'un caractère INDICATIF pour une étude plus approfondie</v>
          </cell>
        </row>
      </sheetData>
      <sheetData sheetId="14" refreshError="1">
        <row r="2">
          <cell r="B2" t="str">
            <v>BATTISTELLA Jacques</v>
          </cell>
          <cell r="D2" t="str">
            <v>Hypothèse en cours</v>
          </cell>
          <cell r="G2" t="str">
            <v>Hypothèse 1</v>
          </cell>
          <cell r="J2" t="str">
            <v>Hypothèse 2</v>
          </cell>
          <cell r="M2" t="str">
            <v>Hypothèse 3</v>
          </cell>
          <cell r="P2" t="str">
            <v>Hypothèse 4</v>
          </cell>
          <cell r="S2" t="str">
            <v>Hypothèse 5</v>
          </cell>
          <cell r="AA2" t="str">
            <v>Hypothèse 1</v>
          </cell>
          <cell r="AD2" t="str">
            <v>Hypothèse 2</v>
          </cell>
          <cell r="AG2" t="str">
            <v>Hypothèse 3</v>
          </cell>
          <cell r="AJ2" t="str">
            <v>Hypothèse 4</v>
          </cell>
          <cell r="AM2" t="str">
            <v>Hypothèse 5</v>
          </cell>
          <cell r="AP2" t="str">
            <v>Hypothèse 6</v>
          </cell>
        </row>
        <row r="3">
          <cell r="B3">
            <v>37003</v>
          </cell>
        </row>
        <row r="4">
          <cell r="B4" t="str">
            <v>Revenus Mensuels</v>
          </cell>
          <cell r="D4">
            <v>27000</v>
          </cell>
          <cell r="G4">
            <v>24000</v>
          </cell>
          <cell r="J4">
            <v>24000</v>
          </cell>
          <cell r="M4">
            <v>24000</v>
          </cell>
          <cell r="P4">
            <v>24000</v>
          </cell>
          <cell r="S4">
            <v>24000</v>
          </cell>
          <cell r="AA4">
            <v>24000</v>
          </cell>
          <cell r="AD4">
            <v>24000</v>
          </cell>
          <cell r="AG4">
            <v>24000</v>
          </cell>
          <cell r="AJ4">
            <v>24000</v>
          </cell>
          <cell r="AM4">
            <v>24000</v>
          </cell>
          <cell r="AP4">
            <v>24000</v>
          </cell>
        </row>
        <row r="5">
          <cell r="B5" t="str">
            <v>Loyer actuel</v>
          </cell>
          <cell r="D5">
            <v>4400</v>
          </cell>
          <cell r="G5">
            <v>0</v>
          </cell>
          <cell r="J5">
            <v>0</v>
          </cell>
          <cell r="M5">
            <v>0</v>
          </cell>
          <cell r="P5">
            <v>0</v>
          </cell>
          <cell r="S5">
            <v>0</v>
          </cell>
          <cell r="AA5">
            <v>4400</v>
          </cell>
          <cell r="AD5">
            <v>4400</v>
          </cell>
          <cell r="AG5">
            <v>4400</v>
          </cell>
          <cell r="AJ5">
            <v>4400</v>
          </cell>
          <cell r="AM5">
            <v>4400</v>
          </cell>
          <cell r="AP5">
            <v>4400</v>
          </cell>
        </row>
        <row r="6">
          <cell r="B6" t="str">
            <v>Effort envisagé</v>
          </cell>
          <cell r="D6">
            <v>2200</v>
          </cell>
          <cell r="G6">
            <v>2000</v>
          </cell>
          <cell r="J6">
            <v>2000</v>
          </cell>
          <cell r="M6">
            <v>2000</v>
          </cell>
          <cell r="P6">
            <v>2000</v>
          </cell>
          <cell r="S6">
            <v>2000</v>
          </cell>
          <cell r="AA6">
            <v>2000</v>
          </cell>
          <cell r="AD6">
            <v>2000</v>
          </cell>
          <cell r="AG6">
            <v>2000</v>
          </cell>
          <cell r="AJ6">
            <v>2000</v>
          </cell>
          <cell r="AM6">
            <v>2000</v>
          </cell>
          <cell r="AP6">
            <v>2000</v>
          </cell>
        </row>
        <row r="7">
          <cell r="B7" t="str">
            <v>Assurance Vie</v>
          </cell>
          <cell r="D7">
            <v>562</v>
          </cell>
          <cell r="E7">
            <v>101200</v>
          </cell>
          <cell r="G7">
            <v>532</v>
          </cell>
          <cell r="H7">
            <v>95800</v>
          </cell>
          <cell r="J7">
            <v>532</v>
          </cell>
          <cell r="K7">
            <v>95800</v>
          </cell>
          <cell r="M7">
            <v>532</v>
          </cell>
          <cell r="N7">
            <v>95800</v>
          </cell>
          <cell r="P7">
            <v>532</v>
          </cell>
          <cell r="Q7">
            <v>95800</v>
          </cell>
          <cell r="S7">
            <v>532</v>
          </cell>
          <cell r="T7">
            <v>95800</v>
          </cell>
          <cell r="AA7">
            <v>532</v>
          </cell>
          <cell r="AB7">
            <v>95800</v>
          </cell>
          <cell r="AD7">
            <v>532</v>
          </cell>
          <cell r="AE7">
            <v>95800</v>
          </cell>
          <cell r="AG7">
            <v>532</v>
          </cell>
          <cell r="AH7">
            <v>95800</v>
          </cell>
          <cell r="AJ7">
            <v>532</v>
          </cell>
          <cell r="AK7">
            <v>95800</v>
          </cell>
          <cell r="AM7">
            <v>532</v>
          </cell>
          <cell r="AN7">
            <v>95800</v>
          </cell>
          <cell r="AP7">
            <v>570</v>
          </cell>
          <cell r="AQ7">
            <v>109400</v>
          </cell>
        </row>
        <row r="9">
          <cell r="B9" t="str">
            <v>Mensualité av As Vie / Taux effort</v>
          </cell>
          <cell r="D9">
            <v>7162</v>
          </cell>
          <cell r="E9">
            <v>0.26525925925925925</v>
          </cell>
          <cell r="G9">
            <v>6932</v>
          </cell>
          <cell r="H9">
            <v>0.28883333333333333</v>
          </cell>
          <cell r="J9">
            <v>6932</v>
          </cell>
          <cell r="K9">
            <v>0.28883333333333333</v>
          </cell>
          <cell r="M9">
            <v>6932</v>
          </cell>
          <cell r="N9">
            <v>0.28883333333333333</v>
          </cell>
          <cell r="P9">
            <v>6932</v>
          </cell>
          <cell r="Q9">
            <v>0.28883333333333333</v>
          </cell>
          <cell r="S9">
            <v>6932</v>
          </cell>
          <cell r="T9">
            <v>0.28883333333333333</v>
          </cell>
          <cell r="AA9">
            <v>6932</v>
          </cell>
          <cell r="AB9">
            <v>0.28883333333333333</v>
          </cell>
          <cell r="AD9">
            <v>6932</v>
          </cell>
          <cell r="AE9">
            <v>0.28883333333333333</v>
          </cell>
          <cell r="AG9">
            <v>6932</v>
          </cell>
          <cell r="AH9">
            <v>0.28883333333333333</v>
          </cell>
          <cell r="AJ9">
            <v>6932</v>
          </cell>
          <cell r="AK9">
            <v>0.28883333333333333</v>
          </cell>
          <cell r="AM9">
            <v>6932</v>
          </cell>
          <cell r="AN9">
            <v>0.28883333333333333</v>
          </cell>
          <cell r="AP9">
            <v>6970</v>
          </cell>
          <cell r="AQ9">
            <v>0.29041666666666666</v>
          </cell>
        </row>
        <row r="11">
          <cell r="B11" t="str">
            <v>Coût Assurance Vie</v>
          </cell>
          <cell r="D11">
            <v>3.5</v>
          </cell>
          <cell r="E11">
            <v>2</v>
          </cell>
          <cell r="G11">
            <v>3.4</v>
          </cell>
          <cell r="H11">
            <v>0</v>
          </cell>
          <cell r="J11">
            <v>3.4</v>
          </cell>
          <cell r="K11">
            <v>0</v>
          </cell>
          <cell r="M11">
            <v>3.4</v>
          </cell>
          <cell r="N11">
            <v>0</v>
          </cell>
          <cell r="P11">
            <v>3.4</v>
          </cell>
          <cell r="Q11">
            <v>0</v>
          </cell>
          <cell r="S11">
            <v>3.4</v>
          </cell>
          <cell r="T11">
            <v>0</v>
          </cell>
          <cell r="AA11">
            <v>3.4</v>
          </cell>
          <cell r="AB11">
            <v>2</v>
          </cell>
          <cell r="AD11">
            <v>3.4</v>
          </cell>
          <cell r="AE11">
            <v>2</v>
          </cell>
          <cell r="AG11">
            <v>3.4</v>
          </cell>
          <cell r="AH11">
            <v>2</v>
          </cell>
          <cell r="AJ11">
            <v>3.4</v>
          </cell>
          <cell r="AK11">
            <v>2</v>
          </cell>
          <cell r="AM11">
            <v>3.4</v>
          </cell>
          <cell r="AN11">
            <v>2</v>
          </cell>
          <cell r="AP11">
            <v>3.4</v>
          </cell>
          <cell r="AQ11">
            <v>2</v>
          </cell>
        </row>
        <row r="12">
          <cell r="B12" t="str">
            <v>Durée Emprunt et Taux intérêt</v>
          </cell>
          <cell r="D12">
            <v>15</v>
          </cell>
          <cell r="E12">
            <v>5.6000000000000001E-2</v>
          </cell>
          <cell r="G12">
            <v>0</v>
          </cell>
          <cell r="H12">
            <v>5.5E-2</v>
          </cell>
          <cell r="J12">
            <v>0</v>
          </cell>
          <cell r="K12">
            <v>5.5E-2</v>
          </cell>
          <cell r="M12">
            <v>0</v>
          </cell>
          <cell r="N12">
            <v>5.5E-2</v>
          </cell>
          <cell r="P12">
            <v>0</v>
          </cell>
          <cell r="Q12">
            <v>5.5E-2</v>
          </cell>
          <cell r="S12">
            <v>0</v>
          </cell>
          <cell r="T12">
            <v>5.5E-2</v>
          </cell>
          <cell r="AA12">
            <v>15</v>
          </cell>
          <cell r="AB12">
            <v>5.5E-2</v>
          </cell>
          <cell r="AD12">
            <v>15</v>
          </cell>
          <cell r="AE12">
            <v>5.5E-2</v>
          </cell>
          <cell r="AG12">
            <v>15</v>
          </cell>
          <cell r="AH12">
            <v>5.5E-2</v>
          </cell>
          <cell r="AJ12">
            <v>15</v>
          </cell>
          <cell r="AK12">
            <v>5.5E-2</v>
          </cell>
          <cell r="AM12">
            <v>15</v>
          </cell>
          <cell r="AN12">
            <v>5.5E-2</v>
          </cell>
          <cell r="AP12">
            <v>16</v>
          </cell>
          <cell r="AQ12">
            <v>5.0999999999999997E-2</v>
          </cell>
        </row>
        <row r="13">
          <cell r="B13" t="str">
            <v>Emprunt envisagé</v>
          </cell>
          <cell r="D13">
            <v>803000</v>
          </cell>
          <cell r="G13">
            <v>783000</v>
          </cell>
          <cell r="J13">
            <v>783000</v>
          </cell>
          <cell r="M13">
            <v>783000</v>
          </cell>
          <cell r="P13">
            <v>783000</v>
          </cell>
          <cell r="S13">
            <v>783000</v>
          </cell>
          <cell r="AA13">
            <v>783000</v>
          </cell>
          <cell r="AD13">
            <v>783000</v>
          </cell>
          <cell r="AG13">
            <v>783000</v>
          </cell>
          <cell r="AJ13">
            <v>783000</v>
          </cell>
          <cell r="AM13">
            <v>783000</v>
          </cell>
          <cell r="AP13">
            <v>839000</v>
          </cell>
        </row>
        <row r="15">
          <cell r="B15" t="str">
            <v>Apport</v>
          </cell>
          <cell r="D15">
            <v>170000</v>
          </cell>
          <cell r="E15">
            <v>0.17469999999999999</v>
          </cell>
          <cell r="G15">
            <v>0</v>
          </cell>
          <cell r="H15">
            <v>0.1784</v>
          </cell>
          <cell r="J15">
            <v>0</v>
          </cell>
          <cell r="K15">
            <v>0.1784</v>
          </cell>
          <cell r="M15">
            <v>0</v>
          </cell>
          <cell r="N15">
            <v>0.1784</v>
          </cell>
          <cell r="P15">
            <v>0</v>
          </cell>
          <cell r="Q15">
            <v>0.1784</v>
          </cell>
          <cell r="S15">
            <v>0</v>
          </cell>
          <cell r="T15">
            <v>0.1784</v>
          </cell>
          <cell r="AA15">
            <v>170000</v>
          </cell>
          <cell r="AB15">
            <v>0.1784</v>
          </cell>
          <cell r="AD15">
            <v>170000</v>
          </cell>
          <cell r="AE15">
            <v>0.1784</v>
          </cell>
          <cell r="AG15">
            <v>170000</v>
          </cell>
          <cell r="AH15">
            <v>0.1784</v>
          </cell>
          <cell r="AJ15">
            <v>170000</v>
          </cell>
          <cell r="AK15">
            <v>0.1784</v>
          </cell>
          <cell r="AM15">
            <v>170000</v>
          </cell>
          <cell r="AN15">
            <v>0.1784</v>
          </cell>
          <cell r="AP15">
            <v>130000</v>
          </cell>
          <cell r="AQ15">
            <v>0.13420000000000001</v>
          </cell>
        </row>
        <row r="17">
          <cell r="B17" t="str">
            <v>Capital disponible avec emprunt</v>
          </cell>
          <cell r="D17">
            <v>973000</v>
          </cell>
          <cell r="G17">
            <v>953000</v>
          </cell>
          <cell r="J17">
            <v>953000</v>
          </cell>
          <cell r="M17">
            <v>953000</v>
          </cell>
          <cell r="P17">
            <v>953000</v>
          </cell>
          <cell r="S17">
            <v>953000</v>
          </cell>
          <cell r="AA17">
            <v>953000</v>
          </cell>
          <cell r="AD17">
            <v>953000</v>
          </cell>
          <cell r="AG17">
            <v>953000</v>
          </cell>
          <cell r="AJ17">
            <v>953000</v>
          </cell>
          <cell r="AM17">
            <v>953000</v>
          </cell>
          <cell r="AP17">
            <v>969000</v>
          </cell>
        </row>
        <row r="19">
          <cell r="B19" t="str">
            <v>Prix d'achat du m2  NEUF</v>
          </cell>
          <cell r="D19">
            <v>11100</v>
          </cell>
          <cell r="G19">
            <v>11000</v>
          </cell>
          <cell r="J19">
            <v>11000</v>
          </cell>
          <cell r="M19">
            <v>11000</v>
          </cell>
          <cell r="P19">
            <v>11000</v>
          </cell>
          <cell r="S19">
            <v>11000</v>
          </cell>
          <cell r="AA19">
            <v>11000</v>
          </cell>
          <cell r="AD19">
            <v>11000</v>
          </cell>
          <cell r="AG19">
            <v>11000</v>
          </cell>
          <cell r="AJ19">
            <v>11000</v>
          </cell>
          <cell r="AM19">
            <v>11000</v>
          </cell>
          <cell r="AP19">
            <v>11000</v>
          </cell>
        </row>
        <row r="20">
          <cell r="B20" t="str">
            <v>Prix d'achat du m2 ANCIEN</v>
          </cell>
          <cell r="D20">
            <v>9100</v>
          </cell>
          <cell r="G20">
            <v>8000</v>
          </cell>
          <cell r="J20">
            <v>8000</v>
          </cell>
          <cell r="M20">
            <v>8000</v>
          </cell>
          <cell r="P20">
            <v>8000</v>
          </cell>
          <cell r="S20">
            <v>8000</v>
          </cell>
          <cell r="AA20">
            <v>8000</v>
          </cell>
          <cell r="AD20">
            <v>8000</v>
          </cell>
          <cell r="AG20">
            <v>8000</v>
          </cell>
          <cell r="AJ20">
            <v>8000</v>
          </cell>
          <cell r="AM20">
            <v>8000</v>
          </cell>
          <cell r="AP20">
            <v>8200</v>
          </cell>
        </row>
        <row r="21">
          <cell r="B21" t="str">
            <v>Prix du  m2  CONSTRUCTION</v>
          </cell>
          <cell r="D21">
            <v>8600</v>
          </cell>
          <cell r="G21">
            <v>8500</v>
          </cell>
          <cell r="J21">
            <v>8500</v>
          </cell>
          <cell r="M21">
            <v>8500</v>
          </cell>
          <cell r="P21">
            <v>8500</v>
          </cell>
          <cell r="S21">
            <v>8500</v>
          </cell>
          <cell r="AA21">
            <v>8500</v>
          </cell>
          <cell r="AD21">
            <v>8500</v>
          </cell>
          <cell r="AG21">
            <v>8500</v>
          </cell>
          <cell r="AJ21">
            <v>8500</v>
          </cell>
          <cell r="AM21">
            <v>8500</v>
          </cell>
          <cell r="AP21">
            <v>8500</v>
          </cell>
        </row>
        <row r="23">
          <cell r="B23" t="str">
            <v>Valeur achat NEUF</v>
          </cell>
          <cell r="D23">
            <v>876600</v>
          </cell>
          <cell r="G23">
            <v>857100</v>
          </cell>
          <cell r="J23">
            <v>857100</v>
          </cell>
          <cell r="M23">
            <v>857100</v>
          </cell>
          <cell r="P23">
            <v>857100</v>
          </cell>
          <cell r="S23">
            <v>857100</v>
          </cell>
          <cell r="AA23">
            <v>857100</v>
          </cell>
          <cell r="AD23">
            <v>857100</v>
          </cell>
          <cell r="AG23">
            <v>857100</v>
          </cell>
          <cell r="AJ23">
            <v>857100</v>
          </cell>
          <cell r="AM23">
            <v>857100</v>
          </cell>
          <cell r="AP23">
            <v>872700</v>
          </cell>
        </row>
        <row r="24">
          <cell r="B24" t="str">
            <v>Valeur du garage</v>
          </cell>
          <cell r="D24">
            <v>60000</v>
          </cell>
          <cell r="G24">
            <v>0</v>
          </cell>
          <cell r="J24">
            <v>0</v>
          </cell>
          <cell r="M24">
            <v>0</v>
          </cell>
          <cell r="P24">
            <v>0</v>
          </cell>
          <cell r="S24">
            <v>0</v>
          </cell>
          <cell r="AA24">
            <v>60000</v>
          </cell>
          <cell r="AD24">
            <v>60000</v>
          </cell>
          <cell r="AG24">
            <v>60000</v>
          </cell>
          <cell r="AJ24">
            <v>60000</v>
          </cell>
          <cell r="AM24">
            <v>60000</v>
          </cell>
          <cell r="AP24">
            <v>60000</v>
          </cell>
        </row>
        <row r="25">
          <cell r="B25" t="str">
            <v>Frais de Notaire</v>
          </cell>
          <cell r="D25">
            <v>23410</v>
          </cell>
          <cell r="E25">
            <v>2.5000000000000001E-2</v>
          </cell>
          <cell r="G25">
            <v>22930</v>
          </cell>
          <cell r="H25">
            <v>0</v>
          </cell>
          <cell r="J25">
            <v>22930</v>
          </cell>
          <cell r="K25">
            <v>0</v>
          </cell>
          <cell r="M25">
            <v>22930</v>
          </cell>
          <cell r="N25">
            <v>0</v>
          </cell>
          <cell r="P25">
            <v>22930</v>
          </cell>
          <cell r="Q25">
            <v>0</v>
          </cell>
          <cell r="S25">
            <v>22930</v>
          </cell>
          <cell r="T25">
            <v>0</v>
          </cell>
          <cell r="AA25">
            <v>22930</v>
          </cell>
          <cell r="AB25">
            <v>2.5000000000000001E-2</v>
          </cell>
          <cell r="AD25">
            <v>22930</v>
          </cell>
          <cell r="AE25">
            <v>2.5000000000000001E-2</v>
          </cell>
          <cell r="AG25">
            <v>22930</v>
          </cell>
          <cell r="AH25">
            <v>2.5000000000000001E-2</v>
          </cell>
          <cell r="AJ25">
            <v>22930</v>
          </cell>
          <cell r="AK25">
            <v>2.5000000000000001E-2</v>
          </cell>
          <cell r="AM25">
            <v>22930</v>
          </cell>
          <cell r="AN25">
            <v>2.5000000000000001E-2</v>
          </cell>
          <cell r="AP25">
            <v>23300</v>
          </cell>
          <cell r="AQ25">
            <v>2.5000000000000001E-2</v>
          </cell>
        </row>
        <row r="26">
          <cell r="B26" t="str">
            <v>Frais dossier et Garantie Hypoth</v>
          </cell>
          <cell r="D26">
            <v>5000</v>
          </cell>
          <cell r="E26">
            <v>8030</v>
          </cell>
          <cell r="G26">
            <v>0</v>
          </cell>
          <cell r="H26">
            <v>7830</v>
          </cell>
          <cell r="J26">
            <v>0</v>
          </cell>
          <cell r="K26">
            <v>7830</v>
          </cell>
          <cell r="M26">
            <v>0</v>
          </cell>
          <cell r="N26">
            <v>7830</v>
          </cell>
          <cell r="P26">
            <v>0</v>
          </cell>
          <cell r="Q26">
            <v>7830</v>
          </cell>
          <cell r="S26">
            <v>0</v>
          </cell>
          <cell r="T26">
            <v>7830</v>
          </cell>
          <cell r="AA26">
            <v>5000</v>
          </cell>
          <cell r="AB26">
            <v>7830</v>
          </cell>
          <cell r="AD26">
            <v>5000</v>
          </cell>
          <cell r="AE26">
            <v>7830</v>
          </cell>
          <cell r="AG26">
            <v>5000</v>
          </cell>
          <cell r="AH26">
            <v>7830</v>
          </cell>
          <cell r="AJ26">
            <v>5000</v>
          </cell>
          <cell r="AK26">
            <v>7830</v>
          </cell>
          <cell r="AM26">
            <v>5000</v>
          </cell>
          <cell r="AN26">
            <v>7830</v>
          </cell>
          <cell r="AP26">
            <v>5000</v>
          </cell>
          <cell r="AQ26">
            <v>8400</v>
          </cell>
        </row>
        <row r="28">
          <cell r="B28" t="str">
            <v>Valeur Achat NEUF  /  Surface</v>
          </cell>
          <cell r="D28">
            <v>936600</v>
          </cell>
          <cell r="E28">
            <v>78.900000000000006</v>
          </cell>
          <cell r="G28">
            <v>917100</v>
          </cell>
          <cell r="H28">
            <v>77.900000000000006</v>
          </cell>
          <cell r="J28">
            <v>917100</v>
          </cell>
          <cell r="K28">
            <v>77.900000000000006</v>
          </cell>
          <cell r="M28">
            <v>917100</v>
          </cell>
          <cell r="N28">
            <v>77.900000000000006</v>
          </cell>
          <cell r="P28">
            <v>917100</v>
          </cell>
          <cell r="Q28">
            <v>77.900000000000006</v>
          </cell>
          <cell r="S28">
            <v>917100</v>
          </cell>
          <cell r="T28">
            <v>77.900000000000006</v>
          </cell>
          <cell r="AA28">
            <v>917100</v>
          </cell>
          <cell r="AB28">
            <v>77.900000000000006</v>
          </cell>
          <cell r="AD28">
            <v>917100</v>
          </cell>
          <cell r="AE28">
            <v>77.900000000000006</v>
          </cell>
          <cell r="AG28">
            <v>917100</v>
          </cell>
          <cell r="AH28">
            <v>77.900000000000006</v>
          </cell>
          <cell r="AJ28">
            <v>917100</v>
          </cell>
          <cell r="AK28">
            <v>77.900000000000006</v>
          </cell>
          <cell r="AM28">
            <v>917100</v>
          </cell>
          <cell r="AN28">
            <v>77.900000000000006</v>
          </cell>
          <cell r="AP28">
            <v>961000</v>
          </cell>
          <cell r="AQ28">
            <v>79.3</v>
          </cell>
        </row>
        <row r="30">
          <cell r="B30" t="str">
            <v>Valeur achat ANCIEN</v>
          </cell>
          <cell r="D30">
            <v>842000</v>
          </cell>
          <cell r="G30">
            <v>823000</v>
          </cell>
          <cell r="J30">
            <v>823000</v>
          </cell>
          <cell r="M30">
            <v>823000</v>
          </cell>
          <cell r="P30">
            <v>823000</v>
          </cell>
          <cell r="S30">
            <v>823000</v>
          </cell>
          <cell r="AA30">
            <v>823000</v>
          </cell>
          <cell r="AD30">
            <v>823000</v>
          </cell>
          <cell r="AG30">
            <v>823000</v>
          </cell>
          <cell r="AJ30">
            <v>823000</v>
          </cell>
          <cell r="AM30">
            <v>823000</v>
          </cell>
          <cell r="AP30">
            <v>839000</v>
          </cell>
        </row>
        <row r="31">
          <cell r="B31" t="str">
            <v>Valeur du garage</v>
          </cell>
          <cell r="D31">
            <v>60000</v>
          </cell>
          <cell r="G31">
            <v>0</v>
          </cell>
          <cell r="J31">
            <v>0</v>
          </cell>
          <cell r="M31">
            <v>0</v>
          </cell>
          <cell r="P31">
            <v>0</v>
          </cell>
          <cell r="S31">
            <v>0</v>
          </cell>
          <cell r="AA31">
            <v>60000</v>
          </cell>
          <cell r="AD31">
            <v>60000</v>
          </cell>
          <cell r="AG31">
            <v>60000</v>
          </cell>
          <cell r="AJ31">
            <v>60000</v>
          </cell>
          <cell r="AM31">
            <v>60000</v>
          </cell>
          <cell r="AP31">
            <v>60000</v>
          </cell>
        </row>
        <row r="32">
          <cell r="B32" t="str">
            <v>Frais de Notaire</v>
          </cell>
          <cell r="D32">
            <v>57780</v>
          </cell>
          <cell r="E32">
            <v>6.4043449346043002E-2</v>
          </cell>
          <cell r="G32">
            <v>56580</v>
          </cell>
          <cell r="H32">
            <v>6.404799637763188E-2</v>
          </cell>
          <cell r="J32">
            <v>56580</v>
          </cell>
          <cell r="K32">
            <v>6.404799637763188E-2</v>
          </cell>
          <cell r="M32">
            <v>56580</v>
          </cell>
          <cell r="N32">
            <v>6.404799637763188E-2</v>
          </cell>
          <cell r="P32">
            <v>56580</v>
          </cell>
          <cell r="Q32">
            <v>6.404799637763188E-2</v>
          </cell>
          <cell r="S32">
            <v>56580</v>
          </cell>
          <cell r="T32">
            <v>6.404799637763188E-2</v>
          </cell>
          <cell r="AA32">
            <v>56580</v>
          </cell>
          <cell r="AB32">
            <v>6.404799637763188E-2</v>
          </cell>
          <cell r="AD32">
            <v>56580</v>
          </cell>
          <cell r="AE32">
            <v>6.404799637763188E-2</v>
          </cell>
          <cell r="AG32">
            <v>56580</v>
          </cell>
          <cell r="AH32">
            <v>6.404799637763188E-2</v>
          </cell>
          <cell r="AJ32">
            <v>56580</v>
          </cell>
          <cell r="AK32">
            <v>6.404799637763188E-2</v>
          </cell>
          <cell r="AM32">
            <v>56580</v>
          </cell>
          <cell r="AN32">
            <v>6.404799637763188E-2</v>
          </cell>
          <cell r="AP32">
            <v>57200</v>
          </cell>
          <cell r="AQ32">
            <v>6.3640409434801953E-2</v>
          </cell>
        </row>
        <row r="33">
          <cell r="B33" t="str">
            <v>Frais dossier et Garantie Hypoth</v>
          </cell>
          <cell r="D33">
            <v>5000</v>
          </cell>
          <cell r="E33">
            <v>8030</v>
          </cell>
          <cell r="G33">
            <v>0</v>
          </cell>
          <cell r="H33">
            <v>7830</v>
          </cell>
          <cell r="J33">
            <v>0</v>
          </cell>
          <cell r="K33">
            <v>7830</v>
          </cell>
          <cell r="M33">
            <v>0</v>
          </cell>
          <cell r="N33">
            <v>7830</v>
          </cell>
          <cell r="P33">
            <v>0</v>
          </cell>
          <cell r="Q33">
            <v>7830</v>
          </cell>
          <cell r="S33">
            <v>0</v>
          </cell>
          <cell r="T33">
            <v>7830</v>
          </cell>
          <cell r="AA33">
            <v>5000</v>
          </cell>
          <cell r="AB33">
            <v>7830</v>
          </cell>
          <cell r="AD33">
            <v>5000</v>
          </cell>
          <cell r="AE33">
            <v>7830</v>
          </cell>
          <cell r="AG33">
            <v>5000</v>
          </cell>
          <cell r="AH33">
            <v>7830</v>
          </cell>
          <cell r="AJ33">
            <v>5000</v>
          </cell>
          <cell r="AK33">
            <v>7830</v>
          </cell>
          <cell r="AM33">
            <v>5000</v>
          </cell>
          <cell r="AN33">
            <v>7830</v>
          </cell>
          <cell r="AP33">
            <v>5000</v>
          </cell>
          <cell r="AQ33">
            <v>8400</v>
          </cell>
        </row>
        <row r="35">
          <cell r="B35" t="str">
            <v>Valeur Achat ANCIEN  /  Surface</v>
          </cell>
          <cell r="D35">
            <v>902000</v>
          </cell>
          <cell r="E35">
            <v>92.549450549450555</v>
          </cell>
          <cell r="G35">
            <v>883000</v>
          </cell>
          <cell r="H35">
            <v>102.925</v>
          </cell>
          <cell r="J35">
            <v>883000</v>
          </cell>
          <cell r="K35">
            <v>102.925</v>
          </cell>
          <cell r="M35">
            <v>883000</v>
          </cell>
          <cell r="N35">
            <v>102.925</v>
          </cell>
          <cell r="P35">
            <v>883000</v>
          </cell>
          <cell r="Q35">
            <v>102.925</v>
          </cell>
          <cell r="S35">
            <v>883000</v>
          </cell>
          <cell r="T35">
            <v>102.925</v>
          </cell>
          <cell r="AA35">
            <v>883000</v>
          </cell>
          <cell r="AB35">
            <v>102.925</v>
          </cell>
          <cell r="AD35">
            <v>883000</v>
          </cell>
          <cell r="AE35">
            <v>102.925</v>
          </cell>
          <cell r="AG35">
            <v>883000</v>
          </cell>
          <cell r="AH35">
            <v>102.925</v>
          </cell>
          <cell r="AJ35">
            <v>883000</v>
          </cell>
          <cell r="AK35">
            <v>102.925</v>
          </cell>
          <cell r="AM35">
            <v>883000</v>
          </cell>
          <cell r="AN35">
            <v>102.925</v>
          </cell>
          <cell r="AP35">
            <v>961200</v>
          </cell>
          <cell r="AQ35">
            <v>102.29268292682927</v>
          </cell>
        </row>
        <row r="37">
          <cell r="B37" t="str">
            <v>Surface terrain : ares et prix</v>
          </cell>
          <cell r="D37">
            <v>7.6</v>
          </cell>
          <cell r="E37">
            <v>65000</v>
          </cell>
          <cell r="G37">
            <v>7</v>
          </cell>
          <cell r="H37">
            <v>60000</v>
          </cell>
          <cell r="J37">
            <v>7</v>
          </cell>
          <cell r="K37">
            <v>60000</v>
          </cell>
          <cell r="M37">
            <v>7</v>
          </cell>
          <cell r="N37">
            <v>60000</v>
          </cell>
          <cell r="P37">
            <v>7</v>
          </cell>
          <cell r="Q37">
            <v>60000</v>
          </cell>
          <cell r="S37">
            <v>7</v>
          </cell>
          <cell r="T37">
            <v>60000</v>
          </cell>
          <cell r="AA37">
            <v>7</v>
          </cell>
          <cell r="AB37">
            <v>60000</v>
          </cell>
          <cell r="AD37">
            <v>7</v>
          </cell>
          <cell r="AE37">
            <v>60000</v>
          </cell>
          <cell r="AG37">
            <v>7</v>
          </cell>
          <cell r="AH37">
            <v>60000</v>
          </cell>
          <cell r="AJ37">
            <v>7</v>
          </cell>
          <cell r="AK37">
            <v>60000</v>
          </cell>
          <cell r="AM37">
            <v>7</v>
          </cell>
          <cell r="AN37">
            <v>60000</v>
          </cell>
          <cell r="AP37">
            <v>6.5</v>
          </cell>
          <cell r="AQ37">
            <v>60000</v>
          </cell>
        </row>
        <row r="38">
          <cell r="B38" t="str">
            <v>Prix du terrain</v>
          </cell>
          <cell r="D38">
            <v>494000</v>
          </cell>
          <cell r="E38">
            <v>0.51459941456503844</v>
          </cell>
          <cell r="G38">
            <v>420000</v>
          </cell>
          <cell r="H38">
            <v>0.44672771945499218</v>
          </cell>
          <cell r="J38">
            <v>420000</v>
          </cell>
          <cell r="K38">
            <v>0.44672771945499218</v>
          </cell>
          <cell r="M38">
            <v>420000</v>
          </cell>
          <cell r="N38">
            <v>0.44672771945499218</v>
          </cell>
          <cell r="P38">
            <v>420000</v>
          </cell>
          <cell r="Q38">
            <v>0.44672771945499218</v>
          </cell>
          <cell r="S38">
            <v>420000</v>
          </cell>
          <cell r="T38">
            <v>0.44672771945499218</v>
          </cell>
          <cell r="AA38">
            <v>420000</v>
          </cell>
          <cell r="AB38">
            <v>0.44672771945499218</v>
          </cell>
          <cell r="AD38">
            <v>420000</v>
          </cell>
          <cell r="AE38">
            <v>0.44672771945499218</v>
          </cell>
          <cell r="AG38">
            <v>420000</v>
          </cell>
          <cell r="AH38">
            <v>0.44672771945499218</v>
          </cell>
          <cell r="AJ38">
            <v>420000</v>
          </cell>
          <cell r="AK38">
            <v>0.44672771945499218</v>
          </cell>
          <cell r="AM38">
            <v>420000</v>
          </cell>
          <cell r="AN38">
            <v>0.44672771945499218</v>
          </cell>
          <cell r="AP38">
            <v>390000</v>
          </cell>
          <cell r="AQ38">
            <v>0.40812055253244034</v>
          </cell>
        </row>
        <row r="39">
          <cell r="B39" t="str">
            <v>Valeur Construction / prix au m2</v>
          </cell>
          <cell r="D39">
            <v>465970</v>
          </cell>
          <cell r="E39">
            <v>8600</v>
          </cell>
          <cell r="G39">
            <v>520170</v>
          </cell>
          <cell r="H39">
            <v>8500</v>
          </cell>
          <cell r="J39">
            <v>520170</v>
          </cell>
          <cell r="K39">
            <v>8500</v>
          </cell>
          <cell r="M39">
            <v>520170</v>
          </cell>
          <cell r="N39">
            <v>8500</v>
          </cell>
          <cell r="P39">
            <v>520170</v>
          </cell>
          <cell r="Q39">
            <v>8500</v>
          </cell>
          <cell r="S39">
            <v>520170</v>
          </cell>
          <cell r="T39">
            <v>8500</v>
          </cell>
          <cell r="AA39">
            <v>520170</v>
          </cell>
          <cell r="AB39">
            <v>8500</v>
          </cell>
          <cell r="AD39">
            <v>520170</v>
          </cell>
          <cell r="AE39">
            <v>8500</v>
          </cell>
          <cell r="AG39">
            <v>520170</v>
          </cell>
          <cell r="AH39">
            <v>8500</v>
          </cell>
          <cell r="AJ39">
            <v>520170</v>
          </cell>
          <cell r="AK39">
            <v>8500</v>
          </cell>
          <cell r="AM39">
            <v>520170</v>
          </cell>
          <cell r="AN39">
            <v>8500</v>
          </cell>
          <cell r="AP39">
            <v>565600</v>
          </cell>
          <cell r="AQ39">
            <v>8500</v>
          </cell>
        </row>
        <row r="40">
          <cell r="B40" t="str">
            <v>Frais dossier et Garantie Hypoth</v>
          </cell>
          <cell r="D40">
            <v>5000</v>
          </cell>
          <cell r="E40">
            <v>8030</v>
          </cell>
          <cell r="G40">
            <v>0</v>
          </cell>
          <cell r="H40">
            <v>7830</v>
          </cell>
          <cell r="J40">
            <v>0</v>
          </cell>
          <cell r="K40">
            <v>7830</v>
          </cell>
          <cell r="M40">
            <v>0</v>
          </cell>
          <cell r="N40">
            <v>7830</v>
          </cell>
          <cell r="P40">
            <v>0</v>
          </cell>
          <cell r="Q40">
            <v>7830</v>
          </cell>
          <cell r="S40">
            <v>0</v>
          </cell>
          <cell r="T40">
            <v>7830</v>
          </cell>
          <cell r="AA40">
            <v>5000</v>
          </cell>
          <cell r="AB40">
            <v>7830</v>
          </cell>
          <cell r="AD40">
            <v>5000</v>
          </cell>
          <cell r="AE40">
            <v>7830</v>
          </cell>
          <cell r="AG40">
            <v>5000</v>
          </cell>
          <cell r="AH40">
            <v>7830</v>
          </cell>
          <cell r="AJ40">
            <v>5000</v>
          </cell>
          <cell r="AK40">
            <v>7830</v>
          </cell>
          <cell r="AM40">
            <v>5000</v>
          </cell>
          <cell r="AN40">
            <v>7830</v>
          </cell>
          <cell r="AP40">
            <v>5000</v>
          </cell>
          <cell r="AQ40">
            <v>8400</v>
          </cell>
        </row>
        <row r="42">
          <cell r="B42" t="str">
            <v>Valeur totale avec terrain</v>
          </cell>
          <cell r="D42">
            <v>959970</v>
          </cell>
          <cell r="E42">
            <v>54.1</v>
          </cell>
          <cell r="G42">
            <v>940170</v>
          </cell>
          <cell r="H42">
            <v>61.1</v>
          </cell>
          <cell r="J42">
            <v>940170</v>
          </cell>
          <cell r="K42">
            <v>61.1</v>
          </cell>
          <cell r="M42">
            <v>940170</v>
          </cell>
          <cell r="N42">
            <v>61.1</v>
          </cell>
          <cell r="P42">
            <v>940170</v>
          </cell>
          <cell r="Q42">
            <v>61.1</v>
          </cell>
          <cell r="S42">
            <v>940170</v>
          </cell>
          <cell r="T42">
            <v>61.1</v>
          </cell>
          <cell r="AA42">
            <v>940170</v>
          </cell>
          <cell r="AB42">
            <v>61.1</v>
          </cell>
          <cell r="AD42">
            <v>940170</v>
          </cell>
          <cell r="AE42">
            <v>61.1</v>
          </cell>
          <cell r="AG42">
            <v>940170</v>
          </cell>
          <cell r="AH42">
            <v>61.1</v>
          </cell>
          <cell r="AJ42">
            <v>940170</v>
          </cell>
          <cell r="AK42">
            <v>61.1</v>
          </cell>
          <cell r="AM42">
            <v>940170</v>
          </cell>
          <cell r="AN42">
            <v>61.1</v>
          </cell>
          <cell r="AP42">
            <v>960600</v>
          </cell>
          <cell r="AQ42">
            <v>66.5</v>
          </cell>
        </row>
        <row r="44">
          <cell r="B44" t="str">
            <v>Coût Intérêts  +  Assurance Vie</v>
          </cell>
          <cell r="D44">
            <v>385000</v>
          </cell>
          <cell r="E44">
            <v>486200</v>
          </cell>
          <cell r="G44">
            <v>369000</v>
          </cell>
          <cell r="H44">
            <v>464800</v>
          </cell>
          <cell r="J44">
            <v>369000</v>
          </cell>
          <cell r="K44">
            <v>464800</v>
          </cell>
          <cell r="M44">
            <v>369000</v>
          </cell>
          <cell r="N44">
            <v>464800</v>
          </cell>
          <cell r="P44">
            <v>369000</v>
          </cell>
          <cell r="Q44">
            <v>464800</v>
          </cell>
          <cell r="S44">
            <v>369000</v>
          </cell>
          <cell r="T44">
            <v>464800</v>
          </cell>
          <cell r="AA44">
            <v>369000</v>
          </cell>
          <cell r="AB44">
            <v>464800</v>
          </cell>
          <cell r="AD44">
            <v>369000</v>
          </cell>
          <cell r="AE44">
            <v>464800</v>
          </cell>
          <cell r="AG44">
            <v>369000</v>
          </cell>
          <cell r="AH44">
            <v>464800</v>
          </cell>
          <cell r="AJ44">
            <v>369000</v>
          </cell>
          <cell r="AK44">
            <v>464800</v>
          </cell>
          <cell r="AM44">
            <v>369000</v>
          </cell>
          <cell r="AN44">
            <v>464800</v>
          </cell>
          <cell r="AP44">
            <v>390000</v>
          </cell>
          <cell r="AQ44">
            <v>499400</v>
          </cell>
        </row>
        <row r="45">
          <cell r="B45" t="str">
            <v>Loyer perdu en ….   x...... Ans</v>
          </cell>
          <cell r="D45">
            <v>15</v>
          </cell>
          <cell r="E45">
            <v>880800</v>
          </cell>
          <cell r="G45">
            <v>0</v>
          </cell>
          <cell r="H45">
            <v>0</v>
          </cell>
          <cell r="J45">
            <v>0</v>
          </cell>
          <cell r="K45">
            <v>0</v>
          </cell>
          <cell r="M45">
            <v>0</v>
          </cell>
          <cell r="N45">
            <v>0</v>
          </cell>
          <cell r="P45">
            <v>0</v>
          </cell>
          <cell r="Q45">
            <v>0</v>
          </cell>
          <cell r="S45">
            <v>0</v>
          </cell>
          <cell r="T45">
            <v>0</v>
          </cell>
          <cell r="AA45">
            <v>15</v>
          </cell>
          <cell r="AB45">
            <v>880800</v>
          </cell>
          <cell r="AD45">
            <v>15</v>
          </cell>
          <cell r="AE45">
            <v>880800</v>
          </cell>
          <cell r="AG45">
            <v>15</v>
          </cell>
          <cell r="AH45">
            <v>880800</v>
          </cell>
          <cell r="AJ45">
            <v>15</v>
          </cell>
          <cell r="AK45">
            <v>880800</v>
          </cell>
          <cell r="AM45">
            <v>15</v>
          </cell>
          <cell r="AN45">
            <v>880800</v>
          </cell>
          <cell r="AP45">
            <v>16</v>
          </cell>
          <cell r="AQ45">
            <v>946800</v>
          </cell>
        </row>
        <row r="46">
          <cell r="B46" t="str">
            <v>Taux Inflation Insee Construction</v>
          </cell>
          <cell r="D46">
            <v>1.4999999999999999E-2</v>
          </cell>
          <cell r="E46">
            <v>88800</v>
          </cell>
          <cell r="G46">
            <v>0</v>
          </cell>
          <cell r="H46">
            <v>0</v>
          </cell>
          <cell r="J46">
            <v>0</v>
          </cell>
          <cell r="K46">
            <v>0</v>
          </cell>
          <cell r="M46">
            <v>0</v>
          </cell>
          <cell r="N46">
            <v>0</v>
          </cell>
          <cell r="P46">
            <v>0</v>
          </cell>
          <cell r="Q46">
            <v>0</v>
          </cell>
          <cell r="S46">
            <v>0</v>
          </cell>
          <cell r="T46">
            <v>0</v>
          </cell>
          <cell r="AA46">
            <v>1.4999999999999999E-2</v>
          </cell>
          <cell r="AB46">
            <v>88800</v>
          </cell>
          <cell r="AD46">
            <v>1.4999999999999999E-2</v>
          </cell>
          <cell r="AE46">
            <v>88800</v>
          </cell>
          <cell r="AG46">
            <v>1.4999999999999999E-2</v>
          </cell>
          <cell r="AH46">
            <v>88800</v>
          </cell>
          <cell r="AJ46">
            <v>1.4999999999999999E-2</v>
          </cell>
          <cell r="AK46">
            <v>88800</v>
          </cell>
          <cell r="AM46">
            <v>1.4999999999999999E-2</v>
          </cell>
          <cell r="AN46">
            <v>88800</v>
          </cell>
          <cell r="AP46">
            <v>1.4999999999999999E-2</v>
          </cell>
          <cell r="AQ46">
            <v>102000</v>
          </cell>
        </row>
      </sheetData>
      <sheetData sheetId="15" refreshError="1">
        <row r="6">
          <cell r="T6">
            <v>1353000</v>
          </cell>
          <cell r="Z6" t="str">
            <v>voiture</v>
          </cell>
        </row>
        <row r="8">
          <cell r="A8">
            <v>8</v>
          </cell>
        </row>
      </sheetData>
      <sheetData sheetId="16"/>
      <sheetData sheetId="17" refreshError="1"/>
      <sheetData sheetId="18"/>
      <sheetData sheetId="19"/>
      <sheetData sheetId="20"/>
      <sheetData sheetId="21" refreshError="1">
        <row r="1">
          <cell r="F1" t="str">
            <v>41623 / 3469</v>
          </cell>
          <cell r="H1" t="str">
            <v>47845 / 3987</v>
          </cell>
        </row>
        <row r="2">
          <cell r="F2" t="str">
            <v>18 % / net 16 %</v>
          </cell>
          <cell r="H2" t="str">
            <v>17 % / net 16 %</v>
          </cell>
        </row>
        <row r="4">
          <cell r="H4">
            <v>3</v>
          </cell>
        </row>
        <row r="5">
          <cell r="H5">
            <v>3</v>
          </cell>
        </row>
        <row r="6">
          <cell r="F6">
            <v>0</v>
          </cell>
          <cell r="H6">
            <v>2</v>
          </cell>
        </row>
        <row r="7">
          <cell r="F7" t="str">
            <v>année  2000</v>
          </cell>
          <cell r="H7" t="str">
            <v>année  2000</v>
          </cell>
        </row>
        <row r="8">
          <cell r="F8">
            <v>2</v>
          </cell>
          <cell r="H8">
            <v>2.5</v>
          </cell>
        </row>
        <row r="9">
          <cell r="F9" t="str">
            <v>tranche  31.75 %</v>
          </cell>
          <cell r="H9" t="str">
            <v>tranche  31.75 %</v>
          </cell>
        </row>
        <row r="10">
          <cell r="F10">
            <v>259200</v>
          </cell>
          <cell r="H10">
            <v>307880</v>
          </cell>
        </row>
        <row r="12">
          <cell r="F12">
            <v>17000</v>
          </cell>
          <cell r="H12">
            <v>17000</v>
          </cell>
        </row>
        <row r="13">
          <cell r="H13">
            <v>0</v>
          </cell>
        </row>
        <row r="14">
          <cell r="F14">
            <v>0</v>
          </cell>
          <cell r="H14">
            <v>0</v>
          </cell>
        </row>
        <row r="15">
          <cell r="F15">
            <v>0</v>
          </cell>
          <cell r="H15">
            <v>0</v>
          </cell>
        </row>
        <row r="17">
          <cell r="F17">
            <v>204000</v>
          </cell>
          <cell r="H17">
            <v>204000</v>
          </cell>
        </row>
        <row r="19">
          <cell r="F19">
            <v>13000</v>
          </cell>
          <cell r="H19">
            <v>0</v>
          </cell>
        </row>
        <row r="20">
          <cell r="F20">
            <v>0</v>
          </cell>
          <cell r="H20">
            <v>0</v>
          </cell>
        </row>
        <row r="21">
          <cell r="F21">
            <v>0</v>
          </cell>
          <cell r="H21">
            <v>0</v>
          </cell>
        </row>
        <row r="22">
          <cell r="F22">
            <v>0</v>
          </cell>
          <cell r="H22">
            <v>0</v>
          </cell>
        </row>
        <row r="24">
          <cell r="F24">
            <v>156000</v>
          </cell>
          <cell r="H24">
            <v>0</v>
          </cell>
        </row>
        <row r="27">
          <cell r="F27">
            <v>0</v>
          </cell>
          <cell r="H27">
            <v>0</v>
          </cell>
        </row>
        <row r="28">
          <cell r="F28">
            <v>0</v>
          </cell>
        </row>
        <row r="30">
          <cell r="F30">
            <v>0</v>
          </cell>
          <cell r="H30">
            <v>0</v>
          </cell>
        </row>
        <row r="32">
          <cell r="F32">
            <v>0</v>
          </cell>
          <cell r="H32">
            <v>0</v>
          </cell>
        </row>
        <row r="33">
          <cell r="F33">
            <v>0</v>
          </cell>
          <cell r="H33">
            <v>0</v>
          </cell>
        </row>
        <row r="34">
          <cell r="F34">
            <v>0</v>
          </cell>
          <cell r="H34">
            <v>0</v>
          </cell>
        </row>
        <row r="36">
          <cell r="F36">
            <v>0</v>
          </cell>
          <cell r="H36">
            <v>0</v>
          </cell>
        </row>
        <row r="38">
          <cell r="F38">
            <v>360000</v>
          </cell>
          <cell r="H38">
            <v>204000</v>
          </cell>
        </row>
        <row r="39">
          <cell r="F39">
            <v>30000</v>
          </cell>
          <cell r="H39">
            <v>17000</v>
          </cell>
        </row>
        <row r="40">
          <cell r="F40">
            <v>360000</v>
          </cell>
          <cell r="H40">
            <v>204000</v>
          </cell>
        </row>
        <row r="41">
          <cell r="F41">
            <v>-20400</v>
          </cell>
          <cell r="H41">
            <v>-20400</v>
          </cell>
        </row>
        <row r="42">
          <cell r="F42">
            <v>-20400</v>
          </cell>
          <cell r="H42">
            <v>-20400</v>
          </cell>
        </row>
        <row r="43">
          <cell r="F43">
            <v>0</v>
          </cell>
          <cell r="H43">
            <v>0</v>
          </cell>
        </row>
        <row r="44">
          <cell r="F44" t="str">
            <v>non</v>
          </cell>
          <cell r="H44" t="str">
            <v>non</v>
          </cell>
        </row>
        <row r="45">
          <cell r="F45">
            <v>0</v>
          </cell>
          <cell r="H45">
            <v>0</v>
          </cell>
        </row>
        <row r="46">
          <cell r="F46">
            <v>0</v>
          </cell>
          <cell r="H46">
            <v>0</v>
          </cell>
        </row>
        <row r="47">
          <cell r="F47">
            <v>-36720</v>
          </cell>
          <cell r="H47">
            <v>-36720</v>
          </cell>
        </row>
        <row r="48">
          <cell r="F48">
            <v>0</v>
          </cell>
          <cell r="H48">
            <v>0</v>
          </cell>
        </row>
        <row r="50">
          <cell r="F50">
            <v>-15600</v>
          </cell>
          <cell r="H50">
            <v>0</v>
          </cell>
        </row>
        <row r="51">
          <cell r="F51" t="str">
            <v>non</v>
          </cell>
          <cell r="H51" t="str">
            <v>non</v>
          </cell>
        </row>
        <row r="52">
          <cell r="F52">
            <v>0</v>
          </cell>
          <cell r="H52">
            <v>0</v>
          </cell>
        </row>
        <row r="53">
          <cell r="F53">
            <v>0</v>
          </cell>
          <cell r="H53">
            <v>0</v>
          </cell>
        </row>
        <row r="54">
          <cell r="F54">
            <v>-28080</v>
          </cell>
          <cell r="H54">
            <v>0</v>
          </cell>
        </row>
        <row r="55">
          <cell r="F55">
            <v>0</v>
          </cell>
          <cell r="H55">
            <v>0</v>
          </cell>
        </row>
        <row r="57">
          <cell r="F57">
            <v>0</v>
          </cell>
          <cell r="H57">
            <v>0</v>
          </cell>
        </row>
        <row r="58">
          <cell r="F58">
            <v>0</v>
          </cell>
          <cell r="H58">
            <v>0</v>
          </cell>
        </row>
        <row r="59">
          <cell r="F59" t="b">
            <v>0</v>
          </cell>
          <cell r="H59" t="b">
            <v>0</v>
          </cell>
        </row>
        <row r="60">
          <cell r="F60">
            <v>0</v>
          </cell>
          <cell r="H60">
            <v>0</v>
          </cell>
        </row>
        <row r="62">
          <cell r="F62">
            <v>0</v>
          </cell>
          <cell r="H62">
            <v>0</v>
          </cell>
        </row>
        <row r="64">
          <cell r="F64">
            <v>-100800</v>
          </cell>
          <cell r="H64">
            <v>-57120</v>
          </cell>
        </row>
        <row r="67">
          <cell r="F67">
            <v>259200</v>
          </cell>
          <cell r="H67">
            <v>146880</v>
          </cell>
        </row>
        <row r="69">
          <cell r="F69">
            <v>0</v>
          </cell>
          <cell r="H69">
            <v>0</v>
          </cell>
        </row>
        <row r="70">
          <cell r="F70">
            <v>0</v>
          </cell>
          <cell r="H70">
            <v>161000</v>
          </cell>
        </row>
        <row r="71">
          <cell r="F71">
            <v>0</v>
          </cell>
          <cell r="H71">
            <v>0</v>
          </cell>
        </row>
        <row r="73">
          <cell r="F73">
            <v>259200</v>
          </cell>
          <cell r="H73">
            <v>307880</v>
          </cell>
        </row>
        <row r="75">
          <cell r="F75">
            <v>129600</v>
          </cell>
          <cell r="H75">
            <v>123152</v>
          </cell>
        </row>
        <row r="77">
          <cell r="F77">
            <v>0</v>
          </cell>
          <cell r="H77">
            <v>0</v>
          </cell>
        </row>
        <row r="78">
          <cell r="F78">
            <v>0</v>
          </cell>
          <cell r="H78">
            <v>0</v>
          </cell>
        </row>
        <row r="79">
          <cell r="F79">
            <v>0</v>
          </cell>
          <cell r="H79">
            <v>0</v>
          </cell>
        </row>
        <row r="80">
          <cell r="F80">
            <v>0</v>
          </cell>
          <cell r="H80">
            <v>0</v>
          </cell>
        </row>
        <row r="83">
          <cell r="F83">
            <v>259200</v>
          </cell>
          <cell r="H83">
            <v>307880</v>
          </cell>
        </row>
        <row r="85">
          <cell r="F85">
            <v>129600</v>
          </cell>
          <cell r="H85">
            <v>123152</v>
          </cell>
        </row>
        <row r="86">
          <cell r="Z86">
            <v>1998</v>
          </cell>
          <cell r="AA86" t="str">
            <v>déduc mini</v>
          </cell>
          <cell r="AB86" t="str">
            <v>décote</v>
          </cell>
          <cell r="AC86" t="str">
            <v>abat p agées</v>
          </cell>
          <cell r="AE86">
            <v>1999</v>
          </cell>
          <cell r="AF86" t="str">
            <v>déduc mini</v>
          </cell>
          <cell r="AG86" t="str">
            <v>décote</v>
          </cell>
          <cell r="AH86" t="str">
            <v>abat p agées</v>
          </cell>
          <cell r="AJ86">
            <v>2000</v>
          </cell>
          <cell r="AK86" t="str">
            <v>déduc mini</v>
          </cell>
          <cell r="AL86" t="str">
            <v>décote</v>
          </cell>
          <cell r="AM86" t="str">
            <v>abat p agées</v>
          </cell>
        </row>
        <row r="87">
          <cell r="C87">
            <v>2350</v>
          </cell>
          <cell r="D87">
            <v>4900</v>
          </cell>
          <cell r="E87">
            <v>10260</v>
          </cell>
          <cell r="Z87" t="str">
            <v>Montant de l'impôt brut</v>
          </cell>
          <cell r="AA87">
            <v>2310</v>
          </cell>
          <cell r="AB87">
            <v>3330</v>
          </cell>
          <cell r="AC87">
            <v>10040</v>
          </cell>
          <cell r="AE87" t="str">
            <v>Montant de l'impôt brut</v>
          </cell>
          <cell r="AF87">
            <v>2320</v>
          </cell>
          <cell r="AG87">
            <v>3330</v>
          </cell>
          <cell r="AH87">
            <v>10100</v>
          </cell>
          <cell r="AJ87" t="str">
            <v>Montant de l'impôt brut</v>
          </cell>
          <cell r="AK87">
            <v>2350</v>
          </cell>
          <cell r="AL87">
            <v>4900</v>
          </cell>
          <cell r="AM87">
            <v>10260</v>
          </cell>
        </row>
        <row r="88">
          <cell r="Z88" t="str">
            <v>par tranches de QF</v>
          </cell>
          <cell r="AA88" t="str">
            <v>à changer</v>
          </cell>
          <cell r="AB88" t="str">
            <v xml:space="preserve">R x </v>
          </cell>
          <cell r="AE88" t="str">
            <v>par tranches de QF</v>
          </cell>
          <cell r="AF88" t="str">
            <v>à changer</v>
          </cell>
          <cell r="AG88" t="str">
            <v xml:space="preserve">R x </v>
          </cell>
          <cell r="AH88" t="str">
            <v>année 99</v>
          </cell>
          <cell r="AJ88" t="str">
            <v>par tranches de QF</v>
          </cell>
          <cell r="AK88" t="str">
            <v>à changer</v>
          </cell>
          <cell r="AL88" t="str">
            <v xml:space="preserve">R x </v>
          </cell>
          <cell r="AM88" t="str">
            <v>année 2000</v>
          </cell>
        </row>
        <row r="89">
          <cell r="Z89" t="str">
            <v xml:space="preserve">moins de   </v>
          </cell>
          <cell r="AA89">
            <v>26100</v>
          </cell>
          <cell r="AB89">
            <v>0</v>
          </cell>
          <cell r="AE89" t="str">
            <v xml:space="preserve">moins de   </v>
          </cell>
          <cell r="AF89">
            <v>26230</v>
          </cell>
          <cell r="AG89">
            <v>0</v>
          </cell>
          <cell r="AJ89" t="str">
            <v xml:space="preserve">moins de   </v>
          </cell>
          <cell r="AK89">
            <v>26600</v>
          </cell>
          <cell r="AL89">
            <v>0</v>
          </cell>
        </row>
        <row r="90">
          <cell r="F90">
            <v>0</v>
          </cell>
          <cell r="H90">
            <v>0</v>
          </cell>
          <cell r="Z90">
            <v>26101</v>
          </cell>
          <cell r="AA90">
            <v>51340</v>
          </cell>
          <cell r="AB90">
            <v>0.105</v>
          </cell>
          <cell r="AC90">
            <v>2740.5</v>
          </cell>
          <cell r="AE90">
            <v>26231</v>
          </cell>
          <cell r="AF90">
            <v>51600</v>
          </cell>
          <cell r="AG90">
            <v>0.105</v>
          </cell>
          <cell r="AH90">
            <v>2754.15</v>
          </cell>
          <cell r="AJ90">
            <v>26601</v>
          </cell>
          <cell r="AK90">
            <v>52320</v>
          </cell>
          <cell r="AL90">
            <v>8.2500000000000004E-2</v>
          </cell>
          <cell r="AM90">
            <v>2194.5</v>
          </cell>
        </row>
        <row r="91">
          <cell r="F91">
            <v>0</v>
          </cell>
          <cell r="H91">
            <v>0</v>
          </cell>
          <cell r="Z91">
            <v>51341</v>
          </cell>
          <cell r="AA91">
            <v>90370</v>
          </cell>
          <cell r="AB91">
            <v>0.24</v>
          </cell>
          <cell r="AC91">
            <v>9671.4</v>
          </cell>
          <cell r="AE91">
            <v>51601</v>
          </cell>
          <cell r="AF91">
            <v>90820</v>
          </cell>
          <cell r="AG91">
            <v>0.24</v>
          </cell>
          <cell r="AH91">
            <v>9720.15</v>
          </cell>
          <cell r="AJ91">
            <v>52321</v>
          </cell>
          <cell r="AK91">
            <v>92090</v>
          </cell>
          <cell r="AL91">
            <v>0.2175</v>
          </cell>
          <cell r="AM91">
            <v>9257.7000000000007</v>
          </cell>
        </row>
        <row r="92">
          <cell r="F92">
            <v>45362.6</v>
          </cell>
          <cell r="H92">
            <v>51585.149999999994</v>
          </cell>
          <cell r="Z92">
            <v>90371</v>
          </cell>
          <cell r="AA92">
            <v>146320</v>
          </cell>
          <cell r="AB92">
            <v>0.33</v>
          </cell>
          <cell r="AC92">
            <v>17804.7</v>
          </cell>
          <cell r="AE92">
            <v>90821</v>
          </cell>
          <cell r="AF92">
            <v>147050</v>
          </cell>
          <cell r="AG92">
            <v>0.33</v>
          </cell>
          <cell r="AH92">
            <v>17893.95</v>
          </cell>
          <cell r="AJ92">
            <v>92091</v>
          </cell>
          <cell r="AK92">
            <v>149110</v>
          </cell>
          <cell r="AL92">
            <v>0.3175</v>
          </cell>
          <cell r="AM92">
            <v>18466.7</v>
          </cell>
        </row>
        <row r="93">
          <cell r="F93">
            <v>0</v>
          </cell>
          <cell r="H93">
            <v>0</v>
          </cell>
          <cell r="Z93">
            <v>146321</v>
          </cell>
          <cell r="AA93">
            <v>238080</v>
          </cell>
          <cell r="AB93">
            <v>0.43</v>
          </cell>
          <cell r="AC93">
            <v>32436.7</v>
          </cell>
          <cell r="AE93">
            <v>147051</v>
          </cell>
          <cell r="AF93">
            <v>239270</v>
          </cell>
          <cell r="AG93">
            <v>0.43</v>
          </cell>
          <cell r="AH93">
            <v>32598.95</v>
          </cell>
          <cell r="AJ93">
            <v>149111</v>
          </cell>
          <cell r="AK93">
            <v>242620</v>
          </cell>
          <cell r="AL93">
            <v>0.41749999999999998</v>
          </cell>
          <cell r="AM93">
            <v>33377.699999999997</v>
          </cell>
        </row>
        <row r="94">
          <cell r="F94">
            <v>0</v>
          </cell>
          <cell r="H94">
            <v>0</v>
          </cell>
          <cell r="Z94">
            <v>238081</v>
          </cell>
          <cell r="AA94">
            <v>293600</v>
          </cell>
          <cell r="AB94">
            <v>0.48</v>
          </cell>
          <cell r="AC94">
            <v>44340.7</v>
          </cell>
          <cell r="AE94">
            <v>239271</v>
          </cell>
          <cell r="AF94">
            <v>295070</v>
          </cell>
          <cell r="AG94">
            <v>0.48</v>
          </cell>
          <cell r="AH94">
            <v>44562.45</v>
          </cell>
          <cell r="AJ94">
            <v>242621</v>
          </cell>
          <cell r="AK94">
            <v>299200</v>
          </cell>
          <cell r="AL94">
            <v>0.47249999999999998</v>
          </cell>
          <cell r="AM94">
            <v>46721.8</v>
          </cell>
        </row>
        <row r="95">
          <cell r="F95">
            <v>0</v>
          </cell>
          <cell r="H95">
            <v>0</v>
          </cell>
          <cell r="Z95">
            <v>288101</v>
          </cell>
          <cell r="AA95">
            <v>9999999</v>
          </cell>
          <cell r="AB95">
            <v>0.54</v>
          </cell>
          <cell r="AC95">
            <v>61956.7</v>
          </cell>
          <cell r="AE95">
            <v>295070</v>
          </cell>
          <cell r="AF95">
            <v>9999999</v>
          </cell>
          <cell r="AG95">
            <v>0.54</v>
          </cell>
          <cell r="AH95">
            <v>62266.65</v>
          </cell>
          <cell r="AJ95">
            <v>295070</v>
          </cell>
          <cell r="AK95">
            <v>9999999</v>
          </cell>
          <cell r="AL95">
            <v>0.53249999999999997</v>
          </cell>
          <cell r="AM95">
            <v>64673.8</v>
          </cell>
        </row>
        <row r="96">
          <cell r="C96">
            <v>400</v>
          </cell>
          <cell r="E96">
            <v>23360</v>
          </cell>
          <cell r="Z96" t="str">
            <v xml:space="preserve">non encaissement :  </v>
          </cell>
          <cell r="AA96">
            <v>400</v>
          </cell>
          <cell r="AE96" t="str">
            <v xml:space="preserve">non encaissement :  </v>
          </cell>
          <cell r="AF96">
            <v>400</v>
          </cell>
          <cell r="AG96" t="str">
            <v>enfant :</v>
          </cell>
          <cell r="AH96">
            <v>17910</v>
          </cell>
          <cell r="AJ96" t="str">
            <v xml:space="preserve">non encaissement :  </v>
          </cell>
          <cell r="AK96">
            <v>400</v>
          </cell>
          <cell r="AL96" t="str">
            <v>enfant :</v>
          </cell>
          <cell r="AM96">
            <v>23360</v>
          </cell>
        </row>
        <row r="97">
          <cell r="F97">
            <v>45362.600099999996</v>
          </cell>
          <cell r="H97">
            <v>51585.150099999992</v>
          </cell>
        </row>
        <row r="98">
          <cell r="F98">
            <v>0</v>
          </cell>
          <cell r="H98">
            <v>0</v>
          </cell>
        </row>
        <row r="99">
          <cell r="F99">
            <v>0</v>
          </cell>
          <cell r="H99">
            <v>0</v>
          </cell>
        </row>
        <row r="100">
          <cell r="F100">
            <v>-40462.600099999996</v>
          </cell>
          <cell r="H100">
            <v>0</v>
          </cell>
        </row>
        <row r="101">
          <cell r="F101">
            <v>45362.600099999996</v>
          </cell>
          <cell r="H101">
            <v>51585.150099999992</v>
          </cell>
        </row>
        <row r="102">
          <cell r="F102">
            <v>45362.600099999996</v>
          </cell>
          <cell r="H102">
            <v>51585.150099999992</v>
          </cell>
        </row>
        <row r="103">
          <cell r="F103">
            <v>0.17501003124999998</v>
          </cell>
          <cell r="H103">
            <v>0.1675495326101078</v>
          </cell>
        </row>
        <row r="105">
          <cell r="F105">
            <v>3000</v>
          </cell>
          <cell r="H105">
            <v>3000</v>
          </cell>
        </row>
        <row r="106">
          <cell r="F106">
            <v>0</v>
          </cell>
          <cell r="H106">
            <v>0</v>
          </cell>
        </row>
        <row r="107">
          <cell r="F107">
            <v>240</v>
          </cell>
          <cell r="H107">
            <v>240</v>
          </cell>
        </row>
        <row r="108">
          <cell r="F108">
            <v>0</v>
          </cell>
          <cell r="H108">
            <v>0</v>
          </cell>
        </row>
        <row r="109">
          <cell r="F109">
            <v>0</v>
          </cell>
          <cell r="H109">
            <v>0</v>
          </cell>
        </row>
        <row r="110">
          <cell r="F110">
            <v>0</v>
          </cell>
          <cell r="H110">
            <v>0</v>
          </cell>
        </row>
        <row r="111">
          <cell r="F111">
            <v>0</v>
          </cell>
          <cell r="H111">
            <v>0</v>
          </cell>
        </row>
        <row r="112">
          <cell r="F112">
            <v>0</v>
          </cell>
          <cell r="H112">
            <v>0</v>
          </cell>
        </row>
        <row r="113">
          <cell r="F113">
            <v>0</v>
          </cell>
          <cell r="H113">
            <v>0</v>
          </cell>
        </row>
        <row r="114">
          <cell r="H114">
            <v>0</v>
          </cell>
        </row>
        <row r="115">
          <cell r="F115">
            <v>0</v>
          </cell>
          <cell r="H115">
            <v>0</v>
          </cell>
        </row>
        <row r="116">
          <cell r="H116">
            <v>0</v>
          </cell>
        </row>
        <row r="117">
          <cell r="F117">
            <v>500</v>
          </cell>
          <cell r="H117">
            <v>500</v>
          </cell>
        </row>
        <row r="119">
          <cell r="F119">
            <v>3740</v>
          </cell>
          <cell r="H119">
            <v>3740</v>
          </cell>
        </row>
        <row r="121">
          <cell r="F121">
            <v>0</v>
          </cell>
          <cell r="H121">
            <v>1610</v>
          </cell>
        </row>
        <row r="123">
          <cell r="F123">
            <v>41622.600099999996</v>
          </cell>
          <cell r="H123">
            <v>47845.150099999992</v>
          </cell>
        </row>
        <row r="125">
          <cell r="F125">
            <v>3469</v>
          </cell>
          <cell r="H125">
            <v>3987</v>
          </cell>
        </row>
        <row r="127">
          <cell r="F127">
            <v>0.16058101890432097</v>
          </cell>
          <cell r="H127">
            <v>0.15540194263998958</v>
          </cell>
        </row>
        <row r="129">
          <cell r="F129">
            <v>0</v>
          </cell>
          <cell r="H129">
            <v>0</v>
          </cell>
        </row>
        <row r="131">
          <cell r="F131">
            <v>0</v>
          </cell>
          <cell r="H131">
            <v>0</v>
          </cell>
        </row>
        <row r="133">
          <cell r="F133">
            <v>41622.600099999996</v>
          </cell>
          <cell r="H133">
            <v>47845.150099999992</v>
          </cell>
        </row>
        <row r="135">
          <cell r="F135">
            <v>41623</v>
          </cell>
          <cell r="H135">
            <v>47845</v>
          </cell>
        </row>
        <row r="136">
          <cell r="F136">
            <v>0</v>
          </cell>
          <cell r="H136">
            <v>0</v>
          </cell>
        </row>
        <row r="137">
          <cell r="F137">
            <v>0</v>
          </cell>
          <cell r="H137">
            <v>0</v>
          </cell>
        </row>
        <row r="138">
          <cell r="F138">
            <v>0</v>
          </cell>
          <cell r="H138">
            <v>0</v>
          </cell>
        </row>
        <row r="139">
          <cell r="F139">
            <v>0</v>
          </cell>
          <cell r="H139">
            <v>0</v>
          </cell>
        </row>
        <row r="140">
          <cell r="F140">
            <v>0</v>
          </cell>
          <cell r="H140">
            <v>0</v>
          </cell>
        </row>
        <row r="141">
          <cell r="F141">
            <v>0</v>
          </cell>
          <cell r="H141">
            <v>0</v>
          </cell>
        </row>
        <row r="142">
          <cell r="F142">
            <v>0</v>
          </cell>
          <cell r="H142">
            <v>0</v>
          </cell>
        </row>
        <row r="143">
          <cell r="F143">
            <v>0</v>
          </cell>
          <cell r="H143">
            <v>0</v>
          </cell>
        </row>
        <row r="144">
          <cell r="F144">
            <v>0</v>
          </cell>
          <cell r="H144">
            <v>0</v>
          </cell>
        </row>
        <row r="145">
          <cell r="F145">
            <v>0</v>
          </cell>
          <cell r="H145">
            <v>0</v>
          </cell>
        </row>
        <row r="146">
          <cell r="F146">
            <v>0</v>
          </cell>
          <cell r="H146">
            <v>0</v>
          </cell>
        </row>
        <row r="147">
          <cell r="F147">
            <v>0</v>
          </cell>
          <cell r="H147">
            <v>0</v>
          </cell>
        </row>
        <row r="148">
          <cell r="F148">
            <v>0</v>
          </cell>
          <cell r="H148">
            <v>0</v>
          </cell>
        </row>
        <row r="149">
          <cell r="F149">
            <v>0</v>
          </cell>
          <cell r="H149">
            <v>0</v>
          </cell>
        </row>
        <row r="152">
          <cell r="F152">
            <v>0</v>
          </cell>
          <cell r="H152">
            <v>0</v>
          </cell>
        </row>
      </sheetData>
      <sheetData sheetId="22" refreshError="1">
        <row r="3">
          <cell r="B3" t="str">
            <v>AVIS d' IMPOSITION  sur  les  revenus  2000    :    F  41623</v>
          </cell>
        </row>
        <row r="5">
          <cell r="B5" t="str">
            <v xml:space="preserve">Nom </v>
          </cell>
          <cell r="D5" t="str">
            <v>BATTISTELLA Jacques  DUCLAP  Christiane</v>
          </cell>
          <cell r="N5" t="str">
            <v xml:space="preserve">Nombre de parts :   </v>
          </cell>
          <cell r="O5">
            <v>2</v>
          </cell>
        </row>
        <row r="6">
          <cell r="B6" t="str">
            <v xml:space="preserve">Adresse </v>
          </cell>
          <cell r="D6" t="str">
            <v>68 200 MULHOUSE</v>
          </cell>
          <cell r="N6" t="str">
            <v xml:space="preserve">Nombre d'enfants majeurs cél. :   </v>
          </cell>
          <cell r="O6" t="str">
            <v>0</v>
          </cell>
        </row>
        <row r="7">
          <cell r="B7" t="str">
            <v>Situation de famille  :</v>
          </cell>
          <cell r="E7">
            <v>0</v>
          </cell>
          <cell r="F7" t="str">
            <v>barême 1999</v>
          </cell>
          <cell r="N7" t="str">
            <v xml:space="preserve">Nombre d'enfants à charge :   </v>
          </cell>
          <cell r="O7">
            <v>0</v>
          </cell>
          <cell r="Q7" t="str">
            <v xml:space="preserve">estimé le : </v>
          </cell>
        </row>
        <row r="8">
          <cell r="B8" t="str">
            <v xml:space="preserve"> Profession</v>
          </cell>
          <cell r="D8" t="str">
            <v xml:space="preserve">  Salarié</v>
          </cell>
          <cell r="N8" t="str">
            <v xml:space="preserve"> Taux moyen payés sur les revenus :   </v>
          </cell>
          <cell r="O8">
            <v>0.12</v>
          </cell>
          <cell r="Q8">
            <v>36991</v>
          </cell>
        </row>
        <row r="11">
          <cell r="B11" t="str">
            <v>DETAIL des REVENUS</v>
          </cell>
          <cell r="G11" t="str">
            <v>Vous</v>
          </cell>
          <cell r="J11" t="str">
            <v>conjoint</v>
          </cell>
          <cell r="M11" t="str">
            <v>enfants</v>
          </cell>
          <cell r="O11" t="str">
            <v>Total  / an</v>
          </cell>
          <cell r="Q11" t="str">
            <v>Moyenne / 12</v>
          </cell>
        </row>
        <row r="14">
          <cell r="B14" t="str">
            <v>Salaires et assimilés</v>
          </cell>
          <cell r="G14">
            <v>204000</v>
          </cell>
          <cell r="J14">
            <v>156000</v>
          </cell>
          <cell r="M14">
            <v>0</v>
          </cell>
          <cell r="O14">
            <v>360000</v>
          </cell>
          <cell r="Q14">
            <v>30000</v>
          </cell>
        </row>
        <row r="15">
          <cell r="D15" t="str">
            <v>Déduction 10 %</v>
          </cell>
          <cell r="G15">
            <v>-20400</v>
          </cell>
          <cell r="J15">
            <v>-15600</v>
          </cell>
          <cell r="M15">
            <v>0</v>
          </cell>
        </row>
        <row r="16">
          <cell r="B16" t="str">
            <v>Pensions, Retraites, Rentes</v>
          </cell>
          <cell r="G16">
            <v>0</v>
          </cell>
          <cell r="J16">
            <v>0</v>
          </cell>
          <cell r="O16">
            <v>0</v>
          </cell>
          <cell r="Q16">
            <v>0</v>
          </cell>
        </row>
        <row r="17">
          <cell r="C17" t="str">
            <v xml:space="preserve">  Déduction minimale  :  2350  F</v>
          </cell>
          <cell r="G17">
            <v>0</v>
          </cell>
          <cell r="J17">
            <v>0</v>
          </cell>
          <cell r="M17">
            <v>0</v>
          </cell>
        </row>
        <row r="18">
          <cell r="C18" t="str">
            <v>Déduction frais réels</v>
          </cell>
          <cell r="G18">
            <v>0</v>
          </cell>
          <cell r="J18">
            <v>0</v>
          </cell>
          <cell r="M18">
            <v>0</v>
          </cell>
          <cell r="Q18">
            <v>0</v>
          </cell>
        </row>
        <row r="19">
          <cell r="C19" t="str">
            <v>Déduction supplémentaire</v>
          </cell>
          <cell r="G19">
            <v>0</v>
          </cell>
          <cell r="H19">
            <v>0</v>
          </cell>
          <cell r="J19">
            <v>0</v>
          </cell>
          <cell r="K19">
            <v>0</v>
          </cell>
          <cell r="Q19">
            <v>0</v>
          </cell>
        </row>
        <row r="20">
          <cell r="C20" t="str">
            <v>Abattement spécial de :</v>
          </cell>
          <cell r="G20">
            <v>0</v>
          </cell>
          <cell r="H20">
            <v>0</v>
          </cell>
          <cell r="J20">
            <v>0</v>
          </cell>
          <cell r="K20">
            <v>0</v>
          </cell>
          <cell r="Q20">
            <v>0</v>
          </cell>
        </row>
        <row r="21">
          <cell r="D21" t="str">
            <v>Abattement de 20 %</v>
          </cell>
          <cell r="G21">
            <v>-36720</v>
          </cell>
          <cell r="J21">
            <v>-28080</v>
          </cell>
          <cell r="M21">
            <v>0</v>
          </cell>
        </row>
        <row r="23">
          <cell r="B23" t="str">
            <v>Cumul  :  Salaires, pensions, rentes, nets à déclarer</v>
          </cell>
          <cell r="G23">
            <v>204000</v>
          </cell>
          <cell r="J23">
            <v>156000</v>
          </cell>
          <cell r="M23">
            <v>0</v>
          </cell>
          <cell r="O23">
            <v>360000</v>
          </cell>
          <cell r="Q23">
            <v>30000</v>
          </cell>
        </row>
        <row r="25">
          <cell r="C25" t="str">
            <v>Cumul des abattements</v>
          </cell>
          <cell r="G25">
            <v>-57120</v>
          </cell>
          <cell r="J25">
            <v>-43680</v>
          </cell>
          <cell r="M25">
            <v>0</v>
          </cell>
          <cell r="O25">
            <v>-100800</v>
          </cell>
        </row>
        <row r="27">
          <cell r="B27" t="str">
            <v>Salaires, pensions, rentes, nets après abatt.</v>
          </cell>
          <cell r="G27">
            <v>146880</v>
          </cell>
          <cell r="J27">
            <v>112320</v>
          </cell>
          <cell r="M27">
            <v>0</v>
          </cell>
          <cell r="O27">
            <v>259200</v>
          </cell>
          <cell r="Q27">
            <v>21600</v>
          </cell>
        </row>
        <row r="30">
          <cell r="M30" t="str">
            <v>Revenus fonciers</v>
          </cell>
          <cell r="O30">
            <v>0</v>
          </cell>
          <cell r="Q30">
            <v>0</v>
          </cell>
        </row>
        <row r="31">
          <cell r="M31" t="str">
            <v>Revenus de capitaux mobiliers nets retenus</v>
          </cell>
          <cell r="O31">
            <v>0</v>
          </cell>
          <cell r="Q31">
            <v>0</v>
          </cell>
        </row>
        <row r="32">
          <cell r="M32" t="str">
            <v>Honoraires  ( ou autres revenus , Pension alimentaire , Activités BIC )</v>
          </cell>
          <cell r="O32">
            <v>0</v>
          </cell>
          <cell r="Q32">
            <v>0</v>
          </cell>
        </row>
        <row r="34">
          <cell r="D34" t="str">
            <v>Revenu brut global</v>
          </cell>
          <cell r="O34">
            <v>259200</v>
          </cell>
          <cell r="Q34">
            <v>21600</v>
          </cell>
        </row>
        <row r="36">
          <cell r="F36" t="str">
            <v>[</v>
          </cell>
          <cell r="M36" t="str">
            <v>pension alimentaire versée suite à un divorce</v>
          </cell>
          <cell r="O36">
            <v>0</v>
          </cell>
        </row>
        <row r="37">
          <cell r="F37" t="str">
            <v>[</v>
          </cell>
          <cell r="M37" t="str">
            <v>pension enfants majeurs</v>
          </cell>
          <cell r="O37">
            <v>0</v>
          </cell>
          <cell r="Q37">
            <v>0</v>
          </cell>
        </row>
        <row r="38">
          <cell r="D38" t="str">
            <v xml:space="preserve"> Charges déductibles retenues :</v>
          </cell>
          <cell r="F38" t="str">
            <v>[</v>
          </cell>
          <cell r="M38" t="str">
            <v>CSG déductible</v>
          </cell>
          <cell r="O38">
            <v>0</v>
          </cell>
        </row>
        <row r="39">
          <cell r="F39" t="str">
            <v>[</v>
          </cell>
          <cell r="M39" t="str">
            <v>abattement personnes âgées ou invalide</v>
          </cell>
          <cell r="O39">
            <v>0</v>
          </cell>
        </row>
        <row r="41">
          <cell r="B41" t="str">
            <v>REVENU  IMPOSABLE  R.N.I  pour  2  part (s)</v>
          </cell>
          <cell r="O41">
            <v>259200</v>
          </cell>
        </row>
        <row r="43">
          <cell r="D43" t="str">
            <v>( lorsqu'il n'y a pas d'abattements particuliers , le R N I s'obtient en multipliant les revenus par 0.72 )</v>
          </cell>
        </row>
        <row r="44">
          <cell r="D44" t="str">
            <v>le  R.N.I. sert au calcul pour l'allocation logement, l' APL ,  certaines prestations CAF , plafond prêts PAS et Taux 0 % , etc...</v>
          </cell>
        </row>
        <row r="46">
          <cell r="D46" t="str">
            <v>Votre tranche de quotient familial retenu pour calcul de l'impôt brut :</v>
          </cell>
          <cell r="M46">
            <v>129600</v>
          </cell>
          <cell r="Q46" t="str">
            <v>barême validé</v>
          </cell>
        </row>
        <row r="47">
          <cell r="O47" t="str">
            <v>barême 1999</v>
          </cell>
          <cell r="Q47" t="str">
            <v>le 08/04/2001</v>
          </cell>
        </row>
        <row r="48">
          <cell r="D48" t="str">
            <v xml:space="preserve">moins de   </v>
          </cell>
          <cell r="E48">
            <v>26600</v>
          </cell>
          <cell r="F48" t="str">
            <v>0 %</v>
          </cell>
          <cell r="G48">
            <v>0</v>
          </cell>
          <cell r="M48">
            <v>0</v>
          </cell>
          <cell r="O48" t="str">
            <v>0 %</v>
          </cell>
        </row>
        <row r="49">
          <cell r="D49">
            <v>26601</v>
          </cell>
          <cell r="E49">
            <v>52320</v>
          </cell>
          <cell r="F49">
            <v>8.2500000000000004E-2</v>
          </cell>
          <cell r="G49" t="str">
            <v>( R x 0.0825 ) - ( 2 194.50 x N )</v>
          </cell>
          <cell r="M49">
            <v>0</v>
          </cell>
          <cell r="O49">
            <v>0.105</v>
          </cell>
        </row>
        <row r="50">
          <cell r="D50">
            <v>52321</v>
          </cell>
          <cell r="E50">
            <v>92090</v>
          </cell>
          <cell r="F50">
            <v>0.2175</v>
          </cell>
          <cell r="G50" t="str">
            <v>( R x 0.2175 ) - ( 9 257.70 x N )</v>
          </cell>
          <cell r="M50">
            <v>0</v>
          </cell>
          <cell r="O50">
            <v>0.24</v>
          </cell>
        </row>
        <row r="51">
          <cell r="D51">
            <v>92091</v>
          </cell>
          <cell r="E51">
            <v>149110</v>
          </cell>
          <cell r="F51">
            <v>0.3175</v>
          </cell>
          <cell r="G51" t="str">
            <v>( R x 0.3175 ) - ( 18 466.70 x N )</v>
          </cell>
          <cell r="M51">
            <v>45362.6</v>
          </cell>
          <cell r="O51">
            <v>0.33</v>
          </cell>
        </row>
        <row r="52">
          <cell r="D52">
            <v>149111</v>
          </cell>
          <cell r="E52">
            <v>242620</v>
          </cell>
          <cell r="F52">
            <v>0.41749999999999998</v>
          </cell>
          <cell r="G52" t="str">
            <v>( R x 0.4175 ) - ( 33 377.70 x N )</v>
          </cell>
          <cell r="M52">
            <v>0</v>
          </cell>
          <cell r="O52">
            <v>0.43</v>
          </cell>
        </row>
        <row r="53">
          <cell r="D53">
            <v>242621</v>
          </cell>
          <cell r="E53">
            <v>299200</v>
          </cell>
          <cell r="F53">
            <v>0.47249999999999998</v>
          </cell>
          <cell r="G53" t="str">
            <v>( R x 0.4725 ) - ( 46 721.80 x N )</v>
          </cell>
          <cell r="M53">
            <v>0</v>
          </cell>
          <cell r="O53">
            <v>0.48</v>
          </cell>
        </row>
        <row r="54">
          <cell r="D54">
            <v>295071</v>
          </cell>
          <cell r="E54">
            <v>9999999</v>
          </cell>
          <cell r="F54">
            <v>0.53249999999999997</v>
          </cell>
          <cell r="G54" t="str">
            <v>( R x 0.5325 ) - ( 64 673.80 x N )</v>
          </cell>
          <cell r="M54">
            <v>0</v>
          </cell>
          <cell r="O54">
            <v>0.54</v>
          </cell>
        </row>
        <row r="56">
          <cell r="D56" t="str">
            <v xml:space="preserve">   Impôts sur les revenus soumis au barème dans la tranche des  31.75  %  .....................</v>
          </cell>
          <cell r="O56">
            <v>45362.600099999996</v>
          </cell>
        </row>
        <row r="58">
          <cell r="J58" t="str">
            <v>Décote si impôt &lt; à  4900  F</v>
          </cell>
          <cell r="O58">
            <v>0</v>
          </cell>
        </row>
        <row r="60">
          <cell r="C60" t="str">
            <v>Réductions d'impôts</v>
          </cell>
          <cell r="J60" t="str">
            <v>déclaré ou plafond</v>
          </cell>
          <cell r="M60" t="str">
            <v>retenu</v>
          </cell>
          <cell r="O60" t="str">
            <v>réduction</v>
          </cell>
        </row>
        <row r="62">
          <cell r="D62" t="str">
            <v>Assurance vie</v>
          </cell>
          <cell r="O62">
            <v>0</v>
          </cell>
        </row>
        <row r="63">
          <cell r="D63" t="str">
            <v>Cotisation syndicale</v>
          </cell>
          <cell r="O63">
            <v>240</v>
          </cell>
        </row>
        <row r="64">
          <cell r="D64" t="str">
            <v>Dons aux oeuvres</v>
          </cell>
          <cell r="J64">
            <v>1000</v>
          </cell>
          <cell r="M64">
            <v>500</v>
          </cell>
          <cell r="O64">
            <v>500</v>
          </cell>
        </row>
        <row r="65">
          <cell r="D65" t="str">
            <v>Frais de scolarisation</v>
          </cell>
          <cell r="O65">
            <v>0</v>
          </cell>
        </row>
        <row r="66">
          <cell r="D66" t="str">
            <v>Frais de garde</v>
          </cell>
          <cell r="O66">
            <v>0</v>
          </cell>
        </row>
        <row r="67">
          <cell r="D67" t="str">
            <v>Grosses réparations</v>
          </cell>
          <cell r="O67">
            <v>0</v>
          </cell>
        </row>
        <row r="70">
          <cell r="D70" t="str">
            <v>Total des réductions d'impôts</v>
          </cell>
          <cell r="O70">
            <v>740</v>
          </cell>
          <cell r="Q70">
            <v>61.666666666666664</v>
          </cell>
        </row>
        <row r="74">
          <cell r="D74" t="str">
            <v xml:space="preserve">      Avec nouvelle réduction de tranche  pour l'année 2000</v>
          </cell>
        </row>
        <row r="78">
          <cell r="G78" t="str">
            <v>Prélèvement social 1 %</v>
          </cell>
          <cell r="M78">
            <v>0</v>
          </cell>
          <cell r="N78" t="str">
            <v xml:space="preserve"> </v>
          </cell>
        </row>
        <row r="80">
          <cell r="G80" t="str">
            <v>Avoir fiscal, crédit d'impôt</v>
          </cell>
          <cell r="O80">
            <v>-3000</v>
          </cell>
        </row>
        <row r="82">
          <cell r="B82" t="str">
            <v>Total NET à PAYER  ( si &lt; à 400 F  =  0   )   ...............................................................</v>
          </cell>
          <cell r="O82">
            <v>41623</v>
          </cell>
          <cell r="Q82">
            <v>3468.5500083333332</v>
          </cell>
        </row>
        <row r="84">
          <cell r="O84" t="str">
            <v xml:space="preserve">mensualisation sur 10 mois  4162  F vos impôts représentent  : 12  % du total de vos revenus </v>
          </cell>
        </row>
      </sheetData>
      <sheetData sheetId="23"/>
      <sheetData sheetId="24" refreshError="1">
        <row r="1">
          <cell r="F1" t="str">
            <v>PLAFOND  de  RESSOURCES   " PAP "  et  " TAUX  ZERO "</v>
          </cell>
        </row>
        <row r="3">
          <cell r="J3" t="str">
            <v>mis à jour le 05/11/97</v>
          </cell>
        </row>
        <row r="5">
          <cell r="C5" t="str">
            <v>PRET A TAUX  ZERO</v>
          </cell>
          <cell r="H5" t="str">
            <v>P A S</v>
          </cell>
        </row>
        <row r="6">
          <cell r="C6" t="str">
            <v>PLAFOND</v>
          </cell>
          <cell r="D6">
            <v>2</v>
          </cell>
          <cell r="E6" t="str">
            <v>PLAFOND</v>
          </cell>
          <cell r="F6">
            <v>3</v>
          </cell>
          <cell r="H6" t="str">
            <v>PLAFOND</v>
          </cell>
          <cell r="I6">
            <v>2</v>
          </cell>
          <cell r="J6" t="str">
            <v>PLAFOND</v>
          </cell>
          <cell r="K6">
            <v>3</v>
          </cell>
          <cell r="M6" t="str">
            <v>Montant</v>
          </cell>
        </row>
        <row r="7">
          <cell r="C7" t="str">
            <v>Net Imposable  1993</v>
          </cell>
          <cell r="E7" t="str">
            <v>Net Imposable  1993</v>
          </cell>
          <cell r="H7" t="str">
            <v>Net Imposable  1992</v>
          </cell>
          <cell r="J7" t="str">
            <v>Net Imposable  1992</v>
          </cell>
          <cell r="M7" t="str">
            <v>prestat.</v>
          </cell>
        </row>
        <row r="8">
          <cell r="C8" t="str">
            <v>1 salaire</v>
          </cell>
          <cell r="D8" t="str">
            <v>conjt. actif</v>
          </cell>
          <cell r="E8" t="str">
            <v>1 salaire</v>
          </cell>
          <cell r="F8" t="str">
            <v>conjt. actif</v>
          </cell>
          <cell r="H8" t="str">
            <v>1 salaire</v>
          </cell>
          <cell r="I8" t="str">
            <v>conjt. actif</v>
          </cell>
          <cell r="J8" t="str">
            <v>1 salaire</v>
          </cell>
          <cell r="K8" t="str">
            <v>conjt. actif</v>
          </cell>
          <cell r="M8" t="str">
            <v>familiales</v>
          </cell>
        </row>
        <row r="9">
          <cell r="D9" t="str">
            <v xml:space="preserve"> 2 salaires</v>
          </cell>
          <cell r="E9">
            <v>1992</v>
          </cell>
          <cell r="F9" t="str">
            <v>2 salaires</v>
          </cell>
          <cell r="H9">
            <v>1992</v>
          </cell>
          <cell r="I9" t="str">
            <v>2 salaires</v>
          </cell>
          <cell r="J9">
            <v>1992</v>
          </cell>
          <cell r="K9" t="str">
            <v>2 salaires</v>
          </cell>
          <cell r="M9" t="str">
            <v>au 1.04.98</v>
          </cell>
        </row>
        <row r="11">
          <cell r="C11" t="str">
            <v>prendre la Somme des 2 revenus ( avec plafond conjoint INACTIF  )</v>
          </cell>
          <cell r="H11" t="str">
            <v>prendre la Somme des 2 revenus ( avec plafond conjoint  ACTIF  )</v>
          </cell>
        </row>
        <row r="13">
          <cell r="C13">
            <v>124300</v>
          </cell>
          <cell r="D13" t="str">
            <v xml:space="preserve"> - - -</v>
          </cell>
          <cell r="E13">
            <v>124300</v>
          </cell>
          <cell r="F13" t="str">
            <v xml:space="preserve"> - - -</v>
          </cell>
          <cell r="H13">
            <v>75878</v>
          </cell>
          <cell r="I13" t="str">
            <v xml:space="preserve"> - - -</v>
          </cell>
          <cell r="J13">
            <v>66238</v>
          </cell>
          <cell r="K13" t="str">
            <v xml:space="preserve"> - - -</v>
          </cell>
        </row>
        <row r="14">
          <cell r="C14">
            <v>165700</v>
          </cell>
          <cell r="D14">
            <v>165700</v>
          </cell>
          <cell r="E14">
            <v>165700</v>
          </cell>
          <cell r="F14">
            <v>165700</v>
          </cell>
          <cell r="H14">
            <v>89492</v>
          </cell>
          <cell r="I14">
            <v>110975</v>
          </cell>
          <cell r="J14">
            <v>78120</v>
          </cell>
          <cell r="K14">
            <v>96874</v>
          </cell>
          <cell r="M14" t="str">
            <v xml:space="preserve"> -----</v>
          </cell>
        </row>
        <row r="15">
          <cell r="C15">
            <v>186400</v>
          </cell>
          <cell r="D15">
            <v>186400</v>
          </cell>
          <cell r="E15">
            <v>186400</v>
          </cell>
          <cell r="F15">
            <v>186400</v>
          </cell>
          <cell r="H15">
            <v>107640</v>
          </cell>
          <cell r="I15">
            <v>133460</v>
          </cell>
          <cell r="J15">
            <v>93962</v>
          </cell>
          <cell r="K15">
            <v>116504</v>
          </cell>
          <cell r="M15" t="str">
            <v>AJE / 980</v>
          </cell>
        </row>
        <row r="16">
          <cell r="C16">
            <v>207100</v>
          </cell>
          <cell r="D16">
            <v>207100</v>
          </cell>
          <cell r="E16">
            <v>207100</v>
          </cell>
          <cell r="F16">
            <v>207100</v>
          </cell>
          <cell r="H16">
            <v>125767</v>
          </cell>
          <cell r="I16">
            <v>155922</v>
          </cell>
          <cell r="J16">
            <v>109786</v>
          </cell>
          <cell r="K16">
            <v>136109</v>
          </cell>
          <cell r="M16">
            <v>682</v>
          </cell>
        </row>
        <row r="17">
          <cell r="C17">
            <v>227800</v>
          </cell>
          <cell r="D17">
            <v>227800</v>
          </cell>
          <cell r="E17">
            <v>227800</v>
          </cell>
          <cell r="F17">
            <v>227800</v>
          </cell>
          <cell r="H17">
            <v>143964</v>
          </cell>
          <cell r="I17">
            <v>178479</v>
          </cell>
          <cell r="J17">
            <v>125672</v>
          </cell>
          <cell r="K17">
            <v>155804</v>
          </cell>
          <cell r="M17">
            <v>1556</v>
          </cell>
        </row>
        <row r="18">
          <cell r="C18">
            <v>227800</v>
          </cell>
          <cell r="D18">
            <v>227800</v>
          </cell>
          <cell r="E18">
            <v>227800</v>
          </cell>
          <cell r="F18">
            <v>227800</v>
          </cell>
          <cell r="H18">
            <v>162062</v>
          </cell>
          <cell r="I18">
            <v>201131</v>
          </cell>
          <cell r="J18">
            <v>141471</v>
          </cell>
          <cell r="K18">
            <v>175433</v>
          </cell>
          <cell r="M18">
            <v>2430</v>
          </cell>
        </row>
        <row r="19">
          <cell r="C19">
            <v>227800</v>
          </cell>
          <cell r="D19">
            <v>227800</v>
          </cell>
          <cell r="E19">
            <v>227800</v>
          </cell>
          <cell r="F19">
            <v>227800</v>
          </cell>
          <cell r="H19">
            <v>180162</v>
          </cell>
          <cell r="I19">
            <v>223566</v>
          </cell>
          <cell r="J19">
            <v>157268</v>
          </cell>
          <cell r="K19">
            <v>195017</v>
          </cell>
          <cell r="M19">
            <v>3304</v>
          </cell>
        </row>
        <row r="20">
          <cell r="C20">
            <v>227800</v>
          </cell>
          <cell r="D20">
            <v>227800</v>
          </cell>
          <cell r="E20">
            <v>227800</v>
          </cell>
          <cell r="F20">
            <v>227800</v>
          </cell>
          <cell r="H20">
            <v>198261</v>
          </cell>
          <cell r="I20">
            <v>245999</v>
          </cell>
          <cell r="J20">
            <v>173066</v>
          </cell>
          <cell r="K20">
            <v>214600</v>
          </cell>
          <cell r="M20">
            <v>4178</v>
          </cell>
        </row>
        <row r="21">
          <cell r="C21">
            <v>227800</v>
          </cell>
          <cell r="D21">
            <v>227800</v>
          </cell>
          <cell r="E21">
            <v>227800</v>
          </cell>
          <cell r="F21">
            <v>227800</v>
          </cell>
          <cell r="H21">
            <v>198261</v>
          </cell>
          <cell r="I21">
            <v>245999</v>
          </cell>
          <cell r="J21">
            <v>173066</v>
          </cell>
          <cell r="K21">
            <v>214600</v>
          </cell>
          <cell r="M21">
            <v>5052</v>
          </cell>
        </row>
        <row r="78">
          <cell r="B78">
            <v>10000</v>
          </cell>
          <cell r="C78">
            <v>400</v>
          </cell>
          <cell r="D78">
            <v>400</v>
          </cell>
        </row>
        <row r="79">
          <cell r="B79">
            <v>20000</v>
          </cell>
          <cell r="C79">
            <v>640</v>
          </cell>
          <cell r="D79">
            <v>640</v>
          </cell>
        </row>
        <row r="80">
          <cell r="B80">
            <v>30000</v>
          </cell>
          <cell r="C80">
            <v>880</v>
          </cell>
          <cell r="D80">
            <v>880</v>
          </cell>
        </row>
        <row r="81">
          <cell r="B81">
            <v>40000</v>
          </cell>
          <cell r="C81">
            <v>1120</v>
          </cell>
          <cell r="D81">
            <v>1120</v>
          </cell>
        </row>
        <row r="82">
          <cell r="B82">
            <v>50000</v>
          </cell>
          <cell r="C82">
            <v>1450</v>
          </cell>
          <cell r="D82">
            <v>1450</v>
          </cell>
        </row>
        <row r="83">
          <cell r="B83">
            <v>60000</v>
          </cell>
          <cell r="C83">
            <v>1640</v>
          </cell>
          <cell r="D83">
            <v>1640</v>
          </cell>
        </row>
        <row r="84">
          <cell r="B84">
            <v>70000</v>
          </cell>
          <cell r="C84">
            <v>1830</v>
          </cell>
          <cell r="D84">
            <v>1830</v>
          </cell>
        </row>
        <row r="85">
          <cell r="B85">
            <v>80000</v>
          </cell>
          <cell r="C85">
            <v>2020</v>
          </cell>
          <cell r="D85">
            <v>2020</v>
          </cell>
        </row>
        <row r="86">
          <cell r="B86">
            <v>90000</v>
          </cell>
          <cell r="C86">
            <v>2210</v>
          </cell>
          <cell r="D86">
            <v>2210</v>
          </cell>
        </row>
        <row r="87">
          <cell r="B87">
            <v>100000</v>
          </cell>
          <cell r="C87">
            <v>2400</v>
          </cell>
          <cell r="D87">
            <v>2400</v>
          </cell>
        </row>
        <row r="88">
          <cell r="B88">
            <v>110000</v>
          </cell>
          <cell r="C88">
            <v>2520</v>
          </cell>
          <cell r="D88">
            <v>2520</v>
          </cell>
        </row>
        <row r="89">
          <cell r="B89">
            <v>120000</v>
          </cell>
          <cell r="C89">
            <v>2640</v>
          </cell>
          <cell r="D89">
            <v>2640</v>
          </cell>
        </row>
        <row r="90">
          <cell r="B90">
            <v>130000</v>
          </cell>
          <cell r="C90">
            <v>2780</v>
          </cell>
          <cell r="D90">
            <v>2780</v>
          </cell>
        </row>
        <row r="91">
          <cell r="B91">
            <v>140000</v>
          </cell>
          <cell r="C91">
            <v>2940</v>
          </cell>
          <cell r="D91">
            <v>2940</v>
          </cell>
        </row>
        <row r="92">
          <cell r="B92">
            <v>150000</v>
          </cell>
          <cell r="C92">
            <v>3100</v>
          </cell>
          <cell r="D92">
            <v>3100</v>
          </cell>
        </row>
        <row r="93">
          <cell r="B93">
            <v>160000</v>
          </cell>
          <cell r="C93">
            <v>3220</v>
          </cell>
          <cell r="D93">
            <v>3220</v>
          </cell>
        </row>
        <row r="94">
          <cell r="B94">
            <v>170000</v>
          </cell>
          <cell r="C94">
            <v>3340</v>
          </cell>
          <cell r="D94">
            <v>3340</v>
          </cell>
        </row>
        <row r="95">
          <cell r="B95">
            <v>180000</v>
          </cell>
          <cell r="C95">
            <v>3460</v>
          </cell>
          <cell r="D95">
            <v>3460</v>
          </cell>
        </row>
        <row r="96">
          <cell r="B96">
            <v>190000</v>
          </cell>
          <cell r="C96">
            <v>3580</v>
          </cell>
          <cell r="D96">
            <v>3580</v>
          </cell>
        </row>
        <row r="97">
          <cell r="B97">
            <v>200000</v>
          </cell>
          <cell r="C97">
            <v>3700</v>
          </cell>
          <cell r="D97">
            <v>3700</v>
          </cell>
        </row>
        <row r="98">
          <cell r="B98">
            <v>210000</v>
          </cell>
          <cell r="C98">
            <v>3770</v>
          </cell>
          <cell r="D98">
            <v>3770</v>
          </cell>
        </row>
        <row r="99">
          <cell r="B99">
            <v>220000</v>
          </cell>
          <cell r="C99">
            <v>3840</v>
          </cell>
          <cell r="D99">
            <v>3840</v>
          </cell>
        </row>
        <row r="100">
          <cell r="B100">
            <v>230000</v>
          </cell>
          <cell r="C100">
            <v>3910</v>
          </cell>
          <cell r="D100">
            <v>3910</v>
          </cell>
        </row>
        <row r="101">
          <cell r="B101">
            <v>240000</v>
          </cell>
          <cell r="C101">
            <v>3980</v>
          </cell>
          <cell r="D101">
            <v>3980</v>
          </cell>
        </row>
        <row r="102">
          <cell r="B102">
            <v>250000</v>
          </cell>
          <cell r="C102">
            <v>4050</v>
          </cell>
          <cell r="D102">
            <v>4050</v>
          </cell>
        </row>
        <row r="103">
          <cell r="B103">
            <v>260000</v>
          </cell>
          <cell r="C103">
            <v>4120</v>
          </cell>
          <cell r="D103">
            <v>4120</v>
          </cell>
        </row>
        <row r="104">
          <cell r="B104">
            <v>270000</v>
          </cell>
          <cell r="C104">
            <v>4190</v>
          </cell>
          <cell r="D104">
            <v>4190</v>
          </cell>
        </row>
        <row r="105">
          <cell r="B105">
            <v>280000</v>
          </cell>
          <cell r="C105">
            <v>4260</v>
          </cell>
          <cell r="D105">
            <v>4260</v>
          </cell>
        </row>
        <row r="106">
          <cell r="B106">
            <v>290000</v>
          </cell>
          <cell r="C106">
            <v>4330</v>
          </cell>
          <cell r="D106">
            <v>4330</v>
          </cell>
        </row>
        <row r="107">
          <cell r="B107">
            <v>300000</v>
          </cell>
          <cell r="C107">
            <v>4400</v>
          </cell>
          <cell r="D107">
            <v>4400</v>
          </cell>
        </row>
        <row r="108">
          <cell r="B108">
            <v>310000</v>
          </cell>
          <cell r="C108">
            <v>4470</v>
          </cell>
          <cell r="D108">
            <v>4470</v>
          </cell>
        </row>
        <row r="109">
          <cell r="B109">
            <v>320000</v>
          </cell>
          <cell r="C109">
            <v>4540</v>
          </cell>
          <cell r="D109">
            <v>4540</v>
          </cell>
        </row>
        <row r="110">
          <cell r="B110">
            <v>330000</v>
          </cell>
          <cell r="C110">
            <v>4610</v>
          </cell>
          <cell r="D110">
            <v>4610</v>
          </cell>
        </row>
        <row r="111">
          <cell r="B111">
            <v>340000</v>
          </cell>
          <cell r="C111">
            <v>4680</v>
          </cell>
          <cell r="D111">
            <v>4680</v>
          </cell>
        </row>
        <row r="112">
          <cell r="B112">
            <v>350000</v>
          </cell>
          <cell r="C112">
            <v>4750</v>
          </cell>
          <cell r="D112">
            <v>4750</v>
          </cell>
        </row>
        <row r="113">
          <cell r="B113">
            <v>360000</v>
          </cell>
          <cell r="C113">
            <v>4820</v>
          </cell>
          <cell r="D113">
            <v>4820</v>
          </cell>
        </row>
        <row r="114">
          <cell r="B114">
            <v>370000</v>
          </cell>
          <cell r="C114">
            <v>4890</v>
          </cell>
          <cell r="D114">
            <v>4890</v>
          </cell>
        </row>
        <row r="115">
          <cell r="B115">
            <v>380000</v>
          </cell>
          <cell r="C115">
            <v>4960</v>
          </cell>
          <cell r="D115">
            <v>4960</v>
          </cell>
        </row>
        <row r="116">
          <cell r="B116">
            <v>390000</v>
          </cell>
          <cell r="C116">
            <v>5030</v>
          </cell>
          <cell r="D116">
            <v>5030</v>
          </cell>
        </row>
        <row r="117">
          <cell r="B117">
            <v>400000</v>
          </cell>
          <cell r="C117">
            <v>5100</v>
          </cell>
          <cell r="D117">
            <v>5100</v>
          </cell>
        </row>
        <row r="118">
          <cell r="B118">
            <v>410000</v>
          </cell>
          <cell r="C118">
            <v>5170</v>
          </cell>
          <cell r="D118">
            <v>5170</v>
          </cell>
        </row>
        <row r="119">
          <cell r="B119">
            <v>420000</v>
          </cell>
          <cell r="C119">
            <v>5240</v>
          </cell>
          <cell r="D119">
            <v>5240</v>
          </cell>
        </row>
        <row r="120">
          <cell r="B120">
            <v>430000</v>
          </cell>
          <cell r="C120">
            <v>5310</v>
          </cell>
          <cell r="D120">
            <v>5310</v>
          </cell>
        </row>
        <row r="121">
          <cell r="B121">
            <v>440000</v>
          </cell>
          <cell r="C121">
            <v>5380</v>
          </cell>
          <cell r="D121">
            <v>5380</v>
          </cell>
        </row>
        <row r="122">
          <cell r="B122">
            <v>450000</v>
          </cell>
          <cell r="C122">
            <v>5450</v>
          </cell>
          <cell r="D122">
            <v>5450</v>
          </cell>
        </row>
        <row r="123">
          <cell r="B123">
            <v>460000</v>
          </cell>
          <cell r="C123">
            <v>5520</v>
          </cell>
          <cell r="D123">
            <v>5520</v>
          </cell>
        </row>
        <row r="124">
          <cell r="B124">
            <v>470000</v>
          </cell>
          <cell r="C124">
            <v>5590</v>
          </cell>
          <cell r="D124">
            <v>5590</v>
          </cell>
        </row>
        <row r="125">
          <cell r="B125">
            <v>480000</v>
          </cell>
          <cell r="C125">
            <v>5660</v>
          </cell>
          <cell r="D125">
            <v>5660</v>
          </cell>
        </row>
        <row r="126">
          <cell r="B126">
            <v>490000</v>
          </cell>
          <cell r="C126">
            <v>5730</v>
          </cell>
          <cell r="D126">
            <v>5730</v>
          </cell>
        </row>
        <row r="127">
          <cell r="B127">
            <v>500000</v>
          </cell>
          <cell r="C127">
            <v>5800</v>
          </cell>
          <cell r="D127">
            <v>5800</v>
          </cell>
        </row>
        <row r="128">
          <cell r="B128">
            <v>510000</v>
          </cell>
          <cell r="C128">
            <v>5850</v>
          </cell>
          <cell r="D128">
            <v>5850</v>
          </cell>
        </row>
        <row r="129">
          <cell r="B129">
            <v>520000</v>
          </cell>
          <cell r="C129">
            <v>5900</v>
          </cell>
          <cell r="D129">
            <v>5900</v>
          </cell>
        </row>
        <row r="130">
          <cell r="B130">
            <v>530000</v>
          </cell>
          <cell r="C130">
            <v>5950</v>
          </cell>
          <cell r="D130">
            <v>5950</v>
          </cell>
        </row>
        <row r="131">
          <cell r="B131">
            <v>540000</v>
          </cell>
          <cell r="C131">
            <v>6000</v>
          </cell>
          <cell r="D131">
            <v>6000</v>
          </cell>
        </row>
        <row r="132">
          <cell r="B132">
            <v>550000</v>
          </cell>
          <cell r="C132">
            <v>6050</v>
          </cell>
          <cell r="D132">
            <v>6050</v>
          </cell>
        </row>
        <row r="133">
          <cell r="B133">
            <v>560000</v>
          </cell>
          <cell r="C133">
            <v>6100</v>
          </cell>
          <cell r="D133">
            <v>6100</v>
          </cell>
        </row>
        <row r="134">
          <cell r="B134">
            <v>570000</v>
          </cell>
          <cell r="C134">
            <v>6150</v>
          </cell>
          <cell r="D134">
            <v>6150</v>
          </cell>
        </row>
        <row r="135">
          <cell r="B135">
            <v>580000</v>
          </cell>
          <cell r="C135">
            <v>6200</v>
          </cell>
          <cell r="D135">
            <v>6200</v>
          </cell>
        </row>
        <row r="136">
          <cell r="B136">
            <v>590000</v>
          </cell>
          <cell r="C136">
            <v>6250</v>
          </cell>
          <cell r="D136">
            <v>6250</v>
          </cell>
        </row>
        <row r="137">
          <cell r="B137">
            <v>600000</v>
          </cell>
          <cell r="C137">
            <v>6300</v>
          </cell>
          <cell r="D137">
            <v>6300</v>
          </cell>
        </row>
        <row r="138">
          <cell r="B138">
            <v>610000</v>
          </cell>
          <cell r="C138">
            <v>6350</v>
          </cell>
          <cell r="D138">
            <v>6350</v>
          </cell>
        </row>
        <row r="139">
          <cell r="B139">
            <v>620000</v>
          </cell>
          <cell r="C139">
            <v>6400</v>
          </cell>
          <cell r="D139">
            <v>6400</v>
          </cell>
        </row>
        <row r="140">
          <cell r="B140">
            <v>630000</v>
          </cell>
          <cell r="C140">
            <v>6450</v>
          </cell>
          <cell r="D140">
            <v>6450</v>
          </cell>
        </row>
        <row r="141">
          <cell r="B141">
            <v>640000</v>
          </cell>
          <cell r="C141">
            <v>6500</v>
          </cell>
          <cell r="D141">
            <v>6500</v>
          </cell>
        </row>
        <row r="142">
          <cell r="B142">
            <v>650000</v>
          </cell>
          <cell r="C142">
            <v>6550</v>
          </cell>
          <cell r="D142">
            <v>6550</v>
          </cell>
        </row>
        <row r="143">
          <cell r="B143">
            <v>660000</v>
          </cell>
          <cell r="C143">
            <v>6600</v>
          </cell>
          <cell r="D143">
            <v>6600</v>
          </cell>
        </row>
        <row r="144">
          <cell r="B144">
            <v>670000</v>
          </cell>
          <cell r="C144">
            <v>6650</v>
          </cell>
          <cell r="D144">
            <v>6650</v>
          </cell>
        </row>
        <row r="145">
          <cell r="B145">
            <v>680000</v>
          </cell>
          <cell r="C145">
            <v>6700</v>
          </cell>
          <cell r="D145">
            <v>6700</v>
          </cell>
        </row>
        <row r="146">
          <cell r="B146">
            <v>690000</v>
          </cell>
          <cell r="C146">
            <v>6750</v>
          </cell>
          <cell r="D146">
            <v>6750</v>
          </cell>
        </row>
        <row r="147">
          <cell r="B147">
            <v>700000</v>
          </cell>
          <cell r="C147">
            <v>6800</v>
          </cell>
          <cell r="D147">
            <v>6800</v>
          </cell>
        </row>
        <row r="148">
          <cell r="B148">
            <v>710000</v>
          </cell>
          <cell r="C148">
            <v>6850</v>
          </cell>
          <cell r="D148">
            <v>6850</v>
          </cell>
        </row>
        <row r="149">
          <cell r="B149">
            <v>720000</v>
          </cell>
          <cell r="C149">
            <v>6900</v>
          </cell>
          <cell r="D149">
            <v>6900</v>
          </cell>
        </row>
        <row r="150">
          <cell r="B150">
            <v>730000</v>
          </cell>
          <cell r="C150">
            <v>6950</v>
          </cell>
          <cell r="D150">
            <v>6950</v>
          </cell>
        </row>
        <row r="151">
          <cell r="B151">
            <v>740000</v>
          </cell>
          <cell r="C151">
            <v>7000</v>
          </cell>
          <cell r="D151">
            <v>7000</v>
          </cell>
        </row>
        <row r="152">
          <cell r="B152">
            <v>750000</v>
          </cell>
          <cell r="C152">
            <v>7050</v>
          </cell>
          <cell r="D152">
            <v>7050</v>
          </cell>
        </row>
        <row r="153">
          <cell r="B153">
            <v>760000</v>
          </cell>
          <cell r="C153">
            <v>7100</v>
          </cell>
          <cell r="D153">
            <v>7100</v>
          </cell>
        </row>
        <row r="154">
          <cell r="B154">
            <v>770000</v>
          </cell>
          <cell r="C154">
            <v>7150</v>
          </cell>
          <cell r="D154">
            <v>7150</v>
          </cell>
        </row>
        <row r="155">
          <cell r="B155">
            <v>780000</v>
          </cell>
          <cell r="C155">
            <v>7200</v>
          </cell>
          <cell r="D155">
            <v>7200</v>
          </cell>
        </row>
        <row r="156">
          <cell r="B156">
            <v>790000</v>
          </cell>
          <cell r="C156">
            <v>7250</v>
          </cell>
          <cell r="D156">
            <v>7250</v>
          </cell>
        </row>
        <row r="157">
          <cell r="B157">
            <v>800000</v>
          </cell>
          <cell r="C157">
            <v>7300</v>
          </cell>
          <cell r="D157">
            <v>7300</v>
          </cell>
        </row>
        <row r="158">
          <cell r="B158">
            <v>810000</v>
          </cell>
          <cell r="C158">
            <v>7350</v>
          </cell>
          <cell r="D158">
            <v>7350</v>
          </cell>
        </row>
        <row r="159">
          <cell r="B159">
            <v>820000</v>
          </cell>
          <cell r="C159">
            <v>7400</v>
          </cell>
          <cell r="D159">
            <v>7400</v>
          </cell>
        </row>
        <row r="160">
          <cell r="B160">
            <v>830000</v>
          </cell>
          <cell r="C160">
            <v>7450</v>
          </cell>
          <cell r="D160">
            <v>7450</v>
          </cell>
        </row>
        <row r="161">
          <cell r="B161">
            <v>840000</v>
          </cell>
          <cell r="C161">
            <v>7500</v>
          </cell>
          <cell r="D161">
            <v>7500</v>
          </cell>
        </row>
        <row r="162">
          <cell r="B162">
            <v>850000</v>
          </cell>
          <cell r="C162">
            <v>7550</v>
          </cell>
          <cell r="D162">
            <v>7550</v>
          </cell>
        </row>
        <row r="163">
          <cell r="B163">
            <v>860000</v>
          </cell>
          <cell r="C163">
            <v>7600</v>
          </cell>
          <cell r="D163">
            <v>7600</v>
          </cell>
        </row>
        <row r="164">
          <cell r="B164">
            <v>870000</v>
          </cell>
          <cell r="C164">
            <v>7650</v>
          </cell>
          <cell r="D164">
            <v>7650</v>
          </cell>
        </row>
        <row r="165">
          <cell r="B165">
            <v>880000</v>
          </cell>
          <cell r="C165">
            <v>7700</v>
          </cell>
          <cell r="D165">
            <v>7700</v>
          </cell>
        </row>
        <row r="166">
          <cell r="B166">
            <v>890000</v>
          </cell>
          <cell r="C166">
            <v>7750</v>
          </cell>
          <cell r="D166">
            <v>7750</v>
          </cell>
        </row>
        <row r="167">
          <cell r="B167">
            <v>900000</v>
          </cell>
          <cell r="C167">
            <v>7800</v>
          </cell>
          <cell r="D167">
            <v>7800</v>
          </cell>
        </row>
        <row r="168">
          <cell r="B168">
            <v>950000</v>
          </cell>
          <cell r="C168">
            <v>8050</v>
          </cell>
          <cell r="D168">
            <v>8050</v>
          </cell>
        </row>
        <row r="169">
          <cell r="B169">
            <v>1000000</v>
          </cell>
          <cell r="C169">
            <v>8300</v>
          </cell>
          <cell r="D169">
            <v>8300</v>
          </cell>
        </row>
        <row r="170">
          <cell r="B170">
            <v>1050000</v>
          </cell>
          <cell r="C170">
            <v>8550</v>
          </cell>
          <cell r="D170">
            <v>8550</v>
          </cell>
        </row>
        <row r="171">
          <cell r="B171">
            <v>1100000</v>
          </cell>
          <cell r="C171">
            <v>8800</v>
          </cell>
          <cell r="D171">
            <v>8800</v>
          </cell>
        </row>
        <row r="172">
          <cell r="B172">
            <v>1150000</v>
          </cell>
          <cell r="C172">
            <v>9050</v>
          </cell>
          <cell r="D172">
            <v>9050</v>
          </cell>
        </row>
        <row r="173">
          <cell r="B173">
            <v>1200000</v>
          </cell>
          <cell r="C173">
            <v>9300</v>
          </cell>
          <cell r="D173">
            <v>9300</v>
          </cell>
        </row>
        <row r="174">
          <cell r="B174">
            <v>1250000</v>
          </cell>
          <cell r="C174">
            <v>9550</v>
          </cell>
          <cell r="D174">
            <v>9550</v>
          </cell>
        </row>
        <row r="175">
          <cell r="B175">
            <v>1300000</v>
          </cell>
          <cell r="C175">
            <v>9800</v>
          </cell>
          <cell r="D175">
            <v>9800</v>
          </cell>
        </row>
        <row r="176">
          <cell r="B176">
            <v>1350000</v>
          </cell>
          <cell r="C176">
            <v>10050</v>
          </cell>
          <cell r="D176">
            <v>10050</v>
          </cell>
        </row>
        <row r="177">
          <cell r="B177">
            <v>1400000</v>
          </cell>
          <cell r="C177">
            <v>10300</v>
          </cell>
          <cell r="D177">
            <v>10300</v>
          </cell>
        </row>
        <row r="178">
          <cell r="B178">
            <v>1450000</v>
          </cell>
          <cell r="C178">
            <v>10550</v>
          </cell>
          <cell r="D178">
            <v>10550</v>
          </cell>
        </row>
        <row r="179">
          <cell r="B179">
            <v>1500000</v>
          </cell>
          <cell r="C179">
            <v>10800</v>
          </cell>
          <cell r="D179">
            <v>10800</v>
          </cell>
        </row>
        <row r="180">
          <cell r="B180">
            <v>1550000</v>
          </cell>
          <cell r="C180">
            <v>11050</v>
          </cell>
          <cell r="D180">
            <v>11050</v>
          </cell>
        </row>
        <row r="181">
          <cell r="B181">
            <v>1600000</v>
          </cell>
          <cell r="C181">
            <v>11300</v>
          </cell>
          <cell r="D181">
            <v>11300</v>
          </cell>
        </row>
        <row r="182">
          <cell r="B182">
            <v>1650000</v>
          </cell>
          <cell r="C182">
            <v>11550</v>
          </cell>
          <cell r="D182">
            <v>11550</v>
          </cell>
        </row>
        <row r="183">
          <cell r="B183">
            <v>1700000</v>
          </cell>
          <cell r="C183">
            <v>11800</v>
          </cell>
          <cell r="D183">
            <v>11800</v>
          </cell>
        </row>
        <row r="199">
          <cell r="D199" t="str">
            <v>P E L  /   48 mois</v>
          </cell>
        </row>
        <row r="233">
          <cell r="B233">
            <v>100000</v>
          </cell>
          <cell r="C233">
            <v>10600</v>
          </cell>
          <cell r="D233">
            <v>4890</v>
          </cell>
          <cell r="E233">
            <v>5.7099999999999998E-2</v>
          </cell>
          <cell r="F233">
            <v>5710</v>
          </cell>
          <cell r="H233">
            <v>0.106</v>
          </cell>
        </row>
        <row r="234">
          <cell r="B234">
            <v>110000</v>
          </cell>
          <cell r="C234">
            <v>11286</v>
          </cell>
          <cell r="D234">
            <v>5379</v>
          </cell>
          <cell r="E234">
            <v>5.3699999999999998E-2</v>
          </cell>
          <cell r="F234">
            <v>5907</v>
          </cell>
          <cell r="H234">
            <v>0.1026</v>
          </cell>
        </row>
        <row r="235">
          <cell r="B235">
            <v>120000</v>
          </cell>
          <cell r="C235">
            <v>11868</v>
          </cell>
          <cell r="D235">
            <v>5868</v>
          </cell>
          <cell r="E235">
            <v>0.05</v>
          </cell>
          <cell r="F235">
            <v>6000</v>
          </cell>
          <cell r="H235">
            <v>9.8900000000000002E-2</v>
          </cell>
        </row>
        <row r="236">
          <cell r="B236">
            <v>130000</v>
          </cell>
          <cell r="C236">
            <v>12454</v>
          </cell>
          <cell r="D236">
            <v>6357</v>
          </cell>
          <cell r="E236">
            <v>4.6899999999999997E-2</v>
          </cell>
          <cell r="F236">
            <v>6097</v>
          </cell>
          <cell r="H236">
            <v>9.5799999999999996E-2</v>
          </cell>
        </row>
        <row r="237">
          <cell r="B237">
            <v>140000</v>
          </cell>
          <cell r="C237">
            <v>13048</v>
          </cell>
          <cell r="D237">
            <v>6846</v>
          </cell>
          <cell r="E237">
            <v>4.4299999999999999E-2</v>
          </cell>
          <cell r="F237">
            <v>6202</v>
          </cell>
          <cell r="H237">
            <v>9.3200000000000005E-2</v>
          </cell>
        </row>
        <row r="238">
          <cell r="B238">
            <v>150000</v>
          </cell>
          <cell r="C238">
            <v>13635</v>
          </cell>
          <cell r="D238">
            <v>7335</v>
          </cell>
          <cell r="E238">
            <v>4.2000000000000003E-2</v>
          </cell>
          <cell r="F238">
            <v>6300</v>
          </cell>
          <cell r="H238">
            <v>9.0899999999999995E-2</v>
          </cell>
        </row>
        <row r="239">
          <cell r="B239">
            <v>160000</v>
          </cell>
          <cell r="C239">
            <v>14224</v>
          </cell>
          <cell r="D239">
            <v>7824</v>
          </cell>
          <cell r="E239">
            <v>0.04</v>
          </cell>
          <cell r="F239">
            <v>6400</v>
          </cell>
          <cell r="H239">
            <v>8.8900000000000007E-2</v>
          </cell>
        </row>
        <row r="240">
          <cell r="B240">
            <v>170000</v>
          </cell>
          <cell r="C240">
            <v>14807</v>
          </cell>
          <cell r="D240">
            <v>8313</v>
          </cell>
          <cell r="E240">
            <v>3.8199999999999998E-2</v>
          </cell>
          <cell r="F240">
            <v>6494</v>
          </cell>
          <cell r="H240">
            <v>8.7099999999999997E-2</v>
          </cell>
        </row>
        <row r="241">
          <cell r="B241">
            <v>180000</v>
          </cell>
          <cell r="C241">
            <v>15408</v>
          </cell>
          <cell r="D241">
            <v>8802</v>
          </cell>
          <cell r="E241">
            <v>3.6700000000000003E-2</v>
          </cell>
          <cell r="F241">
            <v>6606.0000000000009</v>
          </cell>
          <cell r="H241">
            <v>8.5599999999999996E-2</v>
          </cell>
        </row>
        <row r="242">
          <cell r="B242">
            <v>190000</v>
          </cell>
          <cell r="C242">
            <v>15998</v>
          </cell>
          <cell r="D242">
            <v>9291</v>
          </cell>
          <cell r="E242">
            <v>3.5299999999999998E-2</v>
          </cell>
          <cell r="F242">
            <v>6707</v>
          </cell>
          <cell r="H242">
            <v>8.4199999999999997E-2</v>
          </cell>
        </row>
        <row r="243">
          <cell r="B243">
            <v>200000</v>
          </cell>
          <cell r="C243">
            <v>16580</v>
          </cell>
          <cell r="D243">
            <v>9780</v>
          </cell>
          <cell r="E243">
            <v>3.4000000000000002E-2</v>
          </cell>
          <cell r="F243">
            <v>6800.0000000000009</v>
          </cell>
          <cell r="H243">
            <v>8.2900000000000001E-2</v>
          </cell>
        </row>
        <row r="244">
          <cell r="B244">
            <v>210000</v>
          </cell>
          <cell r="C244">
            <v>17178</v>
          </cell>
          <cell r="D244">
            <v>10269</v>
          </cell>
          <cell r="E244">
            <v>3.2899999999999999E-2</v>
          </cell>
          <cell r="F244">
            <v>6909</v>
          </cell>
          <cell r="H244">
            <v>8.1799999999999998E-2</v>
          </cell>
        </row>
        <row r="245">
          <cell r="B245">
            <v>220000</v>
          </cell>
          <cell r="C245">
            <v>17754</v>
          </cell>
          <cell r="D245">
            <v>10758</v>
          </cell>
          <cell r="E245">
            <v>3.1800000000000002E-2</v>
          </cell>
          <cell r="F245">
            <v>6996</v>
          </cell>
          <cell r="H245">
            <v>8.0699999999999994E-2</v>
          </cell>
        </row>
        <row r="246">
          <cell r="B246">
            <v>230000</v>
          </cell>
          <cell r="C246">
            <v>18354</v>
          </cell>
          <cell r="D246">
            <v>11247</v>
          </cell>
          <cell r="E246">
            <v>3.09E-2</v>
          </cell>
          <cell r="F246">
            <v>7107</v>
          </cell>
          <cell r="H246">
            <v>7.9799999999999996E-2</v>
          </cell>
        </row>
        <row r="247">
          <cell r="B247">
            <v>240000</v>
          </cell>
          <cell r="C247">
            <v>18936</v>
          </cell>
          <cell r="D247">
            <v>11736</v>
          </cell>
          <cell r="E247">
            <v>0.03</v>
          </cell>
          <cell r="F247">
            <v>7200</v>
          </cell>
          <cell r="H247">
            <v>7.8899999999999998E-2</v>
          </cell>
        </row>
        <row r="248">
          <cell r="B248">
            <v>250000</v>
          </cell>
          <cell r="C248">
            <v>19525</v>
          </cell>
          <cell r="D248">
            <v>12225</v>
          </cell>
          <cell r="E248">
            <v>2.92E-2</v>
          </cell>
          <cell r="F248">
            <v>7300</v>
          </cell>
          <cell r="H248">
            <v>7.8100000000000003E-2</v>
          </cell>
        </row>
        <row r="249">
          <cell r="B249">
            <v>260000</v>
          </cell>
          <cell r="C249">
            <v>20098</v>
          </cell>
          <cell r="D249">
            <v>12714</v>
          </cell>
          <cell r="E249">
            <v>2.8400000000000002E-2</v>
          </cell>
          <cell r="F249">
            <v>7384</v>
          </cell>
          <cell r="H249">
            <v>7.7299999999999994E-2</v>
          </cell>
        </row>
        <row r="250">
          <cell r="B250">
            <v>270000</v>
          </cell>
          <cell r="C250">
            <v>20709</v>
          </cell>
          <cell r="D250">
            <v>13203</v>
          </cell>
          <cell r="E250">
            <v>2.7799999999999998E-2</v>
          </cell>
          <cell r="F250">
            <v>7506</v>
          </cell>
          <cell r="H250">
            <v>7.6700000000000004E-2</v>
          </cell>
        </row>
        <row r="251">
          <cell r="B251">
            <v>280000</v>
          </cell>
          <cell r="C251">
            <v>21280</v>
          </cell>
          <cell r="D251">
            <v>13692</v>
          </cell>
          <cell r="E251">
            <v>2.7099999999999999E-2</v>
          </cell>
          <cell r="F251">
            <v>7588</v>
          </cell>
          <cell r="H251">
            <v>7.5999999999999998E-2</v>
          </cell>
        </row>
        <row r="252">
          <cell r="B252">
            <v>290000</v>
          </cell>
          <cell r="C252">
            <v>21866</v>
          </cell>
          <cell r="D252">
            <v>14181</v>
          </cell>
          <cell r="E252">
            <v>2.6499999999999999E-2</v>
          </cell>
          <cell r="F252">
            <v>7685</v>
          </cell>
          <cell r="H252">
            <v>7.5399999999999995E-2</v>
          </cell>
        </row>
        <row r="253">
          <cell r="B253">
            <v>300000</v>
          </cell>
          <cell r="C253">
            <v>22470</v>
          </cell>
          <cell r="D253">
            <v>14670</v>
          </cell>
          <cell r="E253">
            <v>2.5999999999999999E-2</v>
          </cell>
          <cell r="F253">
            <v>7800</v>
          </cell>
          <cell r="H253">
            <v>7.4899999999999994E-2</v>
          </cell>
        </row>
        <row r="254">
          <cell r="B254">
            <v>310000</v>
          </cell>
          <cell r="C254">
            <v>23064</v>
          </cell>
          <cell r="D254">
            <v>15159</v>
          </cell>
          <cell r="E254">
            <v>2.5499999999999998E-2</v>
          </cell>
          <cell r="F254">
            <v>7904.9999999999991</v>
          </cell>
          <cell r="H254">
            <v>7.4399999999999994E-2</v>
          </cell>
        </row>
        <row r="255">
          <cell r="B255">
            <v>320000</v>
          </cell>
          <cell r="C255">
            <v>23648</v>
          </cell>
          <cell r="D255">
            <v>15648</v>
          </cell>
          <cell r="E255">
            <v>2.5000000000000001E-2</v>
          </cell>
          <cell r="F255">
            <v>8000</v>
          </cell>
          <cell r="H255">
            <v>7.3899999999999993E-2</v>
          </cell>
        </row>
        <row r="256">
          <cell r="B256">
            <v>330000</v>
          </cell>
          <cell r="C256">
            <v>24222</v>
          </cell>
          <cell r="D256">
            <v>16137</v>
          </cell>
          <cell r="E256">
            <v>2.4500000000000001E-2</v>
          </cell>
          <cell r="F256">
            <v>8085</v>
          </cell>
          <cell r="H256">
            <v>7.3400000000000007E-2</v>
          </cell>
        </row>
        <row r="257">
          <cell r="B257">
            <v>340000</v>
          </cell>
          <cell r="C257">
            <v>24820</v>
          </cell>
          <cell r="D257">
            <v>16626</v>
          </cell>
          <cell r="E257">
            <v>2.41E-2</v>
          </cell>
          <cell r="F257">
            <v>8194</v>
          </cell>
          <cell r="H257">
            <v>7.2999999999999995E-2</v>
          </cell>
        </row>
        <row r="258">
          <cell r="B258">
            <v>350000</v>
          </cell>
          <cell r="C258">
            <v>25410</v>
          </cell>
          <cell r="D258">
            <v>17115</v>
          </cell>
          <cell r="E258">
            <v>2.3699999999999999E-2</v>
          </cell>
          <cell r="F258">
            <v>8295</v>
          </cell>
          <cell r="H258">
            <v>7.2599999999999998E-2</v>
          </cell>
        </row>
        <row r="259">
          <cell r="B259">
            <v>360000</v>
          </cell>
          <cell r="C259">
            <v>25992</v>
          </cell>
          <cell r="D259">
            <v>17604</v>
          </cell>
          <cell r="E259">
            <v>2.3300000000000001E-2</v>
          </cell>
          <cell r="F259">
            <v>8388</v>
          </cell>
          <cell r="H259">
            <v>7.22E-2</v>
          </cell>
        </row>
        <row r="260">
          <cell r="B260">
            <v>370000</v>
          </cell>
          <cell r="C260">
            <v>26566</v>
          </cell>
          <cell r="D260">
            <v>18093</v>
          </cell>
          <cell r="E260">
            <v>2.29E-2</v>
          </cell>
          <cell r="F260">
            <v>8473</v>
          </cell>
          <cell r="H260">
            <v>7.1800000000000003E-2</v>
          </cell>
        </row>
        <row r="261">
          <cell r="B261">
            <v>380000</v>
          </cell>
          <cell r="C261">
            <v>27170</v>
          </cell>
          <cell r="D261">
            <v>18582</v>
          </cell>
          <cell r="E261">
            <v>2.2599999999999999E-2</v>
          </cell>
          <cell r="F261">
            <v>8588</v>
          </cell>
          <cell r="H261">
            <v>7.1499999999999994E-2</v>
          </cell>
        </row>
        <row r="262">
          <cell r="B262">
            <v>390000</v>
          </cell>
          <cell r="C262">
            <v>27768</v>
          </cell>
          <cell r="D262">
            <v>19071</v>
          </cell>
          <cell r="E262">
            <v>2.23E-2</v>
          </cell>
          <cell r="F262">
            <v>8697</v>
          </cell>
          <cell r="H262">
            <v>7.1199999999999999E-2</v>
          </cell>
        </row>
        <row r="263">
          <cell r="B263">
            <v>400000</v>
          </cell>
          <cell r="C263">
            <v>28360</v>
          </cell>
          <cell r="D263">
            <v>19560</v>
          </cell>
          <cell r="E263">
            <v>2.1999999999999999E-2</v>
          </cell>
          <cell r="F263">
            <v>8800</v>
          </cell>
          <cell r="H263">
            <v>7.0900000000000005E-2</v>
          </cell>
        </row>
        <row r="264">
          <cell r="B264">
            <v>410000</v>
          </cell>
          <cell r="C264">
            <v>28946</v>
          </cell>
          <cell r="D264">
            <v>20049</v>
          </cell>
          <cell r="E264">
            <v>2.1700000000000001E-2</v>
          </cell>
          <cell r="F264">
            <v>8897</v>
          </cell>
          <cell r="H264">
            <v>7.0599999999999996E-2</v>
          </cell>
        </row>
        <row r="265">
          <cell r="B265">
            <v>420000</v>
          </cell>
          <cell r="C265">
            <v>29526</v>
          </cell>
          <cell r="D265">
            <v>20538</v>
          </cell>
          <cell r="E265">
            <v>2.1399999999999999E-2</v>
          </cell>
          <cell r="F265">
            <v>8988</v>
          </cell>
          <cell r="H265">
            <v>7.0300000000000001E-2</v>
          </cell>
        </row>
        <row r="266">
          <cell r="B266">
            <v>430000</v>
          </cell>
          <cell r="C266">
            <v>30100</v>
          </cell>
          <cell r="D266">
            <v>21027</v>
          </cell>
          <cell r="E266">
            <v>2.1100000000000001E-2</v>
          </cell>
          <cell r="F266">
            <v>9073</v>
          </cell>
          <cell r="H266">
            <v>7.0000000000000007E-2</v>
          </cell>
        </row>
        <row r="267">
          <cell r="B267">
            <v>440000</v>
          </cell>
          <cell r="C267">
            <v>30712</v>
          </cell>
          <cell r="D267">
            <v>21516</v>
          </cell>
          <cell r="E267">
            <v>2.0899999999999998E-2</v>
          </cell>
          <cell r="F267">
            <v>9196</v>
          </cell>
          <cell r="H267">
            <v>6.9800000000000001E-2</v>
          </cell>
        </row>
        <row r="268">
          <cell r="B268">
            <v>450000</v>
          </cell>
          <cell r="C268">
            <v>31275</v>
          </cell>
          <cell r="D268">
            <v>22005</v>
          </cell>
          <cell r="E268">
            <v>2.06E-2</v>
          </cell>
          <cell r="F268">
            <v>9270</v>
          </cell>
          <cell r="H268">
            <v>6.9500000000000006E-2</v>
          </cell>
        </row>
        <row r="269">
          <cell r="B269">
            <v>460000</v>
          </cell>
          <cell r="C269">
            <v>31878</v>
          </cell>
          <cell r="D269">
            <v>22494</v>
          </cell>
          <cell r="E269">
            <v>2.0400000000000001E-2</v>
          </cell>
          <cell r="F269">
            <v>9384</v>
          </cell>
          <cell r="H269">
            <v>6.93E-2</v>
          </cell>
        </row>
        <row r="270">
          <cell r="B270">
            <v>470000</v>
          </cell>
          <cell r="C270">
            <v>32477</v>
          </cell>
          <cell r="D270">
            <v>22983</v>
          </cell>
          <cell r="E270">
            <v>2.0200000000000003E-2</v>
          </cell>
          <cell r="F270">
            <v>9494.0000000000018</v>
          </cell>
          <cell r="H270">
            <v>6.9099999999999995E-2</v>
          </cell>
        </row>
        <row r="271">
          <cell r="B271">
            <v>480000</v>
          </cell>
          <cell r="C271">
            <v>33072</v>
          </cell>
          <cell r="D271">
            <v>23472</v>
          </cell>
          <cell r="E271">
            <v>0.02</v>
          </cell>
          <cell r="F271">
            <v>9600</v>
          </cell>
          <cell r="H271">
            <v>6.8900000000000003E-2</v>
          </cell>
        </row>
        <row r="272">
          <cell r="B272">
            <v>490000</v>
          </cell>
          <cell r="C272">
            <v>33663</v>
          </cell>
          <cell r="D272">
            <v>23961</v>
          </cell>
          <cell r="E272">
            <v>1.9800000000000005E-2</v>
          </cell>
          <cell r="F272">
            <v>9702.0000000000018</v>
          </cell>
          <cell r="H272">
            <v>6.8699999999999997E-2</v>
          </cell>
        </row>
        <row r="273">
          <cell r="B273">
            <v>500000</v>
          </cell>
          <cell r="C273">
            <v>34250</v>
          </cell>
          <cell r="D273">
            <v>24450</v>
          </cell>
          <cell r="E273">
            <v>1.9600000000000006E-2</v>
          </cell>
          <cell r="F273">
            <v>9800.0000000000036</v>
          </cell>
          <cell r="H273">
            <v>6.8500000000000005E-2</v>
          </cell>
        </row>
        <row r="274">
          <cell r="B274">
            <v>510000</v>
          </cell>
          <cell r="C274">
            <v>34833</v>
          </cell>
          <cell r="D274">
            <v>24939</v>
          </cell>
          <cell r="E274">
            <v>1.9400000000000008E-2</v>
          </cell>
          <cell r="F274">
            <v>9894.0000000000036</v>
          </cell>
          <cell r="H274">
            <v>6.83E-2</v>
          </cell>
        </row>
        <row r="275">
          <cell r="B275">
            <v>520000</v>
          </cell>
          <cell r="C275">
            <v>35412</v>
          </cell>
          <cell r="D275">
            <v>25428</v>
          </cell>
          <cell r="E275">
            <v>1.9200000000000009E-2</v>
          </cell>
          <cell r="F275">
            <v>9984.0000000000036</v>
          </cell>
          <cell r="H275">
            <v>6.8099999999999994E-2</v>
          </cell>
        </row>
        <row r="276">
          <cell r="B276">
            <v>530000</v>
          </cell>
          <cell r="C276">
            <v>35987.000000000007</v>
          </cell>
          <cell r="D276">
            <v>25917</v>
          </cell>
          <cell r="E276">
            <v>1.900000000000001E-2</v>
          </cell>
          <cell r="F276">
            <v>10070.000000000005</v>
          </cell>
          <cell r="H276">
            <v>6.7900000000000016E-2</v>
          </cell>
        </row>
        <row r="277">
          <cell r="B277">
            <v>540000</v>
          </cell>
          <cell r="C277">
            <v>36612</v>
          </cell>
          <cell r="D277">
            <v>26406</v>
          </cell>
          <cell r="E277">
            <v>1.89E-2</v>
          </cell>
          <cell r="F277">
            <v>10206</v>
          </cell>
          <cell r="H277">
            <v>6.7799999999999999E-2</v>
          </cell>
        </row>
        <row r="278">
          <cell r="B278">
            <v>550000</v>
          </cell>
          <cell r="C278">
            <v>37180</v>
          </cell>
          <cell r="D278">
            <v>26895</v>
          </cell>
          <cell r="E278">
            <v>1.8700000000000001E-2</v>
          </cell>
          <cell r="F278">
            <v>10285</v>
          </cell>
          <cell r="H278">
            <v>6.7599999999999993E-2</v>
          </cell>
        </row>
        <row r="279">
          <cell r="B279">
            <v>560000</v>
          </cell>
          <cell r="C279">
            <v>37744</v>
          </cell>
          <cell r="D279">
            <v>27384</v>
          </cell>
          <cell r="E279">
            <v>1.8500000000000003E-2</v>
          </cell>
          <cell r="F279">
            <v>10360.000000000002</v>
          </cell>
          <cell r="H279">
            <v>6.7400000000000002E-2</v>
          </cell>
        </row>
        <row r="280">
          <cell r="B280">
            <v>570000</v>
          </cell>
          <cell r="C280">
            <v>38361</v>
          </cell>
          <cell r="D280">
            <v>27873</v>
          </cell>
          <cell r="E280">
            <v>1.84E-2</v>
          </cell>
          <cell r="F280">
            <v>10488</v>
          </cell>
          <cell r="H280">
            <v>6.7299999999999999E-2</v>
          </cell>
        </row>
        <row r="281">
          <cell r="B281">
            <v>580000</v>
          </cell>
          <cell r="C281">
            <v>38918</v>
          </cell>
          <cell r="D281">
            <v>28362</v>
          </cell>
          <cell r="E281">
            <v>1.8200000000000001E-2</v>
          </cell>
          <cell r="F281">
            <v>10556</v>
          </cell>
          <cell r="H281">
            <v>6.7100000000000007E-2</v>
          </cell>
        </row>
        <row r="282">
          <cell r="B282">
            <v>590000</v>
          </cell>
          <cell r="C282">
            <v>39530</v>
          </cell>
          <cell r="D282">
            <v>28851</v>
          </cell>
          <cell r="E282">
            <v>1.8100000000000002E-2</v>
          </cell>
          <cell r="F282">
            <v>10679</v>
          </cell>
          <cell r="H282">
            <v>6.7000000000000004E-2</v>
          </cell>
        </row>
        <row r="283">
          <cell r="B283">
            <v>600000</v>
          </cell>
          <cell r="C283">
            <v>40140</v>
          </cell>
          <cell r="D283">
            <v>29340</v>
          </cell>
          <cell r="E283">
            <v>1.7999999999999999E-2</v>
          </cell>
          <cell r="F283">
            <v>10800</v>
          </cell>
          <cell r="H283">
            <v>6.6900000000000001E-2</v>
          </cell>
        </row>
        <row r="284">
          <cell r="B284">
            <v>610000</v>
          </cell>
          <cell r="C284">
            <v>40687</v>
          </cell>
          <cell r="D284">
            <v>29829</v>
          </cell>
          <cell r="E284">
            <v>1.78E-2</v>
          </cell>
          <cell r="F284">
            <v>10858</v>
          </cell>
          <cell r="H284">
            <v>6.6699999999999995E-2</v>
          </cell>
        </row>
        <row r="285">
          <cell r="B285">
            <v>620000</v>
          </cell>
          <cell r="C285">
            <v>41292</v>
          </cell>
          <cell r="D285">
            <v>30318</v>
          </cell>
          <cell r="E285">
            <v>1.77E-2</v>
          </cell>
          <cell r="F285">
            <v>10974</v>
          </cell>
          <cell r="H285">
            <v>6.6600000000000006E-2</v>
          </cell>
        </row>
        <row r="286">
          <cell r="B286">
            <v>630000</v>
          </cell>
          <cell r="C286">
            <v>41895</v>
          </cell>
          <cell r="D286">
            <v>30807</v>
          </cell>
          <cell r="E286">
            <v>1.7600000000000001E-2</v>
          </cell>
          <cell r="F286">
            <v>11088</v>
          </cell>
          <cell r="H286">
            <v>6.6500000000000004E-2</v>
          </cell>
        </row>
        <row r="287">
          <cell r="B287">
            <v>640000</v>
          </cell>
          <cell r="C287">
            <v>42496</v>
          </cell>
          <cell r="D287">
            <v>31296</v>
          </cell>
          <cell r="E287">
            <v>1.7500000000000002E-2</v>
          </cell>
          <cell r="F287">
            <v>11200.000000000002</v>
          </cell>
          <cell r="H287">
            <v>6.6400000000000001E-2</v>
          </cell>
        </row>
        <row r="288">
          <cell r="B288">
            <v>650000</v>
          </cell>
          <cell r="C288">
            <v>43030</v>
          </cell>
          <cell r="D288">
            <v>31785</v>
          </cell>
          <cell r="E288">
            <v>1.7299999999999999E-2</v>
          </cell>
          <cell r="F288">
            <v>11245</v>
          </cell>
          <cell r="H288">
            <v>6.6199999999999995E-2</v>
          </cell>
        </row>
        <row r="289">
          <cell r="B289">
            <v>660000</v>
          </cell>
          <cell r="C289">
            <v>43626</v>
          </cell>
          <cell r="D289">
            <v>32274</v>
          </cell>
          <cell r="E289">
            <v>1.72E-2</v>
          </cell>
          <cell r="F289">
            <v>11352</v>
          </cell>
          <cell r="H289">
            <v>6.6100000000000006E-2</v>
          </cell>
        </row>
        <row r="290">
          <cell r="B290">
            <v>670000</v>
          </cell>
          <cell r="C290">
            <v>44220</v>
          </cell>
          <cell r="D290">
            <v>32763</v>
          </cell>
          <cell r="E290">
            <v>1.7100000000000001E-2</v>
          </cell>
          <cell r="F290">
            <v>11457</v>
          </cell>
          <cell r="H290">
            <v>6.6000000000000003E-2</v>
          </cell>
        </row>
        <row r="291">
          <cell r="B291">
            <v>680000</v>
          </cell>
          <cell r="C291">
            <v>44812</v>
          </cell>
          <cell r="D291">
            <v>33252</v>
          </cell>
          <cell r="E291">
            <v>1.7000000000000001E-2</v>
          </cell>
          <cell r="F291">
            <v>11560</v>
          </cell>
          <cell r="H291">
            <v>6.59E-2</v>
          </cell>
        </row>
        <row r="292">
          <cell r="B292">
            <v>690000</v>
          </cell>
          <cell r="C292">
            <v>45402</v>
          </cell>
          <cell r="D292">
            <v>33741</v>
          </cell>
          <cell r="E292">
            <v>1.6899999999999998E-2</v>
          </cell>
          <cell r="F292">
            <v>11660.999999999998</v>
          </cell>
          <cell r="H292">
            <v>6.5799999999999997E-2</v>
          </cell>
        </row>
        <row r="293">
          <cell r="B293">
            <v>700000</v>
          </cell>
          <cell r="C293">
            <v>45990</v>
          </cell>
          <cell r="D293">
            <v>34230</v>
          </cell>
          <cell r="E293">
            <v>1.6799999999999999E-2</v>
          </cell>
          <cell r="F293">
            <v>11760</v>
          </cell>
          <cell r="H293">
            <v>6.5699999999999995E-2</v>
          </cell>
        </row>
        <row r="294">
          <cell r="B294">
            <v>710000</v>
          </cell>
          <cell r="C294">
            <v>46576</v>
          </cell>
          <cell r="D294">
            <v>34719</v>
          </cell>
          <cell r="E294">
            <v>1.67E-2</v>
          </cell>
          <cell r="F294">
            <v>11857</v>
          </cell>
          <cell r="H294">
            <v>6.5600000000000006E-2</v>
          </cell>
        </row>
        <row r="295">
          <cell r="B295">
            <v>720000</v>
          </cell>
          <cell r="C295">
            <v>47160</v>
          </cell>
          <cell r="D295">
            <v>35208</v>
          </cell>
          <cell r="E295">
            <v>1.66E-2</v>
          </cell>
          <cell r="F295">
            <v>11952</v>
          </cell>
          <cell r="H295">
            <v>6.5500000000000003E-2</v>
          </cell>
        </row>
        <row r="296">
          <cell r="B296">
            <v>730000</v>
          </cell>
          <cell r="C296">
            <v>47742</v>
          </cell>
          <cell r="D296">
            <v>35697</v>
          </cell>
          <cell r="E296">
            <v>1.6500000000000001E-2</v>
          </cell>
          <cell r="F296">
            <v>12045</v>
          </cell>
          <cell r="H296">
            <v>6.54E-2</v>
          </cell>
        </row>
        <row r="297">
          <cell r="B297">
            <v>740000</v>
          </cell>
          <cell r="C297">
            <v>48322</v>
          </cell>
          <cell r="D297">
            <v>36186</v>
          </cell>
          <cell r="E297">
            <v>1.6400000000000001E-2</v>
          </cell>
          <cell r="F297">
            <v>12136.000000000002</v>
          </cell>
          <cell r="H297">
            <v>6.5299999999999997E-2</v>
          </cell>
        </row>
        <row r="298">
          <cell r="B298">
            <v>750000</v>
          </cell>
          <cell r="C298">
            <v>48975</v>
          </cell>
          <cell r="D298">
            <v>36675</v>
          </cell>
          <cell r="E298">
            <v>1.6400000000000001E-2</v>
          </cell>
          <cell r="F298">
            <v>12300.000000000002</v>
          </cell>
          <cell r="H298">
            <v>6.5299999999999997E-2</v>
          </cell>
        </row>
        <row r="299">
          <cell r="B299">
            <v>760000</v>
          </cell>
          <cell r="C299">
            <v>49552</v>
          </cell>
          <cell r="D299">
            <v>37164</v>
          </cell>
          <cell r="E299">
            <v>1.6299999999999999E-2</v>
          </cell>
          <cell r="F299">
            <v>12387.999999999998</v>
          </cell>
          <cell r="H299">
            <v>6.5199999999999994E-2</v>
          </cell>
        </row>
        <row r="300">
          <cell r="B300">
            <v>770000</v>
          </cell>
          <cell r="C300">
            <v>50127</v>
          </cell>
          <cell r="D300">
            <v>37653</v>
          </cell>
          <cell r="E300">
            <v>1.6199999999999999E-2</v>
          </cell>
          <cell r="F300">
            <v>12474</v>
          </cell>
          <cell r="H300">
            <v>6.5100000000000005E-2</v>
          </cell>
        </row>
        <row r="301">
          <cell r="B301">
            <v>780000</v>
          </cell>
          <cell r="C301">
            <v>50700</v>
          </cell>
          <cell r="D301">
            <v>38142</v>
          </cell>
          <cell r="E301">
            <v>1.61E-2</v>
          </cell>
          <cell r="F301">
            <v>12558</v>
          </cell>
          <cell r="H301">
            <v>6.5000000000000002E-2</v>
          </cell>
        </row>
        <row r="302">
          <cell r="B302">
            <v>790000</v>
          </cell>
          <cell r="C302">
            <v>51271</v>
          </cell>
          <cell r="D302">
            <v>38631</v>
          </cell>
          <cell r="E302">
            <v>1.6E-2</v>
          </cell>
          <cell r="F302">
            <v>12640</v>
          </cell>
          <cell r="H302">
            <v>6.4899999999999999E-2</v>
          </cell>
        </row>
        <row r="303">
          <cell r="B303">
            <v>800000</v>
          </cell>
          <cell r="C303">
            <v>51920</v>
          </cell>
          <cell r="D303">
            <v>39120</v>
          </cell>
          <cell r="E303">
            <v>1.6E-2</v>
          </cell>
          <cell r="F303">
            <v>12800</v>
          </cell>
          <cell r="H303">
            <v>6.4899999999999999E-2</v>
          </cell>
        </row>
        <row r="304">
          <cell r="B304">
            <v>810000</v>
          </cell>
          <cell r="C304">
            <v>52488</v>
          </cell>
          <cell r="D304">
            <v>39609</v>
          </cell>
          <cell r="E304">
            <v>1.5900000000000001E-2</v>
          </cell>
          <cell r="F304">
            <v>12879</v>
          </cell>
          <cell r="H304">
            <v>6.4799999999999996E-2</v>
          </cell>
        </row>
        <row r="305">
          <cell r="B305">
            <v>820000</v>
          </cell>
          <cell r="C305">
            <v>53054</v>
          </cell>
          <cell r="D305">
            <v>40098</v>
          </cell>
          <cell r="E305">
            <v>1.5800000000000002E-2</v>
          </cell>
          <cell r="F305">
            <v>12956.000000000002</v>
          </cell>
          <cell r="H305">
            <v>6.4699999999999994E-2</v>
          </cell>
        </row>
        <row r="306">
          <cell r="B306">
            <v>830000</v>
          </cell>
          <cell r="C306">
            <v>53618</v>
          </cell>
          <cell r="D306">
            <v>40587</v>
          </cell>
          <cell r="E306">
            <v>1.5699999999999999E-2</v>
          </cell>
          <cell r="F306">
            <v>13030.999999999998</v>
          </cell>
          <cell r="H306">
            <v>6.4600000000000005E-2</v>
          </cell>
        </row>
        <row r="307">
          <cell r="B307">
            <v>840000</v>
          </cell>
          <cell r="C307">
            <v>54264</v>
          </cell>
          <cell r="D307">
            <v>41076</v>
          </cell>
          <cell r="E307">
            <v>1.5699999999999999E-2</v>
          </cell>
          <cell r="F307">
            <v>13187.999999999998</v>
          </cell>
          <cell r="H307">
            <v>6.4600000000000005E-2</v>
          </cell>
        </row>
        <row r="308">
          <cell r="B308">
            <v>850000</v>
          </cell>
          <cell r="C308">
            <v>54825</v>
          </cell>
          <cell r="D308">
            <v>41565</v>
          </cell>
          <cell r="E308">
            <v>1.5599999999999999E-2</v>
          </cell>
          <cell r="F308">
            <v>13260</v>
          </cell>
          <cell r="H308">
            <v>6.4500000000000002E-2</v>
          </cell>
        </row>
        <row r="309">
          <cell r="B309">
            <v>860000</v>
          </cell>
          <cell r="C309">
            <v>55384</v>
          </cell>
          <cell r="D309">
            <v>42054</v>
          </cell>
          <cell r="E309">
            <v>1.55E-2</v>
          </cell>
          <cell r="F309">
            <v>13330</v>
          </cell>
          <cell r="H309">
            <v>6.4399999999999999E-2</v>
          </cell>
        </row>
        <row r="310">
          <cell r="B310">
            <v>870000</v>
          </cell>
          <cell r="C310">
            <v>56028</v>
          </cell>
          <cell r="D310">
            <v>42543</v>
          </cell>
          <cell r="E310">
            <v>1.55E-2</v>
          </cell>
          <cell r="F310">
            <v>13485</v>
          </cell>
          <cell r="H310">
            <v>6.4399999999999999E-2</v>
          </cell>
        </row>
        <row r="311">
          <cell r="B311">
            <v>880000</v>
          </cell>
          <cell r="C311">
            <v>56584</v>
          </cell>
          <cell r="D311">
            <v>43032</v>
          </cell>
          <cell r="E311">
            <v>1.54E-2</v>
          </cell>
          <cell r="F311">
            <v>13552</v>
          </cell>
          <cell r="H311">
            <v>6.4299999999999996E-2</v>
          </cell>
        </row>
        <row r="312">
          <cell r="B312">
            <v>890000</v>
          </cell>
          <cell r="C312">
            <v>57227</v>
          </cell>
          <cell r="D312">
            <v>43521</v>
          </cell>
          <cell r="E312">
            <v>1.54E-2</v>
          </cell>
          <cell r="F312">
            <v>13706</v>
          </cell>
          <cell r="H312">
            <v>6.4299999999999996E-2</v>
          </cell>
        </row>
        <row r="313">
          <cell r="B313">
            <v>900000</v>
          </cell>
          <cell r="C313">
            <v>57780</v>
          </cell>
          <cell r="D313">
            <v>44010</v>
          </cell>
          <cell r="E313">
            <v>1.5299999999999999E-2</v>
          </cell>
          <cell r="F313">
            <v>13770</v>
          </cell>
          <cell r="H313">
            <v>6.4199999999999993E-2</v>
          </cell>
        </row>
        <row r="314">
          <cell r="B314">
            <v>910000</v>
          </cell>
          <cell r="C314">
            <v>58331</v>
          </cell>
          <cell r="D314">
            <v>44499</v>
          </cell>
          <cell r="E314">
            <v>1.52E-2</v>
          </cell>
          <cell r="F314">
            <v>13832</v>
          </cell>
          <cell r="H314">
            <v>6.4100000000000004E-2</v>
          </cell>
        </row>
        <row r="315">
          <cell r="B315">
            <v>920000</v>
          </cell>
          <cell r="C315">
            <v>58972</v>
          </cell>
          <cell r="D315">
            <v>44988</v>
          </cell>
          <cell r="E315">
            <v>1.52E-2</v>
          </cell>
          <cell r="F315">
            <v>13984</v>
          </cell>
          <cell r="H315">
            <v>6.4100000000000004E-2</v>
          </cell>
        </row>
        <row r="316">
          <cell r="B316">
            <v>930000</v>
          </cell>
          <cell r="C316">
            <v>59520</v>
          </cell>
          <cell r="D316">
            <v>45477</v>
          </cell>
          <cell r="E316">
            <v>1.5100000000000001E-2</v>
          </cell>
          <cell r="F316">
            <v>14043</v>
          </cell>
          <cell r="H316">
            <v>6.4000000000000001E-2</v>
          </cell>
        </row>
        <row r="317">
          <cell r="B317">
            <v>940000</v>
          </cell>
          <cell r="C317">
            <v>60160</v>
          </cell>
          <cell r="D317">
            <v>45966</v>
          </cell>
          <cell r="E317">
            <v>1.5100000000000001E-2</v>
          </cell>
          <cell r="F317">
            <v>14194</v>
          </cell>
          <cell r="H317">
            <v>6.4000000000000001E-2</v>
          </cell>
        </row>
        <row r="318">
          <cell r="B318">
            <v>950000</v>
          </cell>
          <cell r="C318">
            <v>60705</v>
          </cell>
          <cell r="D318">
            <v>46455</v>
          </cell>
          <cell r="E318">
            <v>1.4999999999999999E-2</v>
          </cell>
          <cell r="F318">
            <v>14250</v>
          </cell>
          <cell r="H318">
            <v>6.3899999999999998E-2</v>
          </cell>
        </row>
        <row r="319">
          <cell r="B319">
            <v>960000</v>
          </cell>
          <cell r="C319">
            <v>61344</v>
          </cell>
          <cell r="D319">
            <v>46944</v>
          </cell>
          <cell r="E319">
            <v>1.4999999999999999E-2</v>
          </cell>
          <cell r="F319">
            <v>14400</v>
          </cell>
          <cell r="H319">
            <v>6.3899999999999998E-2</v>
          </cell>
        </row>
        <row r="320">
          <cell r="B320">
            <v>970000</v>
          </cell>
          <cell r="C320">
            <v>61886</v>
          </cell>
          <cell r="D320">
            <v>47433</v>
          </cell>
          <cell r="E320">
            <v>1.49E-2</v>
          </cell>
          <cell r="F320">
            <v>14453</v>
          </cell>
          <cell r="H320">
            <v>6.3799999999999996E-2</v>
          </cell>
        </row>
        <row r="321">
          <cell r="B321">
            <v>980000</v>
          </cell>
          <cell r="C321">
            <v>62524</v>
          </cell>
          <cell r="D321">
            <v>47922</v>
          </cell>
          <cell r="E321">
            <v>1.49E-2</v>
          </cell>
          <cell r="F321">
            <v>14602</v>
          </cell>
          <cell r="H321">
            <v>6.3799999999999996E-2</v>
          </cell>
        </row>
        <row r="322">
          <cell r="B322">
            <v>990000</v>
          </cell>
          <cell r="C322">
            <v>63063</v>
          </cell>
          <cell r="D322">
            <v>48411</v>
          </cell>
          <cell r="E322">
            <v>1.4800000000000001E-2</v>
          </cell>
          <cell r="F322">
            <v>14652</v>
          </cell>
          <cell r="H322">
            <v>6.3700000000000007E-2</v>
          </cell>
        </row>
        <row r="323">
          <cell r="B323">
            <v>1000000</v>
          </cell>
          <cell r="C323">
            <v>63700</v>
          </cell>
          <cell r="D323">
            <v>48900</v>
          </cell>
          <cell r="E323">
            <v>1.4800000000000001E-2</v>
          </cell>
          <cell r="F323">
            <v>14800</v>
          </cell>
          <cell r="H323">
            <v>6.3700000000000007E-2</v>
          </cell>
        </row>
        <row r="324">
          <cell r="B324">
            <v>1010000</v>
          </cell>
          <cell r="C324">
            <v>64236</v>
          </cell>
          <cell r="D324">
            <v>49389</v>
          </cell>
          <cell r="E324">
            <v>1.47E-2</v>
          </cell>
          <cell r="F324">
            <v>14847</v>
          </cell>
          <cell r="H324">
            <v>6.3600000000000004E-2</v>
          </cell>
        </row>
        <row r="325">
          <cell r="B325">
            <v>1020000</v>
          </cell>
          <cell r="C325">
            <v>64872</v>
          </cell>
          <cell r="D325">
            <v>49878</v>
          </cell>
          <cell r="E325">
            <v>1.47E-2</v>
          </cell>
          <cell r="F325">
            <v>14994</v>
          </cell>
          <cell r="H325">
            <v>6.3600000000000004E-2</v>
          </cell>
        </row>
        <row r="326">
          <cell r="B326">
            <v>1030000</v>
          </cell>
          <cell r="C326">
            <v>65405</v>
          </cell>
          <cell r="D326">
            <v>50367</v>
          </cell>
          <cell r="E326">
            <v>1.46E-2</v>
          </cell>
          <cell r="F326">
            <v>15038</v>
          </cell>
          <cell r="H326">
            <v>6.3500000000000001E-2</v>
          </cell>
        </row>
        <row r="327">
          <cell r="B327">
            <v>1040000</v>
          </cell>
          <cell r="C327">
            <v>66040</v>
          </cell>
          <cell r="D327">
            <v>50856</v>
          </cell>
          <cell r="E327">
            <v>1.46E-2</v>
          </cell>
          <cell r="F327">
            <v>15184</v>
          </cell>
          <cell r="H327">
            <v>6.3500000000000001E-2</v>
          </cell>
        </row>
        <row r="328">
          <cell r="B328">
            <v>1050000</v>
          </cell>
          <cell r="C328">
            <v>66675</v>
          </cell>
          <cell r="D328">
            <v>51345</v>
          </cell>
          <cell r="E328">
            <v>1.46E-2</v>
          </cell>
          <cell r="F328">
            <v>15330</v>
          </cell>
          <cell r="H328">
            <v>6.3500000000000001E-2</v>
          </cell>
        </row>
        <row r="329">
          <cell r="B329">
            <v>1060000</v>
          </cell>
          <cell r="C329">
            <v>67204</v>
          </cell>
          <cell r="D329">
            <v>51834</v>
          </cell>
          <cell r="E329">
            <v>1.4500000000000001E-2</v>
          </cell>
          <cell r="F329">
            <v>15370</v>
          </cell>
          <cell r="H329">
            <v>6.3399999999999998E-2</v>
          </cell>
        </row>
        <row r="330">
          <cell r="B330">
            <v>1070000</v>
          </cell>
          <cell r="C330">
            <v>67838</v>
          </cell>
          <cell r="D330">
            <v>52323</v>
          </cell>
          <cell r="E330">
            <v>1.4500000000000001E-2</v>
          </cell>
          <cell r="F330">
            <v>15515</v>
          </cell>
          <cell r="H330">
            <v>6.3399999999999998E-2</v>
          </cell>
        </row>
        <row r="331">
          <cell r="B331">
            <v>1080000</v>
          </cell>
          <cell r="C331">
            <v>68472</v>
          </cell>
          <cell r="D331">
            <v>52812</v>
          </cell>
          <cell r="E331">
            <v>1.4500000000000001E-2</v>
          </cell>
          <cell r="F331">
            <v>15660</v>
          </cell>
          <cell r="H331">
            <v>6.3399999999999998E-2</v>
          </cell>
        </row>
        <row r="332">
          <cell r="B332">
            <v>1090000</v>
          </cell>
          <cell r="C332">
            <v>68997</v>
          </cell>
          <cell r="D332">
            <v>53301</v>
          </cell>
          <cell r="E332">
            <v>1.44E-2</v>
          </cell>
          <cell r="F332">
            <v>15696</v>
          </cell>
          <cell r="H332">
            <v>6.3299999999999995E-2</v>
          </cell>
        </row>
        <row r="333">
          <cell r="B333">
            <v>1100000</v>
          </cell>
          <cell r="C333">
            <v>69630</v>
          </cell>
          <cell r="D333">
            <v>53790</v>
          </cell>
          <cell r="E333">
            <v>1.44E-2</v>
          </cell>
          <cell r="F333">
            <v>15840</v>
          </cell>
          <cell r="H333">
            <v>6.3299999999999995E-2</v>
          </cell>
        </row>
        <row r="334">
          <cell r="B334">
            <v>1110000</v>
          </cell>
          <cell r="C334">
            <v>70263</v>
          </cell>
          <cell r="D334">
            <v>54279</v>
          </cell>
          <cell r="E334">
            <v>1.44E-2</v>
          </cell>
          <cell r="F334">
            <v>15984</v>
          </cell>
          <cell r="H334">
            <v>6.3299999999999995E-2</v>
          </cell>
        </row>
        <row r="335">
          <cell r="B335">
            <v>1120000</v>
          </cell>
          <cell r="C335">
            <v>70784</v>
          </cell>
          <cell r="D335">
            <v>54768</v>
          </cell>
          <cell r="E335">
            <v>1.43E-2</v>
          </cell>
          <cell r="F335">
            <v>16016</v>
          </cell>
          <cell r="H335">
            <v>6.3200000000000006E-2</v>
          </cell>
        </row>
        <row r="336">
          <cell r="B336">
            <v>1130000</v>
          </cell>
          <cell r="C336">
            <v>71416</v>
          </cell>
          <cell r="D336">
            <v>55257</v>
          </cell>
          <cell r="E336">
            <v>1.43E-2</v>
          </cell>
          <cell r="F336">
            <v>16159</v>
          </cell>
          <cell r="H336">
            <v>6.3200000000000006E-2</v>
          </cell>
        </row>
        <row r="337">
          <cell r="B337">
            <v>1140000</v>
          </cell>
          <cell r="C337">
            <v>72048</v>
          </cell>
          <cell r="D337">
            <v>55746</v>
          </cell>
          <cell r="E337">
            <v>1.43E-2</v>
          </cell>
          <cell r="F337">
            <v>16302</v>
          </cell>
          <cell r="H337">
            <v>6.3200000000000006E-2</v>
          </cell>
        </row>
        <row r="338">
          <cell r="B338">
            <v>1150000</v>
          </cell>
          <cell r="C338">
            <v>72565</v>
          </cell>
          <cell r="D338">
            <v>56235</v>
          </cell>
          <cell r="E338">
            <v>1.4200000000000001E-2</v>
          </cell>
          <cell r="F338">
            <v>16330.000000000002</v>
          </cell>
          <cell r="H338">
            <v>6.3100000000000003E-2</v>
          </cell>
        </row>
        <row r="339">
          <cell r="B339">
            <v>1160000</v>
          </cell>
          <cell r="C339">
            <v>73196</v>
          </cell>
          <cell r="D339">
            <v>56724</v>
          </cell>
          <cell r="E339">
            <v>1.4200000000000001E-2</v>
          </cell>
          <cell r="F339">
            <v>16472</v>
          </cell>
          <cell r="H339">
            <v>6.3100000000000003E-2</v>
          </cell>
        </row>
        <row r="340">
          <cell r="B340">
            <v>1170000</v>
          </cell>
          <cell r="C340">
            <v>73827</v>
          </cell>
          <cell r="D340">
            <v>57213</v>
          </cell>
          <cell r="E340">
            <v>1.4200000000000001E-2</v>
          </cell>
          <cell r="F340">
            <v>16614</v>
          </cell>
          <cell r="H340">
            <v>6.3100000000000003E-2</v>
          </cell>
        </row>
        <row r="341">
          <cell r="B341">
            <v>1180000</v>
          </cell>
          <cell r="C341">
            <v>74340</v>
          </cell>
          <cell r="D341">
            <v>57702</v>
          </cell>
          <cell r="E341">
            <v>1.41E-2</v>
          </cell>
          <cell r="F341">
            <v>16638</v>
          </cell>
          <cell r="H341">
            <v>6.3E-2</v>
          </cell>
        </row>
        <row r="342">
          <cell r="B342">
            <v>1190000</v>
          </cell>
          <cell r="C342">
            <v>74970</v>
          </cell>
          <cell r="D342">
            <v>58191</v>
          </cell>
          <cell r="E342">
            <v>1.41E-2</v>
          </cell>
          <cell r="F342">
            <v>16779</v>
          </cell>
          <cell r="H342">
            <v>6.3E-2</v>
          </cell>
        </row>
        <row r="343">
          <cell r="B343">
            <v>1200000</v>
          </cell>
          <cell r="C343">
            <v>75600</v>
          </cell>
          <cell r="D343">
            <v>58680</v>
          </cell>
          <cell r="E343">
            <v>1.41E-2</v>
          </cell>
          <cell r="F343">
            <v>16920</v>
          </cell>
          <cell r="H343">
            <v>6.3E-2</v>
          </cell>
        </row>
        <row r="344">
          <cell r="B344">
            <v>1210000</v>
          </cell>
          <cell r="C344">
            <v>76109</v>
          </cell>
          <cell r="D344">
            <v>59169</v>
          </cell>
          <cell r="E344">
            <v>1.4E-2</v>
          </cell>
          <cell r="F344">
            <v>16940</v>
          </cell>
          <cell r="H344">
            <v>6.2899999999999998E-2</v>
          </cell>
        </row>
        <row r="345">
          <cell r="B345">
            <v>1220000</v>
          </cell>
          <cell r="C345">
            <v>76738</v>
          </cell>
          <cell r="D345">
            <v>59658</v>
          </cell>
          <cell r="E345">
            <v>1.4E-2</v>
          </cell>
          <cell r="F345">
            <v>17080</v>
          </cell>
          <cell r="H345">
            <v>6.2899999999999998E-2</v>
          </cell>
        </row>
        <row r="346">
          <cell r="B346">
            <v>1230000</v>
          </cell>
          <cell r="C346">
            <v>77367</v>
          </cell>
          <cell r="D346">
            <v>60147</v>
          </cell>
          <cell r="E346">
            <v>1.4E-2</v>
          </cell>
          <cell r="F346">
            <v>17220</v>
          </cell>
          <cell r="H346">
            <v>6.2899999999999998E-2</v>
          </cell>
        </row>
        <row r="347">
          <cell r="B347">
            <v>1240000</v>
          </cell>
          <cell r="C347">
            <v>77872</v>
          </cell>
          <cell r="D347">
            <v>60636</v>
          </cell>
          <cell r="E347">
            <v>1.3899999999999999E-2</v>
          </cell>
          <cell r="F347">
            <v>17236</v>
          </cell>
          <cell r="H347">
            <v>6.2799999999999995E-2</v>
          </cell>
        </row>
        <row r="348">
          <cell r="B348">
            <v>1250000</v>
          </cell>
          <cell r="C348">
            <v>78500</v>
          </cell>
          <cell r="D348">
            <v>61125</v>
          </cell>
          <cell r="E348">
            <v>1.3899999999999999E-2</v>
          </cell>
          <cell r="F348">
            <v>17375</v>
          </cell>
          <cell r="H348">
            <v>6.2799999999999995E-2</v>
          </cell>
        </row>
        <row r="349">
          <cell r="B349">
            <v>1260000</v>
          </cell>
          <cell r="C349">
            <v>79128</v>
          </cell>
          <cell r="D349">
            <v>61614</v>
          </cell>
          <cell r="E349">
            <v>1.3899999999999999E-2</v>
          </cell>
          <cell r="F349">
            <v>17514</v>
          </cell>
          <cell r="H349">
            <v>6.2799999999999995E-2</v>
          </cell>
        </row>
        <row r="350">
          <cell r="B350">
            <v>1270000</v>
          </cell>
          <cell r="C350">
            <v>79629</v>
          </cell>
          <cell r="D350">
            <v>62103</v>
          </cell>
          <cell r="E350">
            <v>1.38E-2</v>
          </cell>
          <cell r="F350">
            <v>17526</v>
          </cell>
          <cell r="H350">
            <v>6.2700000000000006E-2</v>
          </cell>
        </row>
        <row r="351">
          <cell r="B351">
            <v>1280000</v>
          </cell>
          <cell r="C351">
            <v>80256</v>
          </cell>
          <cell r="D351">
            <v>62592</v>
          </cell>
          <cell r="E351">
            <v>1.38E-2</v>
          </cell>
          <cell r="F351">
            <v>17664</v>
          </cell>
          <cell r="H351">
            <v>6.2700000000000006E-2</v>
          </cell>
        </row>
        <row r="352">
          <cell r="B352">
            <v>1290000</v>
          </cell>
          <cell r="C352">
            <v>80883</v>
          </cell>
          <cell r="D352">
            <v>63081</v>
          </cell>
          <cell r="E352">
            <v>1.38E-2</v>
          </cell>
          <cell r="F352">
            <v>17802</v>
          </cell>
          <cell r="H352">
            <v>6.2700000000000006E-2</v>
          </cell>
        </row>
        <row r="353">
          <cell r="B353">
            <v>1300000</v>
          </cell>
          <cell r="C353">
            <v>81380</v>
          </cell>
          <cell r="D353">
            <v>63570</v>
          </cell>
          <cell r="E353">
            <v>1.37E-2</v>
          </cell>
          <cell r="F353">
            <v>17810</v>
          </cell>
          <cell r="H353">
            <v>6.2600000000000003E-2</v>
          </cell>
        </row>
        <row r="354">
          <cell r="B354">
            <v>1310000</v>
          </cell>
          <cell r="C354">
            <v>82006</v>
          </cell>
          <cell r="D354">
            <v>64059</v>
          </cell>
          <cell r="E354">
            <v>1.37E-2</v>
          </cell>
          <cell r="F354">
            <v>17947</v>
          </cell>
          <cell r="H354">
            <v>6.2600000000000003E-2</v>
          </cell>
        </row>
        <row r="355">
          <cell r="B355">
            <v>1320000</v>
          </cell>
          <cell r="C355">
            <v>82632</v>
          </cell>
          <cell r="D355">
            <v>64548</v>
          </cell>
          <cell r="E355">
            <v>1.37E-2</v>
          </cell>
          <cell r="F355">
            <v>18084</v>
          </cell>
          <cell r="H355">
            <v>6.2600000000000003E-2</v>
          </cell>
        </row>
        <row r="356">
          <cell r="B356">
            <v>1330000</v>
          </cell>
          <cell r="C356">
            <v>83125</v>
          </cell>
          <cell r="D356">
            <v>65037</v>
          </cell>
          <cell r="E356">
            <v>1.3599999999999999E-2</v>
          </cell>
          <cell r="F356">
            <v>18088</v>
          </cell>
          <cell r="H356">
            <v>6.25E-2</v>
          </cell>
        </row>
        <row r="357">
          <cell r="B357">
            <v>1340000</v>
          </cell>
          <cell r="C357">
            <v>83750</v>
          </cell>
          <cell r="D357">
            <v>65526</v>
          </cell>
          <cell r="E357">
            <v>1.3599999999999999E-2</v>
          </cell>
          <cell r="F357">
            <v>18224</v>
          </cell>
          <cell r="H357">
            <v>6.25E-2</v>
          </cell>
        </row>
        <row r="358">
          <cell r="B358">
            <v>1350000</v>
          </cell>
          <cell r="C358">
            <v>84375</v>
          </cell>
          <cell r="D358">
            <v>66015</v>
          </cell>
          <cell r="E358">
            <v>1.3599999999999999E-2</v>
          </cell>
          <cell r="F358">
            <v>18360</v>
          </cell>
          <cell r="H358">
            <v>6.25E-2</v>
          </cell>
        </row>
        <row r="359">
          <cell r="B359">
            <v>1360000</v>
          </cell>
          <cell r="C359">
            <v>84864</v>
          </cell>
          <cell r="D359">
            <v>66504</v>
          </cell>
          <cell r="E359">
            <v>1.35E-2</v>
          </cell>
          <cell r="F359">
            <v>18360</v>
          </cell>
          <cell r="H359">
            <v>6.2399999999999997E-2</v>
          </cell>
        </row>
        <row r="360">
          <cell r="B360">
            <v>1370000</v>
          </cell>
          <cell r="C360">
            <v>85488</v>
          </cell>
          <cell r="D360">
            <v>66993</v>
          </cell>
          <cell r="E360">
            <v>1.35E-2</v>
          </cell>
          <cell r="F360">
            <v>18495</v>
          </cell>
          <cell r="H360">
            <v>6.2399999999999997E-2</v>
          </cell>
        </row>
        <row r="361">
          <cell r="B361">
            <v>1380000</v>
          </cell>
          <cell r="C361">
            <v>86112</v>
          </cell>
          <cell r="D361">
            <v>67482</v>
          </cell>
          <cell r="E361">
            <v>1.35E-2</v>
          </cell>
          <cell r="F361">
            <v>18630</v>
          </cell>
          <cell r="H361">
            <v>6.2399999999999997E-2</v>
          </cell>
        </row>
        <row r="362">
          <cell r="B362">
            <v>1390000</v>
          </cell>
          <cell r="C362">
            <v>86597</v>
          </cell>
          <cell r="D362">
            <v>67971</v>
          </cell>
          <cell r="E362">
            <v>1.34E-2</v>
          </cell>
          <cell r="F362">
            <v>18626</v>
          </cell>
          <cell r="H362">
            <v>6.2300000000000001E-2</v>
          </cell>
        </row>
        <row r="363">
          <cell r="B363">
            <v>1400000</v>
          </cell>
          <cell r="C363">
            <v>87220</v>
          </cell>
          <cell r="D363">
            <v>68460</v>
          </cell>
          <cell r="E363">
            <v>1.34E-2</v>
          </cell>
          <cell r="F363">
            <v>18760</v>
          </cell>
          <cell r="H363">
            <v>6.2300000000000001E-2</v>
          </cell>
        </row>
        <row r="364">
          <cell r="B364">
            <v>1410000</v>
          </cell>
          <cell r="C364">
            <v>87843</v>
          </cell>
          <cell r="D364">
            <v>68949</v>
          </cell>
          <cell r="E364">
            <v>1.34E-2</v>
          </cell>
          <cell r="F364">
            <v>18894</v>
          </cell>
          <cell r="H364">
            <v>6.2300000000000001E-2</v>
          </cell>
        </row>
        <row r="365">
          <cell r="B365">
            <v>1420000</v>
          </cell>
          <cell r="C365">
            <v>88324</v>
          </cell>
          <cell r="D365">
            <v>69438</v>
          </cell>
          <cell r="E365">
            <v>1.3299999999999999E-2</v>
          </cell>
          <cell r="F365">
            <v>18886</v>
          </cell>
          <cell r="H365">
            <v>6.2199999999999998E-2</v>
          </cell>
        </row>
        <row r="366">
          <cell r="B366">
            <v>1430000</v>
          </cell>
          <cell r="C366">
            <v>88946</v>
          </cell>
          <cell r="D366">
            <v>69927</v>
          </cell>
          <cell r="E366">
            <v>1.3299999999999999E-2</v>
          </cell>
          <cell r="F366">
            <v>19019</v>
          </cell>
          <cell r="H366">
            <v>6.2199999999999998E-2</v>
          </cell>
        </row>
        <row r="367">
          <cell r="B367">
            <v>1440000</v>
          </cell>
          <cell r="C367">
            <v>89568</v>
          </cell>
          <cell r="D367">
            <v>70416</v>
          </cell>
          <cell r="E367">
            <v>1.3299999999999999E-2</v>
          </cell>
          <cell r="F367">
            <v>19152</v>
          </cell>
          <cell r="H367">
            <v>6.2199999999999998E-2</v>
          </cell>
        </row>
        <row r="368">
          <cell r="B368">
            <v>1450000</v>
          </cell>
          <cell r="C368">
            <v>90045</v>
          </cell>
          <cell r="D368">
            <v>70905</v>
          </cell>
          <cell r="E368">
            <v>1.32E-2</v>
          </cell>
          <cell r="F368">
            <v>19140</v>
          </cell>
          <cell r="H368">
            <v>6.2100000000000002E-2</v>
          </cell>
        </row>
        <row r="369">
          <cell r="B369">
            <v>1460000</v>
          </cell>
          <cell r="C369">
            <v>90666</v>
          </cell>
          <cell r="D369">
            <v>71394</v>
          </cell>
          <cell r="E369">
            <v>1.32E-2</v>
          </cell>
          <cell r="F369">
            <v>19272</v>
          </cell>
          <cell r="H369">
            <v>6.2100000000000002E-2</v>
          </cell>
        </row>
        <row r="370">
          <cell r="B370">
            <v>1470000</v>
          </cell>
          <cell r="C370">
            <v>91287</v>
          </cell>
          <cell r="D370">
            <v>71883</v>
          </cell>
          <cell r="E370">
            <v>1.32E-2</v>
          </cell>
          <cell r="F370">
            <v>19404</v>
          </cell>
          <cell r="H370">
            <v>6.2100000000000002E-2</v>
          </cell>
        </row>
        <row r="371">
          <cell r="B371">
            <v>1480000</v>
          </cell>
          <cell r="C371">
            <v>91760</v>
          </cell>
          <cell r="D371">
            <v>72372</v>
          </cell>
          <cell r="E371">
            <v>1.3100000000000001E-2</v>
          </cell>
          <cell r="F371">
            <v>19388</v>
          </cell>
          <cell r="H371">
            <v>6.2E-2</v>
          </cell>
        </row>
        <row r="372">
          <cell r="B372">
            <v>1490000</v>
          </cell>
          <cell r="C372">
            <v>92380</v>
          </cell>
          <cell r="D372">
            <v>72861</v>
          </cell>
          <cell r="E372">
            <v>1.3100000000000001E-2</v>
          </cell>
          <cell r="F372">
            <v>19519</v>
          </cell>
          <cell r="H372">
            <v>6.2E-2</v>
          </cell>
        </row>
        <row r="373">
          <cell r="B373">
            <v>1500000</v>
          </cell>
          <cell r="C373">
            <v>93000</v>
          </cell>
          <cell r="D373">
            <v>73350</v>
          </cell>
          <cell r="E373">
            <v>1.3100000000000001E-2</v>
          </cell>
          <cell r="F373">
            <v>19650</v>
          </cell>
          <cell r="H373">
            <v>6.2E-2</v>
          </cell>
        </row>
        <row r="374">
          <cell r="B374">
            <v>1550000</v>
          </cell>
          <cell r="C374">
            <v>95945</v>
          </cell>
          <cell r="D374">
            <v>75795</v>
          </cell>
          <cell r="E374">
            <v>1.2999999999999999E-2</v>
          </cell>
          <cell r="F374">
            <v>20150</v>
          </cell>
          <cell r="H374">
            <v>6.1899999999999997E-2</v>
          </cell>
        </row>
        <row r="375">
          <cell r="B375">
            <v>1600000</v>
          </cell>
          <cell r="C375">
            <v>99040</v>
          </cell>
          <cell r="D375">
            <v>78240</v>
          </cell>
          <cell r="E375">
            <v>1.2999999999999999E-2</v>
          </cell>
          <cell r="F375">
            <v>20800</v>
          </cell>
          <cell r="H375">
            <v>6.1899999999999997E-2</v>
          </cell>
        </row>
        <row r="376">
          <cell r="B376">
            <v>1650000</v>
          </cell>
          <cell r="C376">
            <v>102135</v>
          </cell>
          <cell r="D376">
            <v>80685</v>
          </cell>
          <cell r="E376">
            <v>1.2999999999999999E-2</v>
          </cell>
          <cell r="F376">
            <v>21450</v>
          </cell>
          <cell r="H376">
            <v>6.1899999999999997E-2</v>
          </cell>
        </row>
        <row r="377">
          <cell r="B377">
            <v>1700000</v>
          </cell>
          <cell r="C377">
            <v>105060</v>
          </cell>
          <cell r="D377">
            <v>83130</v>
          </cell>
          <cell r="E377">
            <v>1.29E-2</v>
          </cell>
          <cell r="F377">
            <v>21930</v>
          </cell>
          <cell r="H377">
            <v>6.1800000000000001E-2</v>
          </cell>
        </row>
        <row r="378">
          <cell r="B378">
            <v>1750000</v>
          </cell>
          <cell r="C378">
            <v>108150</v>
          </cell>
          <cell r="D378">
            <v>85575</v>
          </cell>
          <cell r="E378">
            <v>1.29E-2</v>
          </cell>
          <cell r="F378">
            <v>22575</v>
          </cell>
          <cell r="H378">
            <v>6.1800000000000001E-2</v>
          </cell>
        </row>
        <row r="379">
          <cell r="B379">
            <v>1800000</v>
          </cell>
          <cell r="C379">
            <v>111240</v>
          </cell>
          <cell r="D379">
            <v>88020</v>
          </cell>
          <cell r="E379">
            <v>1.29E-2</v>
          </cell>
          <cell r="F379">
            <v>23220</v>
          </cell>
          <cell r="H379">
            <v>6.1800000000000001E-2</v>
          </cell>
        </row>
        <row r="380">
          <cell r="B380">
            <v>1850000</v>
          </cell>
          <cell r="C380">
            <v>114145</v>
          </cell>
          <cell r="D380">
            <v>90465</v>
          </cell>
          <cell r="E380">
            <v>1.2800000000000001E-2</v>
          </cell>
          <cell r="F380">
            <v>23680</v>
          </cell>
          <cell r="H380">
            <v>6.1699999999999998E-2</v>
          </cell>
        </row>
        <row r="381">
          <cell r="B381">
            <v>1900000</v>
          </cell>
          <cell r="C381">
            <v>117230</v>
          </cell>
          <cell r="D381">
            <v>92910</v>
          </cell>
          <cell r="E381">
            <v>1.2800000000000001E-2</v>
          </cell>
          <cell r="F381">
            <v>24320</v>
          </cell>
          <cell r="H381">
            <v>6.1699999999999998E-2</v>
          </cell>
        </row>
      </sheetData>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Liste adresses"/>
      <sheetName val="Adresses Internet"/>
      <sheetName val="Message"/>
      <sheetName val="Réponses aux messages "/>
      <sheetName val="Message aux Associés"/>
      <sheetName val="Mess Associes 03 12 09 "/>
      <sheetName val="Message aux Membres E C A "/>
      <sheetName val="Message aux Sympathisants "/>
      <sheetName val="Liste d'envoi "/>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
      <sheetName val="60"/>
      <sheetName val="61"/>
      <sheetName val="62"/>
      <sheetName val="63"/>
      <sheetName val="64 "/>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80"/>
      <sheetName val="181"/>
      <sheetName val="VERSO au 13 11 10"/>
    </sheetNames>
    <sheetDataSet>
      <sheetData sheetId="0">
        <row r="7">
          <cell r="C7" t="str">
            <v>Refus de recevoir des mails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issement"/>
      <sheetName val="Trésorerie"/>
      <sheetName val="Plan Amortisst 1"/>
      <sheetName val="Outils plan Amort"/>
      <sheetName val="Lexique"/>
      <sheetName val="Assurances"/>
    </sheetNames>
    <sheetDataSet>
      <sheetData sheetId="0"/>
      <sheetData sheetId="1"/>
      <sheetData sheetId="2" refreshError="1">
        <row r="6">
          <cell r="D6">
            <v>15</v>
          </cell>
        </row>
      </sheetData>
      <sheetData sheetId="3"/>
      <sheetData sheetId="4"/>
      <sheetData sheetId="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3"/>
    </sheetNames>
    <sheetDataSet>
      <sheetData sheetId="0">
        <row r="5">
          <cell r="Q5">
            <v>0.04</v>
          </cell>
        </row>
        <row r="6">
          <cell r="Q6">
            <v>30</v>
          </cell>
        </row>
        <row r="8">
          <cell r="Q8">
            <v>419.17861097642879</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3"/>
    </sheetNames>
    <sheetDataSet>
      <sheetData sheetId="0">
        <row r="5">
          <cell r="Q5">
            <v>0.04</v>
          </cell>
        </row>
        <row r="6">
          <cell r="Q6">
            <v>30</v>
          </cell>
        </row>
        <row r="8">
          <cell r="Q8">
            <v>419.17861097642879</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3"/>
    </sheetNames>
    <sheetDataSet>
      <sheetData sheetId="0" refreshError="1">
        <row r="5">
          <cell r="Q5">
            <v>0.04</v>
          </cell>
        </row>
        <row r="6">
          <cell r="Q6">
            <v>30</v>
          </cell>
        </row>
        <row r="8">
          <cell r="Q8">
            <v>419.17861097642879</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du temps"/>
    </sheetNames>
    <sheetDataSet>
      <sheetData sheetId="0" refreshError="1">
        <row r="3">
          <cell r="D3" t="str">
            <v>Jean Béart</v>
          </cell>
        </row>
        <row r="5">
          <cell r="D5">
            <v>36374</v>
          </cell>
        </row>
        <row r="8">
          <cell r="D8">
            <v>0.33333333333333331</v>
          </cell>
          <cell r="E8">
            <v>0.5</v>
          </cell>
          <cell r="F8">
            <v>0.54166666666666663</v>
          </cell>
          <cell r="G8">
            <v>0.70833333333333337</v>
          </cell>
        </row>
        <row r="9">
          <cell r="D9">
            <v>0.41666666666666669</v>
          </cell>
          <cell r="E9">
            <v>0.60416666666666663</v>
          </cell>
          <cell r="F9">
            <v>0.63541666666666663</v>
          </cell>
          <cell r="G9">
            <v>0.8125</v>
          </cell>
        </row>
        <row r="10">
          <cell r="D10">
            <v>0.41666666666666669</v>
          </cell>
          <cell r="E10">
            <v>0.58333333333333337</v>
          </cell>
          <cell r="F10">
            <v>0.61458333333333337</v>
          </cell>
          <cell r="G10">
            <v>0.79166666666666663</v>
          </cell>
        </row>
        <row r="11">
          <cell r="D11">
            <v>0.39583333333333331</v>
          </cell>
          <cell r="E11">
            <v>0.54166666666666663</v>
          </cell>
          <cell r="F11">
            <v>0.61458333333333337</v>
          </cell>
          <cell r="G11">
            <v>0.79166666666666663</v>
          </cell>
        </row>
        <row r="12">
          <cell r="D12">
            <v>0.34375</v>
          </cell>
          <cell r="E12">
            <v>0.5</v>
          </cell>
          <cell r="F12">
            <v>0.52083333333333337</v>
          </cell>
          <cell r="G12">
            <v>0.78125</v>
          </cell>
        </row>
        <row r="13">
          <cell r="D13">
            <v>0.32291666666666669</v>
          </cell>
          <cell r="E13">
            <v>0.48958333333333331</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du temps"/>
    </sheetNames>
    <sheetDataSet>
      <sheetData sheetId="0">
        <row r="3">
          <cell r="D3" t="str">
            <v>Jean Béart</v>
          </cell>
        </row>
        <row r="5">
          <cell r="D5">
            <v>36374</v>
          </cell>
        </row>
        <row r="8">
          <cell r="D8">
            <v>0.33333333333333331</v>
          </cell>
          <cell r="E8">
            <v>0.5</v>
          </cell>
          <cell r="F8">
            <v>0.54166666666666663</v>
          </cell>
          <cell r="G8">
            <v>0.70833333333333337</v>
          </cell>
        </row>
        <row r="9">
          <cell r="D9">
            <v>0.41666666666666669</v>
          </cell>
          <cell r="E9">
            <v>0.60416666666666663</v>
          </cell>
          <cell r="F9">
            <v>0.63541666666666663</v>
          </cell>
          <cell r="G9">
            <v>0.8125</v>
          </cell>
        </row>
        <row r="10">
          <cell r="D10">
            <v>0.41666666666666669</v>
          </cell>
          <cell r="E10">
            <v>0.58333333333333337</v>
          </cell>
          <cell r="F10">
            <v>0.61458333333333337</v>
          </cell>
          <cell r="G10">
            <v>0.79166666666666663</v>
          </cell>
        </row>
        <row r="11">
          <cell r="D11">
            <v>0.39583333333333331</v>
          </cell>
          <cell r="E11">
            <v>0.54166666666666663</v>
          </cell>
          <cell r="F11">
            <v>0.61458333333333337</v>
          </cell>
          <cell r="G11">
            <v>0.79166666666666663</v>
          </cell>
        </row>
        <row r="12">
          <cell r="D12">
            <v>0.34375</v>
          </cell>
          <cell r="E12">
            <v>0.5</v>
          </cell>
          <cell r="F12">
            <v>0.52083333333333337</v>
          </cell>
          <cell r="G12">
            <v>0.78125</v>
          </cell>
        </row>
        <row r="13">
          <cell r="D13">
            <v>0.32291666666666669</v>
          </cell>
          <cell r="E13">
            <v>0.48958333333333331</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du temps"/>
    </sheetNames>
    <sheetDataSet>
      <sheetData sheetId="0" refreshError="1">
        <row r="3">
          <cell r="D3" t="str">
            <v>Jean Béart</v>
          </cell>
        </row>
        <row r="5">
          <cell r="D5">
            <v>36374</v>
          </cell>
        </row>
        <row r="8">
          <cell r="D8">
            <v>0.33333333333333331</v>
          </cell>
          <cell r="E8">
            <v>0.5</v>
          </cell>
          <cell r="F8">
            <v>0.54166666666666663</v>
          </cell>
          <cell r="G8">
            <v>0.70833333333333337</v>
          </cell>
        </row>
        <row r="9">
          <cell r="D9">
            <v>0.41666666666666669</v>
          </cell>
          <cell r="E9">
            <v>0.60416666666666663</v>
          </cell>
          <cell r="F9">
            <v>0.63541666666666663</v>
          </cell>
          <cell r="G9">
            <v>0.8125</v>
          </cell>
        </row>
        <row r="10">
          <cell r="D10">
            <v>0.41666666666666669</v>
          </cell>
          <cell r="E10">
            <v>0.58333333333333337</v>
          </cell>
          <cell r="F10">
            <v>0.61458333333333337</v>
          </cell>
          <cell r="G10">
            <v>0.79166666666666663</v>
          </cell>
        </row>
        <row r="11">
          <cell r="D11">
            <v>0.39583333333333331</v>
          </cell>
          <cell r="E11">
            <v>0.54166666666666663</v>
          </cell>
          <cell r="F11">
            <v>0.61458333333333337</v>
          </cell>
          <cell r="G11">
            <v>0.79166666666666663</v>
          </cell>
        </row>
        <row r="12">
          <cell r="D12">
            <v>0.34375</v>
          </cell>
          <cell r="E12">
            <v>0.5</v>
          </cell>
          <cell r="F12">
            <v>0.52083333333333337</v>
          </cell>
          <cell r="G12">
            <v>0.78125</v>
          </cell>
        </row>
        <row r="13">
          <cell r="D13">
            <v>0.32291666666666669</v>
          </cell>
          <cell r="E13">
            <v>0.48958333333333331</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du temps"/>
    </sheetNames>
    <sheetDataSet>
      <sheetData sheetId="0" refreshError="1">
        <row r="3">
          <cell r="D3" t="str">
            <v>Jean Béart</v>
          </cell>
        </row>
        <row r="5">
          <cell r="D5">
            <v>36374</v>
          </cell>
        </row>
        <row r="8">
          <cell r="D8">
            <v>0.33333333333333331</v>
          </cell>
          <cell r="E8">
            <v>0.5</v>
          </cell>
          <cell r="F8">
            <v>0.54166666666666663</v>
          </cell>
          <cell r="G8">
            <v>0.70833333333333337</v>
          </cell>
        </row>
        <row r="9">
          <cell r="D9">
            <v>0.41666666666666669</v>
          </cell>
          <cell r="E9">
            <v>0.60416666666666663</v>
          </cell>
          <cell r="F9">
            <v>0.63541666666666663</v>
          </cell>
          <cell r="G9">
            <v>0.8125</v>
          </cell>
        </row>
        <row r="10">
          <cell r="D10">
            <v>0.41666666666666669</v>
          </cell>
          <cell r="E10">
            <v>0.58333333333333337</v>
          </cell>
          <cell r="F10">
            <v>0.61458333333333337</v>
          </cell>
          <cell r="G10">
            <v>0.79166666666666663</v>
          </cell>
        </row>
        <row r="11">
          <cell r="D11">
            <v>0.39583333333333331</v>
          </cell>
          <cell r="E11">
            <v>0.54166666666666663</v>
          </cell>
          <cell r="F11">
            <v>0.61458333333333337</v>
          </cell>
          <cell r="G11">
            <v>0.79166666666666663</v>
          </cell>
        </row>
        <row r="12">
          <cell r="D12">
            <v>0.34375</v>
          </cell>
          <cell r="E12">
            <v>0.5</v>
          </cell>
          <cell r="F12">
            <v>0.52083333333333337</v>
          </cell>
          <cell r="G12">
            <v>0.78125</v>
          </cell>
        </row>
        <row r="13">
          <cell r="D13">
            <v>0.32291666666666669</v>
          </cell>
          <cell r="E13">
            <v>0.48958333333333331</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eur "/>
      <sheetName val="choix financier"/>
      <sheetName val="Epargne"/>
      <sheetName val="Intérêts et Int composés "/>
      <sheetName val="Crédit particulier"/>
      <sheetName val="Budget Voiture "/>
      <sheetName val="Age"/>
    </sheetNames>
    <sheetDataSet>
      <sheetData sheetId="0"/>
      <sheetData sheetId="1" refreshError="1">
        <row r="2">
          <cell r="U2">
            <v>66225</v>
          </cell>
        </row>
        <row r="4">
          <cell r="U4">
            <v>3.7499999999999999E-2</v>
          </cell>
        </row>
        <row r="5">
          <cell r="U5">
            <v>186</v>
          </cell>
        </row>
      </sheetData>
      <sheetData sheetId="2"/>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Budget Schmitt"/>
      <sheetName val="table coeff"/>
      <sheetName val="Fiche Banque"/>
      <sheetName val="Détail Prêts"/>
      <sheetName val="ETUDE"/>
      <sheetName val="Copie Client"/>
      <sheetName val="Copie Scénario"/>
      <sheetName val="Analyse financière"/>
      <sheetName val="Comparatif Prêts"/>
      <sheetName val="Plan a"/>
      <sheetName val="Plan a (2)"/>
      <sheetName val="acheter ou attendre"/>
      <sheetName val="Epargne"/>
      <sheetName val="Teg Emprunt"/>
      <sheetName val=" T E G "/>
      <sheetName val="calculette"/>
      <sheetName val="IMPOTS"/>
      <sheetName val="Imprime Impôts"/>
      <sheetName val="BIB"/>
      <sheetName val="liste Nom"/>
      <sheetName val="Module1"/>
      <sheetName val="Module3"/>
    </sheetNames>
    <sheetDataSet>
      <sheetData sheetId="0">
        <row r="5">
          <cell r="D5">
            <v>42</v>
          </cell>
        </row>
        <row r="7">
          <cell r="D7">
            <v>41</v>
          </cell>
        </row>
        <row r="17">
          <cell r="C17" t="str">
            <v>MULHOUSE</v>
          </cell>
        </row>
      </sheetData>
      <sheetData sheetId="1"/>
      <sheetData sheetId="2">
        <row r="17">
          <cell r="L17">
            <v>1.4750000000000001E-2</v>
          </cell>
        </row>
      </sheetData>
      <sheetData sheetId="3"/>
      <sheetData sheetId="4"/>
      <sheetData sheetId="5"/>
      <sheetData sheetId="6"/>
      <sheetData sheetId="7"/>
      <sheetData sheetId="8"/>
      <sheetData sheetId="9"/>
      <sheetData sheetId="10"/>
      <sheetData sheetId="11"/>
      <sheetData sheetId="12">
        <row r="1">
          <cell r="D1">
            <v>1</v>
          </cell>
          <cell r="F1">
            <v>2</v>
          </cell>
          <cell r="H1">
            <v>3</v>
          </cell>
          <cell r="J1">
            <v>4</v>
          </cell>
          <cell r="L1">
            <v>5</v>
          </cell>
          <cell r="N1">
            <v>6</v>
          </cell>
          <cell r="P1" t="str">
            <v xml:space="preserve">1 + 2 + 3 + 4 + 5 + 6 </v>
          </cell>
        </row>
        <row r="2">
          <cell r="B2" t="str">
            <v>Détail des Prêts</v>
          </cell>
          <cell r="D2" t="str">
            <v>Cr Lyonnais</v>
          </cell>
          <cell r="F2" t="str">
            <v>CMDP</v>
          </cell>
          <cell r="H2" t="str">
            <v>CMDP</v>
          </cell>
          <cell r="J2" t="str">
            <v>C I L</v>
          </cell>
          <cell r="L2" t="str">
            <v>Taux 0 %</v>
          </cell>
          <cell r="N2" t="str">
            <v>Libre</v>
          </cell>
          <cell r="P2" t="str">
            <v>CUMUL</v>
          </cell>
        </row>
        <row r="3">
          <cell r="B3">
            <v>680000</v>
          </cell>
          <cell r="D3" t="str">
            <v>Principal</v>
          </cell>
          <cell r="F3" t="str">
            <v>PEL</v>
          </cell>
          <cell r="H3" t="str">
            <v>CEL</v>
          </cell>
          <cell r="J3" t="str">
            <v>1 % employeur</v>
          </cell>
        </row>
        <row r="4">
          <cell r="B4" t="str">
            <v xml:space="preserve">Emprunt  </v>
          </cell>
          <cell r="D4">
            <v>506659.99994999997</v>
          </cell>
          <cell r="F4">
            <v>58340.000010000003</v>
          </cell>
          <cell r="H4">
            <v>1.0000000000000001E-5</v>
          </cell>
          <cell r="J4">
            <v>1.0000000000000001E-5</v>
          </cell>
          <cell r="L4">
            <v>1.0000000000000001E-5</v>
          </cell>
          <cell r="N4">
            <v>115000.00001</v>
          </cell>
          <cell r="P4">
            <v>679999.99999999977</v>
          </cell>
        </row>
        <row r="5">
          <cell r="B5" t="str">
            <v>Années :</v>
          </cell>
          <cell r="D5">
            <v>15</v>
          </cell>
          <cell r="F5">
            <v>15</v>
          </cell>
          <cell r="H5">
            <v>10</v>
          </cell>
          <cell r="J5">
            <v>10</v>
          </cell>
          <cell r="L5">
            <v>14</v>
          </cell>
          <cell r="M5">
            <v>140</v>
          </cell>
          <cell r="N5">
            <v>15</v>
          </cell>
          <cell r="P5">
            <v>15</v>
          </cell>
        </row>
        <row r="6">
          <cell r="B6" t="str">
            <v>Mois</v>
          </cell>
          <cell r="D6">
            <v>180</v>
          </cell>
          <cell r="F6">
            <v>180</v>
          </cell>
          <cell r="H6">
            <v>120</v>
          </cell>
          <cell r="J6">
            <v>120</v>
          </cell>
          <cell r="L6">
            <v>168</v>
          </cell>
          <cell r="N6">
            <v>180</v>
          </cell>
          <cell r="P6">
            <v>180</v>
          </cell>
        </row>
        <row r="7">
          <cell r="B7" t="str">
            <v xml:space="preserve">Taux  </v>
          </cell>
          <cell r="D7">
            <v>5.6000000000000001E-2</v>
          </cell>
          <cell r="F7">
            <v>5.3999999999999999E-2</v>
          </cell>
          <cell r="H7">
            <v>3.5000000000000003E-2</v>
          </cell>
          <cell r="J7">
            <v>1.4999999999999999E-2</v>
          </cell>
          <cell r="L7">
            <v>0</v>
          </cell>
          <cell r="N7">
            <v>5.6000000000000001E-2</v>
          </cell>
          <cell r="P7">
            <v>5.5828981449424261E-2</v>
          </cell>
        </row>
        <row r="9">
          <cell r="B9" t="str">
            <v>Mensualité</v>
          </cell>
          <cell r="D9">
            <v>4166.7700344924151</v>
          </cell>
          <cell r="F9">
            <v>473.59630761885029</v>
          </cell>
          <cell r="H9">
            <v>9.8885867461903514E-8</v>
          </cell>
          <cell r="J9">
            <v>8.9791499795031659E-8</v>
          </cell>
          <cell r="L9">
            <v>5.9523809523809528E-8</v>
          </cell>
          <cell r="N9">
            <v>945.75959036747224</v>
          </cell>
          <cell r="P9">
            <v>5586.1259327269381</v>
          </cell>
        </row>
        <row r="10">
          <cell r="B10" t="str">
            <v>Taux AV 1 tête  100 %</v>
          </cell>
          <cell r="D10">
            <v>4.1999999999999997E-3</v>
          </cell>
          <cell r="E10">
            <v>3.5</v>
          </cell>
          <cell r="F10">
            <v>4.1999999999999997E-3</v>
          </cell>
          <cell r="G10">
            <v>3.4999999999999996</v>
          </cell>
          <cell r="H10">
            <v>4.1999999999999997E-3</v>
          </cell>
          <cell r="I10">
            <v>3.4999999999999996</v>
          </cell>
          <cell r="J10">
            <v>4.1999999999999997E-3</v>
          </cell>
          <cell r="K10">
            <v>3.4999999999999996</v>
          </cell>
          <cell r="L10">
            <v>4.1999999999999997E-3</v>
          </cell>
          <cell r="M10">
            <v>3.4999999999999996</v>
          </cell>
          <cell r="N10">
            <v>4.1999999999999997E-3</v>
          </cell>
          <cell r="O10">
            <v>3.5</v>
          </cell>
          <cell r="P10">
            <v>4.0800000000000003E-3</v>
          </cell>
          <cell r="Q10">
            <v>3.5000000000000004</v>
          </cell>
        </row>
        <row r="11">
          <cell r="B11" t="str">
            <v>Taux AV 2 têtes</v>
          </cell>
          <cell r="D11">
            <v>4.1999999999999997E-3</v>
          </cell>
          <cell r="E11">
            <v>3.5</v>
          </cell>
          <cell r="F11">
            <v>4.1999999999999997E-3</v>
          </cell>
          <cell r="G11">
            <v>3.4999999999999996</v>
          </cell>
          <cell r="H11">
            <v>4.1999999999999997E-3</v>
          </cell>
          <cell r="I11">
            <v>3.4999999999999996</v>
          </cell>
          <cell r="J11">
            <v>4.1999999999999997E-3</v>
          </cell>
          <cell r="K11">
            <v>3.4999999999999996</v>
          </cell>
          <cell r="L11">
            <v>4.1999999999999997E-3</v>
          </cell>
          <cell r="M11">
            <v>3.4999999999999996</v>
          </cell>
          <cell r="N11">
            <v>4.1999999999999997E-3</v>
          </cell>
          <cell r="O11">
            <v>3.5</v>
          </cell>
          <cell r="P11">
            <v>4.0800000000000003E-3</v>
          </cell>
          <cell r="Q11">
            <v>3.5000000000000004</v>
          </cell>
        </row>
        <row r="12">
          <cell r="B12" t="str">
            <v xml:space="preserve">Montant mois 1 tête </v>
          </cell>
          <cell r="D12">
            <v>177.33099998249997</v>
          </cell>
          <cell r="F12">
            <v>20.419000003499999</v>
          </cell>
          <cell r="H12">
            <v>3.4999999999999999E-9</v>
          </cell>
          <cell r="J12">
            <v>3.4999999999999999E-9</v>
          </cell>
          <cell r="L12">
            <v>3.4999999999999999E-9</v>
          </cell>
          <cell r="N12">
            <v>40.250000003499999</v>
          </cell>
          <cell r="P12">
            <v>237.99999999999994</v>
          </cell>
        </row>
        <row r="13">
          <cell r="B13" t="str">
            <v xml:space="preserve">Montant 2ème tête </v>
          </cell>
          <cell r="D13">
            <v>177.33099998249997</v>
          </cell>
          <cell r="F13">
            <v>20.419000003499999</v>
          </cell>
          <cell r="H13">
            <v>3.4999999999999999E-9</v>
          </cell>
          <cell r="J13">
            <v>3.4999999999999999E-9</v>
          </cell>
          <cell r="L13">
            <v>3.4999999999999999E-9</v>
          </cell>
          <cell r="N13">
            <v>40.250000003499999</v>
          </cell>
          <cell r="P13">
            <v>237.99999999999994</v>
          </cell>
        </row>
        <row r="14">
          <cell r="B14" t="str">
            <v>Mensualité av A.Vie</v>
          </cell>
          <cell r="D14">
            <v>4521.4320344574144</v>
          </cell>
          <cell r="E14">
            <v>6.8847928482192525E-2</v>
          </cell>
          <cell r="F14">
            <v>514.43430762585024</v>
          </cell>
          <cell r="G14">
            <v>6.6936203589726656E-2</v>
          </cell>
          <cell r="H14">
            <v>1.0588586746190351E-7</v>
          </cell>
          <cell r="I14">
            <v>4.9632280512611163E-2</v>
          </cell>
          <cell r="J14">
            <v>9.6791499795031656E-8</v>
          </cell>
          <cell r="K14">
            <v>3.0499532156170472E-2</v>
          </cell>
          <cell r="L14">
            <v>6.6523809523809531E-8</v>
          </cell>
          <cell r="M14">
            <v>1.61002596428537E-2</v>
          </cell>
          <cell r="N14">
            <v>1026.2595903744723</v>
          </cell>
          <cell r="O14">
            <v>6.8847928482189513E-2</v>
          </cell>
          <cell r="P14">
            <v>6062.1259327269381</v>
          </cell>
          <cell r="Q14">
            <v>6.8684393590821097E-2</v>
          </cell>
        </row>
        <row r="15">
          <cell r="B15" t="str">
            <v xml:space="preserve">Frais dossier  </v>
          </cell>
          <cell r="D15">
            <v>2000</v>
          </cell>
          <cell r="E15">
            <v>6.9482273924133822E-2</v>
          </cell>
          <cell r="G15">
            <v>6.6936203589726656E-2</v>
          </cell>
          <cell r="I15">
            <v>4.9632280512611163E-2</v>
          </cell>
          <cell r="K15">
            <v>3.0499532156170472E-2</v>
          </cell>
          <cell r="M15">
            <v>1.61002596428537E-2</v>
          </cell>
          <cell r="N15">
            <v>0</v>
          </cell>
          <cell r="O15">
            <v>6.8847928482189513E-2</v>
          </cell>
          <cell r="P15">
            <v>2000</v>
          </cell>
          <cell r="Q15">
            <v>6.9156463140330915E-2</v>
          </cell>
        </row>
        <row r="16">
          <cell r="B16" t="str">
            <v>Garantie - hypothèque</v>
          </cell>
          <cell r="D16">
            <v>5000</v>
          </cell>
          <cell r="E16">
            <v>7.108439709688362E-2</v>
          </cell>
          <cell r="G16">
            <v>6.6936203589726656E-2</v>
          </cell>
          <cell r="I16">
            <v>4.9632280512611163E-2</v>
          </cell>
          <cell r="K16">
            <v>3.0499532156170472E-2</v>
          </cell>
          <cell r="M16">
            <v>1.61002596428537E-2</v>
          </cell>
          <cell r="O16">
            <v>6.8847928482189513E-2</v>
          </cell>
          <cell r="P16">
            <v>5000</v>
          </cell>
          <cell r="Q16">
            <v>7.0345620669280642E-2</v>
          </cell>
        </row>
        <row r="17">
          <cell r="B17" t="str">
            <v>T E G</v>
          </cell>
          <cell r="D17">
            <v>6.9482273924133822E-2</v>
          </cell>
          <cell r="F17">
            <v>6.6936203589726656E-2</v>
          </cell>
          <cell r="H17">
            <v>0</v>
          </cell>
          <cell r="J17">
            <v>0</v>
          </cell>
          <cell r="L17">
            <v>0</v>
          </cell>
          <cell r="N17">
            <v>6.8847928482189513E-2</v>
          </cell>
          <cell r="P17">
            <v>6.9156463140330915E-2</v>
          </cell>
        </row>
        <row r="19">
          <cell r="B19" t="str">
            <v>Intérêts</v>
          </cell>
          <cell r="D19">
            <v>243358.60625863471</v>
          </cell>
          <cell r="E19">
            <v>0.4803193587073199</v>
          </cell>
          <cell r="F19">
            <v>26907.335361393052</v>
          </cell>
          <cell r="G19">
            <v>0.46121589572816063</v>
          </cell>
          <cell r="H19">
            <v>1.8663040954284212E-6</v>
          </cell>
          <cell r="I19">
            <v>0.1866304095428421</v>
          </cell>
          <cell r="J19">
            <v>7.7497997540379848E-7</v>
          </cell>
          <cell r="K19">
            <v>7.7497997540379837E-2</v>
          </cell>
          <cell r="L19">
            <v>0</v>
          </cell>
          <cell r="M19">
            <v>0</v>
          </cell>
          <cell r="N19">
            <v>55236.726256145004</v>
          </cell>
          <cell r="O19">
            <v>0.48031935870732007</v>
          </cell>
          <cell r="P19">
            <v>325502.66787881404</v>
          </cell>
          <cell r="Q19">
            <v>0.47868039393943257</v>
          </cell>
        </row>
        <row r="20">
          <cell r="B20" t="str">
            <v>Assurances</v>
          </cell>
          <cell r="D20">
            <v>63839.159993699992</v>
          </cell>
          <cell r="E20">
            <v>0.126</v>
          </cell>
          <cell r="F20">
            <v>7350.8400012599996</v>
          </cell>
          <cell r="G20">
            <v>0.12599999999999997</v>
          </cell>
          <cell r="H20">
            <v>8.4E-7</v>
          </cell>
          <cell r="I20">
            <v>8.3999999999999991E-2</v>
          </cell>
          <cell r="J20">
            <v>8.4E-7</v>
          </cell>
          <cell r="K20">
            <v>8.3999999999999991E-2</v>
          </cell>
          <cell r="L20">
            <v>1.176E-6</v>
          </cell>
          <cell r="M20">
            <v>0.1176</v>
          </cell>
          <cell r="N20">
            <v>14490.000001259999</v>
          </cell>
          <cell r="O20">
            <v>0.126</v>
          </cell>
          <cell r="P20">
            <v>85679.999999075982</v>
          </cell>
          <cell r="Q20">
            <v>0.1259999999986412</v>
          </cell>
        </row>
        <row r="21">
          <cell r="B21" t="str">
            <v>Intérêts + Assurances</v>
          </cell>
          <cell r="D21">
            <v>307197.7662523347</v>
          </cell>
          <cell r="E21">
            <v>0.6063193587073199</v>
          </cell>
          <cell r="F21">
            <v>34258.175362653055</v>
          </cell>
          <cell r="G21">
            <v>0.58721589572816069</v>
          </cell>
          <cell r="H21">
            <v>2.7063040954284212E-6</v>
          </cell>
          <cell r="I21">
            <v>0.27063040954284212</v>
          </cell>
          <cell r="J21">
            <v>1.6149799754037985E-6</v>
          </cell>
          <cell r="K21">
            <v>0.16149799754037983</v>
          </cell>
          <cell r="L21">
            <v>1.176E-6</v>
          </cell>
          <cell r="M21">
            <v>0.1176</v>
          </cell>
          <cell r="N21">
            <v>69726.726257405011</v>
          </cell>
          <cell r="O21">
            <v>0.60631935870732012</v>
          </cell>
          <cell r="P21">
            <v>411182.66787789005</v>
          </cell>
          <cell r="Q21">
            <v>0.60468039393807382</v>
          </cell>
        </row>
        <row r="22">
          <cell r="B22" t="str">
            <v>Frais Dossier + Garantie</v>
          </cell>
          <cell r="D22">
            <v>7000</v>
          </cell>
          <cell r="E22">
            <v>1.3815971264143211E-2</v>
          </cell>
          <cell r="F22">
            <v>0</v>
          </cell>
          <cell r="G22">
            <v>0</v>
          </cell>
          <cell r="H22">
            <v>0</v>
          </cell>
          <cell r="I22">
            <v>0</v>
          </cell>
          <cell r="J22">
            <v>0</v>
          </cell>
          <cell r="K22">
            <v>0</v>
          </cell>
          <cell r="L22">
            <v>0</v>
          </cell>
          <cell r="M22">
            <v>0</v>
          </cell>
          <cell r="N22">
            <v>0</v>
          </cell>
          <cell r="O22">
            <v>0</v>
          </cell>
          <cell r="P22">
            <v>7000</v>
          </cell>
          <cell r="Q22">
            <v>1.0294117647058827E-2</v>
          </cell>
        </row>
        <row r="23">
          <cell r="B23" t="str">
            <v>Coût global</v>
          </cell>
          <cell r="D23">
            <v>314197.7662523347</v>
          </cell>
          <cell r="E23">
            <v>0.62013532997146303</v>
          </cell>
          <cell r="F23">
            <v>34258.175362653055</v>
          </cell>
          <cell r="G23">
            <v>0.58721589572816069</v>
          </cell>
          <cell r="H23">
            <v>2.7063040954284212E-6</v>
          </cell>
          <cell r="I23">
            <v>0.27063040954284212</v>
          </cell>
          <cell r="J23">
            <v>1.6149799754037985E-6</v>
          </cell>
          <cell r="K23">
            <v>0.16149799754037983</v>
          </cell>
          <cell r="L23">
            <v>1.176E-6</v>
          </cell>
          <cell r="M23">
            <v>0.1176</v>
          </cell>
          <cell r="N23">
            <v>69726.726257405011</v>
          </cell>
          <cell r="O23">
            <v>0.60631935870732012</v>
          </cell>
          <cell r="P23">
            <v>418182.66787789005</v>
          </cell>
          <cell r="Q23">
            <v>0.61497451158513261</v>
          </cell>
        </row>
        <row r="26">
          <cell r="B26" t="str">
            <v xml:space="preserve">Taux  effectif  </v>
          </cell>
          <cell r="D26">
            <v>5.6000000000000001E-2</v>
          </cell>
          <cell r="F26">
            <v>5.3999999999999999E-2</v>
          </cell>
          <cell r="H26">
            <v>3.5000000000000003E-2</v>
          </cell>
          <cell r="J26">
            <v>1.4999999999999999E-2</v>
          </cell>
          <cell r="L26">
            <v>0</v>
          </cell>
          <cell r="N26">
            <v>5.6000000000000001E-2</v>
          </cell>
          <cell r="P26">
            <v>5.5828981449424261E-2</v>
          </cell>
        </row>
        <row r="27">
          <cell r="B27" t="str">
            <v>Type</v>
          </cell>
          <cell r="D27" t="str">
            <v>Fixe</v>
          </cell>
          <cell r="F27" t="str">
            <v>Fixe</v>
          </cell>
          <cell r="H27" t="str">
            <v>Fixe</v>
          </cell>
          <cell r="J27" t="str">
            <v>Fixe</v>
          </cell>
        </row>
        <row r="28">
          <cell r="B28" t="str">
            <v>Type</v>
          </cell>
          <cell r="F28" t="str">
            <v>P E L</v>
          </cell>
          <cell r="H28" t="str">
            <v>C E L</v>
          </cell>
          <cell r="J28" t="str">
            <v>Employeur CIL 1%</v>
          </cell>
        </row>
        <row r="29">
          <cell r="B29" t="str">
            <v>Modulable</v>
          </cell>
        </row>
        <row r="30">
          <cell r="B30" t="str">
            <v>Indexé sur</v>
          </cell>
        </row>
        <row r="31">
          <cell r="B31" t="str">
            <v>Butoir , maxi</v>
          </cell>
        </row>
        <row r="32">
          <cell r="B32" t="str">
            <v>Rbt anticipé</v>
          </cell>
        </row>
        <row r="33">
          <cell r="B33" t="str">
            <v>Frais dossier</v>
          </cell>
        </row>
        <row r="34">
          <cell r="B34" t="str">
            <v>Observations</v>
          </cell>
        </row>
      </sheetData>
      <sheetData sheetId="13">
        <row r="1">
          <cell r="B1">
            <v>0.91</v>
          </cell>
        </row>
        <row r="2">
          <cell r="D2" t="str">
            <v xml:space="preserve">  LOYER  actuel      </v>
          </cell>
          <cell r="F2">
            <v>2000</v>
          </cell>
          <cell r="H2">
            <v>0.02</v>
          </cell>
          <cell r="J2" t="str">
            <v xml:space="preserve">         Loyer perdu en 20  ans</v>
          </cell>
          <cell r="N2">
            <v>583100</v>
          </cell>
        </row>
        <row r="3">
          <cell r="F3">
            <v>2900</v>
          </cell>
          <cell r="G3">
            <v>103100</v>
          </cell>
          <cell r="J3">
            <v>1207000</v>
          </cell>
          <cell r="N3">
            <v>624000</v>
          </cell>
        </row>
        <row r="4">
          <cell r="D4" t="str">
            <v xml:space="preserve">Revenus mensuel      </v>
          </cell>
          <cell r="F4">
            <v>16000</v>
          </cell>
          <cell r="H4" t="str">
            <v xml:space="preserve">durée </v>
          </cell>
          <cell r="J4">
            <v>20</v>
          </cell>
          <cell r="N4">
            <v>466200</v>
          </cell>
        </row>
        <row r="5">
          <cell r="N5" t="str">
            <v>Intérêts &amp; Ass. Vie  55  %</v>
          </cell>
        </row>
        <row r="6">
          <cell r="D6" t="str">
            <v xml:space="preserve">Effort mensuel envisagé  </v>
          </cell>
          <cell r="F6">
            <v>2300</v>
          </cell>
          <cell r="H6">
            <v>0.2</v>
          </cell>
          <cell r="J6" t="str">
            <v>Coût Assur Vie</v>
          </cell>
          <cell r="L6">
            <v>114200</v>
          </cell>
          <cell r="N6" t="str">
            <v>Int. 352 000 F  /   41  %</v>
          </cell>
        </row>
        <row r="7">
          <cell r="H7">
            <v>181285.09101988707</v>
          </cell>
        </row>
        <row r="8">
          <cell r="D8">
            <v>0.29849999999999999</v>
          </cell>
          <cell r="F8">
            <v>4300</v>
          </cell>
          <cell r="H8">
            <v>170000</v>
          </cell>
          <cell r="J8">
            <v>20</v>
          </cell>
          <cell r="N8">
            <v>850000</v>
          </cell>
        </row>
        <row r="9">
          <cell r="F9">
            <v>476</v>
          </cell>
          <cell r="N9" t="str">
            <v>Possibilité emprunt</v>
          </cell>
        </row>
        <row r="10">
          <cell r="D10" t="str">
            <v xml:space="preserve">Remboursement Mois : </v>
          </cell>
          <cell r="F10">
            <v>4776</v>
          </cell>
          <cell r="J10">
            <v>4.4999999999999998E-2</v>
          </cell>
          <cell r="L10">
            <v>450</v>
          </cell>
          <cell r="N10">
            <v>680000</v>
          </cell>
        </row>
        <row r="11">
          <cell r="B11" t="str">
            <v>Age Mr</v>
          </cell>
          <cell r="D11">
            <v>0.34913287079543365</v>
          </cell>
          <cell r="F11">
            <v>5586.1259327269381</v>
          </cell>
          <cell r="J11">
            <v>5.5828981449424261E-2</v>
          </cell>
          <cell r="L11">
            <v>15</v>
          </cell>
          <cell r="N11">
            <v>-203000</v>
          </cell>
        </row>
        <row r="12">
          <cell r="B12">
            <v>51</v>
          </cell>
          <cell r="D12" t="str">
            <v>Achat  NEUF</v>
          </cell>
          <cell r="F12" t="str">
            <v>759500  /  819500</v>
          </cell>
          <cell r="H12" t="str">
            <v>dont garage</v>
          </cell>
          <cell r="J12">
            <v>54.2</v>
          </cell>
          <cell r="N12">
            <v>14000</v>
          </cell>
        </row>
        <row r="13">
          <cell r="B13" t="str">
            <v>terminé à</v>
          </cell>
          <cell r="D13" t="str">
            <v xml:space="preserve">plus garage :  </v>
          </cell>
          <cell r="F13">
            <v>60000</v>
          </cell>
          <cell r="J13">
            <v>-0.34557195571955723</v>
          </cell>
          <cell r="N13">
            <v>0.2857142857142857</v>
          </cell>
          <cell r="S13" t="str">
            <v>apport</v>
          </cell>
          <cell r="T13">
            <v>170000</v>
          </cell>
          <cell r="V13">
            <v>170000</v>
          </cell>
          <cell r="X13">
            <v>170000</v>
          </cell>
        </row>
        <row r="14">
          <cell r="B14">
            <v>71</v>
          </cell>
          <cell r="D14" t="str">
            <v>Achat  ANCIEN</v>
          </cell>
          <cell r="F14">
            <v>729000</v>
          </cell>
          <cell r="J14">
            <v>72.930000000000007</v>
          </cell>
          <cell r="N14">
            <v>10000</v>
          </cell>
          <cell r="S14" t="str">
            <v>cumul dispo</v>
          </cell>
          <cell r="T14">
            <v>850000</v>
          </cell>
          <cell r="V14">
            <v>850000</v>
          </cell>
          <cell r="X14">
            <v>850000</v>
          </cell>
        </row>
        <row r="15">
          <cell r="B15" t="str">
            <v>Age Mme</v>
          </cell>
          <cell r="H15">
            <v>6.4</v>
          </cell>
          <cell r="S15" t="str">
            <v>dossier</v>
          </cell>
          <cell r="T15">
            <v>6800</v>
          </cell>
          <cell r="V15">
            <v>6800</v>
          </cell>
          <cell r="X15">
            <v>6800</v>
          </cell>
        </row>
        <row r="16">
          <cell r="B16">
            <v>46</v>
          </cell>
          <cell r="D16" t="str">
            <v xml:space="preserve">   Valeur  Construction</v>
          </cell>
          <cell r="F16">
            <v>456200</v>
          </cell>
          <cell r="H16">
            <v>60000</v>
          </cell>
          <cell r="J16">
            <v>48</v>
          </cell>
          <cell r="N16">
            <v>9500</v>
          </cell>
          <cell r="S16" t="str">
            <v>hyptohèque</v>
          </cell>
          <cell r="T16">
            <v>6800</v>
          </cell>
          <cell r="V16">
            <v>6800</v>
          </cell>
          <cell r="X16">
            <v>6800</v>
          </cell>
        </row>
        <row r="17">
          <cell r="B17" t="str">
            <v>terminé à</v>
          </cell>
          <cell r="H17">
            <v>0.45703403951440136</v>
          </cell>
          <cell r="L17">
            <v>9.8499999999999994E-3</v>
          </cell>
        </row>
        <row r="18">
          <cell r="B18">
            <v>66</v>
          </cell>
          <cell r="D18">
            <v>6800</v>
          </cell>
          <cell r="F18">
            <v>4.1999999999999997E-3</v>
          </cell>
          <cell r="H18">
            <v>384000</v>
          </cell>
          <cell r="J18" t="str">
            <v>frais Notaire neuf</v>
          </cell>
          <cell r="L18" t="str">
            <v>hypoth</v>
          </cell>
          <cell r="N18" t="str">
            <v>frais Notaire ancien</v>
          </cell>
          <cell r="S18" t="str">
            <v>cumul frais</v>
          </cell>
          <cell r="T18">
            <v>9800</v>
          </cell>
          <cell r="V18">
            <v>9800</v>
          </cell>
          <cell r="X18">
            <v>9800</v>
          </cell>
        </row>
        <row r="19">
          <cell r="B19" t="str">
            <v>mis à jour</v>
          </cell>
          <cell r="D19" t="str">
            <v xml:space="preserve">   plafond frais de dossier</v>
          </cell>
          <cell r="F19" t="str">
            <v>par tranche 10 000 F</v>
          </cell>
          <cell r="H19" t="str">
            <v>avec terrain :</v>
          </cell>
          <cell r="J19">
            <v>20490</v>
          </cell>
          <cell r="L19">
            <v>6800</v>
          </cell>
          <cell r="N19">
            <v>50700</v>
          </cell>
        </row>
        <row r="20">
          <cell r="B20">
            <v>37225</v>
          </cell>
          <cell r="D20">
            <v>3000</v>
          </cell>
          <cell r="F20">
            <v>3.5</v>
          </cell>
          <cell r="H20">
            <v>840200</v>
          </cell>
          <cell r="J20">
            <v>2.5000000000000001E-2</v>
          </cell>
          <cell r="L20">
            <v>0.01</v>
          </cell>
          <cell r="N20">
            <v>6.4234131508931966E-2</v>
          </cell>
          <cell r="S20" t="str">
            <v xml:space="preserve">frais notaire  </v>
          </cell>
          <cell r="T20">
            <v>0</v>
          </cell>
          <cell r="V20">
            <v>2.5000000000000001E-2</v>
          </cell>
          <cell r="X20">
            <v>0</v>
          </cell>
        </row>
        <row r="21">
          <cell r="T21" t="str">
            <v>ancien</v>
          </cell>
          <cell r="V21" t="str">
            <v>neuf</v>
          </cell>
          <cell r="X21" t="str">
            <v>construction</v>
          </cell>
          <cell r="Y21" t="str">
            <v>écart</v>
          </cell>
        </row>
        <row r="22">
          <cell r="S22" t="str">
            <v xml:space="preserve">frais notaire  </v>
          </cell>
          <cell r="T22">
            <v>6.4234131508931966E-2</v>
          </cell>
          <cell r="V22">
            <v>2.5000000000000001E-2</v>
          </cell>
          <cell r="Y22">
            <v>30200</v>
          </cell>
        </row>
        <row r="23">
          <cell r="S23" t="str">
            <v xml:space="preserve">achat possible sans garage  </v>
          </cell>
          <cell r="T23">
            <v>840000</v>
          </cell>
          <cell r="V23">
            <v>840000</v>
          </cell>
          <cell r="X23">
            <v>840000</v>
          </cell>
          <cell r="Y23" t="str">
            <v>ligne non exacte</v>
          </cell>
        </row>
        <row r="24">
          <cell r="S24" t="str">
            <v xml:space="preserve">garage  </v>
          </cell>
          <cell r="T24">
            <v>-60000</v>
          </cell>
          <cell r="V24">
            <v>-60000</v>
          </cell>
          <cell r="X24">
            <v>456200</v>
          </cell>
          <cell r="Y24" t="str">
            <v>terrain</v>
          </cell>
        </row>
        <row r="25">
          <cell r="S25" t="str">
            <v xml:space="preserve">frais notaire à déduire :   </v>
          </cell>
          <cell r="T25">
            <v>50700</v>
          </cell>
          <cell r="V25">
            <v>20500</v>
          </cell>
        </row>
        <row r="27">
          <cell r="S27" t="str">
            <v xml:space="preserve">achat possible avec garage  </v>
          </cell>
          <cell r="T27">
            <v>830700</v>
          </cell>
          <cell r="V27">
            <v>800500</v>
          </cell>
          <cell r="X27">
            <v>1296200</v>
          </cell>
        </row>
        <row r="28">
          <cell r="D28">
            <v>4</v>
          </cell>
          <cell r="S28" t="str">
            <v xml:space="preserve">plafond Frais dossier </v>
          </cell>
          <cell r="T28">
            <v>3000</v>
          </cell>
          <cell r="V28">
            <v>3000</v>
          </cell>
          <cell r="X28">
            <v>3000</v>
          </cell>
        </row>
        <row r="29">
          <cell r="S29" t="str">
            <v xml:space="preserve">dossier calcul  </v>
          </cell>
          <cell r="T29">
            <v>3000</v>
          </cell>
          <cell r="V29">
            <v>3000</v>
          </cell>
          <cell r="X29">
            <v>3000</v>
          </cell>
        </row>
        <row r="102">
          <cell r="U102">
            <v>2913.6223450555967</v>
          </cell>
        </row>
      </sheetData>
      <sheetData sheetId="14">
        <row r="2">
          <cell r="B2" t="str">
            <v>Etude réalisée par " Jo - Conseil  06 70 79 27 76 "  le .......</v>
          </cell>
          <cell r="D2">
            <v>38053</v>
          </cell>
          <cell r="F2" t="str">
            <v xml:space="preserve">concerne  Mr &amp; Mme :  X  &amp;  BURG Brigitte  </v>
          </cell>
        </row>
        <row r="4">
          <cell r="B4" t="str">
            <v xml:space="preserve">Revenus mensuel    </v>
          </cell>
          <cell r="C4">
            <v>16000</v>
          </cell>
          <cell r="H4" t="str">
            <v xml:space="preserve">         Loyer perdu en 20  ans</v>
          </cell>
          <cell r="L4">
            <v>583100</v>
          </cell>
        </row>
        <row r="6">
          <cell r="B6" t="str">
            <v xml:space="preserve">LOYER  actuel    </v>
          </cell>
          <cell r="C6">
            <v>2000</v>
          </cell>
          <cell r="D6">
            <v>0.125</v>
          </cell>
          <cell r="H6" t="str">
            <v>évolution loyer</v>
          </cell>
          <cell r="J6" t="str">
            <v>incidence % hausse</v>
          </cell>
          <cell r="L6" t="str">
            <v>Intérêts du Prêt</v>
          </cell>
        </row>
        <row r="8">
          <cell r="B8" t="str">
            <v xml:space="preserve">Effort mensuel envisagé     </v>
          </cell>
          <cell r="C8">
            <v>2300</v>
          </cell>
          <cell r="D8">
            <v>0.14374999999999999</v>
          </cell>
          <cell r="H8">
            <v>0.02</v>
          </cell>
          <cell r="J8">
            <v>103100</v>
          </cell>
          <cell r="L8" t="str">
            <v>Int. 352 000 F  /   41  %</v>
          </cell>
        </row>
        <row r="10">
          <cell r="B10" t="str">
            <v xml:space="preserve">Remboursement avec A.Vie    </v>
          </cell>
          <cell r="C10">
            <v>4776</v>
          </cell>
          <cell r="F10">
            <v>476</v>
          </cell>
          <cell r="H10" t="str">
            <v>Capital</v>
          </cell>
          <cell r="J10">
            <v>20</v>
          </cell>
          <cell r="L10" t="str">
            <v>Emprunt</v>
          </cell>
        </row>
        <row r="11">
          <cell r="F11" t="str">
            <v>2 têtes</v>
          </cell>
          <cell r="H11" t="str">
            <v>disponible</v>
          </cell>
          <cell r="J11" t="str">
            <v>durée et taux prêt</v>
          </cell>
          <cell r="L11" t="str">
            <v>envisagé</v>
          </cell>
        </row>
        <row r="12">
          <cell r="B12" t="str">
            <v xml:space="preserve">Taux Effort avec Assur.Vie      </v>
          </cell>
          <cell r="C12">
            <v>0.29849999999999999</v>
          </cell>
          <cell r="F12">
            <v>114200</v>
          </cell>
          <cell r="H12">
            <v>850000</v>
          </cell>
          <cell r="J12">
            <v>4.4999999999999998E-2</v>
          </cell>
          <cell r="L12">
            <v>680000</v>
          </cell>
        </row>
        <row r="14">
          <cell r="F14" t="str">
            <v>A C H A T</v>
          </cell>
          <cell r="H14" t="str">
            <v>Surface habitable</v>
          </cell>
          <cell r="J14" t="str">
            <v>Prix hors Frais</v>
          </cell>
        </row>
        <row r="15">
          <cell r="B15" t="str">
            <v>Apport :</v>
          </cell>
          <cell r="C15">
            <v>170000</v>
          </cell>
          <cell r="D15">
            <v>0.20744356314826112</v>
          </cell>
          <cell r="F15" t="str">
            <v>N E U F</v>
          </cell>
          <cell r="G15">
            <v>2.5000000000000001E-2</v>
          </cell>
          <cell r="H15">
            <v>54.2</v>
          </cell>
          <cell r="J15">
            <v>819500</v>
          </cell>
          <cell r="L15">
            <v>14000</v>
          </cell>
        </row>
        <row r="16">
          <cell r="J16">
            <v>60000</v>
          </cell>
          <cell r="L16" t="str">
            <v>frais Notaire inclus</v>
          </cell>
        </row>
        <row r="17">
          <cell r="B17" t="str">
            <v xml:space="preserve">Frais dossier et Garantie : </v>
          </cell>
          <cell r="C17">
            <v>9800</v>
          </cell>
          <cell r="D17">
            <v>1.2416064867604206E-2</v>
          </cell>
          <cell r="F17" t="str">
            <v>ANCIEN</v>
          </cell>
          <cell r="G17">
            <v>6.4234131508931966E-2</v>
          </cell>
          <cell r="H17">
            <v>72.930000000000007</v>
          </cell>
          <cell r="J17">
            <v>789300</v>
          </cell>
          <cell r="L17">
            <v>10000</v>
          </cell>
        </row>
        <row r="18">
          <cell r="G18" t="str">
            <v>fr notaire</v>
          </cell>
          <cell r="H18" t="str">
            <v>hors travaux</v>
          </cell>
        </row>
        <row r="20">
          <cell r="B20" t="str">
            <v>Valeur de la Construction</v>
          </cell>
          <cell r="C20" t="str">
            <v>Prix terrain</v>
          </cell>
          <cell r="F20">
            <v>60000</v>
          </cell>
          <cell r="H20" t="str">
            <v>Surface habitable</v>
          </cell>
          <cell r="J20" t="str">
            <v>Prix avec terrain</v>
          </cell>
          <cell r="L20" t="str">
            <v xml:space="preserve">Prix du m2 construction    </v>
          </cell>
        </row>
        <row r="21">
          <cell r="B21">
            <v>456200</v>
          </cell>
          <cell r="C21">
            <v>384000</v>
          </cell>
          <cell r="D21">
            <v>0.8417360806663744</v>
          </cell>
          <cell r="F21" t="str">
            <v>Terrain :</v>
          </cell>
          <cell r="G21">
            <v>6.4</v>
          </cell>
          <cell r="H21">
            <v>48</v>
          </cell>
          <cell r="J21">
            <v>840200</v>
          </cell>
          <cell r="L21">
            <v>9500</v>
          </cell>
        </row>
        <row r="24">
          <cell r="B24" t="str">
            <v xml:space="preserve">  P. S.   Cette étude ne tient pas compte de prêts , tels que prêt à taux 0 % , en Devises , F.S. ou  1% employeur ,  P.E.L. -  C.E.L.  + avantageux</v>
          </cell>
        </row>
        <row r="25">
          <cell r="B25" t="str">
            <v xml:space="preserve">que le prêt principal , ou de Garantie ( Hypothèque ) plus avantageuse , qui permettent d'améliorer les possibilités d'achat . </v>
          </cell>
        </row>
        <row r="26">
          <cell r="B26" t="str">
            <v xml:space="preserve">  Cette étude non contractuelle n'a qu'un caractère INDICATIF pour une étude plus approfondie</v>
          </cell>
        </row>
      </sheetData>
      <sheetData sheetId="15">
        <row r="2">
          <cell r="B2" t="str">
            <v>X</v>
          </cell>
          <cell r="D2" t="str">
            <v>Hypothèse en cours</v>
          </cell>
          <cell r="G2" t="str">
            <v>Hypothèse 1</v>
          </cell>
          <cell r="J2" t="str">
            <v>Hypothèse 2</v>
          </cell>
          <cell r="M2" t="str">
            <v>Hypothèse 3</v>
          </cell>
          <cell r="P2" t="str">
            <v>Hypothèse 4</v>
          </cell>
          <cell r="S2" t="str">
            <v>Hypothèse 5</v>
          </cell>
          <cell r="AA2" t="str">
            <v>Hypothèse 1</v>
          </cell>
          <cell r="AD2" t="str">
            <v>Hypothèse 2</v>
          </cell>
          <cell r="AG2" t="str">
            <v>Hypothèse 3</v>
          </cell>
          <cell r="AJ2" t="str">
            <v>Hypothèse 4</v>
          </cell>
          <cell r="AM2" t="str">
            <v>Hypothèse 5</v>
          </cell>
          <cell r="AP2" t="str">
            <v>Hypothèse 6</v>
          </cell>
        </row>
        <row r="3">
          <cell r="B3">
            <v>38053</v>
          </cell>
        </row>
        <row r="4">
          <cell r="B4" t="str">
            <v>Revenus Mensuels</v>
          </cell>
          <cell r="D4">
            <v>16000</v>
          </cell>
          <cell r="G4" t="str">
            <v/>
          </cell>
          <cell r="J4" t="str">
            <v/>
          </cell>
          <cell r="M4" t="str">
            <v/>
          </cell>
          <cell r="P4">
            <v>20000</v>
          </cell>
          <cell r="S4">
            <v>7100</v>
          </cell>
          <cell r="AA4">
            <v>16000</v>
          </cell>
          <cell r="AD4">
            <v>16000</v>
          </cell>
          <cell r="AG4">
            <v>16000</v>
          </cell>
          <cell r="AJ4">
            <v>20000</v>
          </cell>
          <cell r="AM4">
            <v>7100</v>
          </cell>
          <cell r="AP4">
            <v>24000</v>
          </cell>
        </row>
        <row r="5">
          <cell r="B5" t="str">
            <v>Loyer actuel</v>
          </cell>
          <cell r="D5">
            <v>2000</v>
          </cell>
          <cell r="G5" t="str">
            <v/>
          </cell>
          <cell r="J5" t="str">
            <v/>
          </cell>
          <cell r="M5" t="str">
            <v/>
          </cell>
          <cell r="P5">
            <v>3100</v>
          </cell>
          <cell r="S5">
            <v>0</v>
          </cell>
          <cell r="AA5">
            <v>2000</v>
          </cell>
          <cell r="AD5">
            <v>2000</v>
          </cell>
          <cell r="AG5">
            <v>2000</v>
          </cell>
          <cell r="AJ5">
            <v>3100</v>
          </cell>
          <cell r="AM5">
            <v>0</v>
          </cell>
          <cell r="AP5">
            <v>4400</v>
          </cell>
        </row>
        <row r="6">
          <cell r="B6" t="str">
            <v>Effort envisagé</v>
          </cell>
          <cell r="D6">
            <v>2300</v>
          </cell>
          <cell r="G6">
            <v>1400</v>
          </cell>
          <cell r="J6">
            <v>1400</v>
          </cell>
          <cell r="M6">
            <v>1400</v>
          </cell>
          <cell r="P6">
            <v>1500</v>
          </cell>
          <cell r="S6">
            <v>1500</v>
          </cell>
          <cell r="AA6">
            <v>1400</v>
          </cell>
          <cell r="AD6">
            <v>1400</v>
          </cell>
          <cell r="AG6">
            <v>1400</v>
          </cell>
          <cell r="AJ6">
            <v>1500</v>
          </cell>
          <cell r="AM6">
            <v>1500</v>
          </cell>
          <cell r="AP6">
            <v>2000</v>
          </cell>
        </row>
        <row r="7">
          <cell r="B7" t="str">
            <v>Assurance Vie</v>
          </cell>
          <cell r="D7">
            <v>476</v>
          </cell>
          <cell r="E7">
            <v>114200</v>
          </cell>
          <cell r="G7">
            <v>310</v>
          </cell>
          <cell r="H7">
            <v>55800</v>
          </cell>
          <cell r="J7">
            <v>364</v>
          </cell>
          <cell r="K7">
            <v>83000</v>
          </cell>
          <cell r="M7">
            <v>376</v>
          </cell>
          <cell r="N7">
            <v>90200</v>
          </cell>
          <cell r="P7">
            <v>390</v>
          </cell>
          <cell r="Q7">
            <v>70200</v>
          </cell>
          <cell r="S7">
            <v>61</v>
          </cell>
          <cell r="T7">
            <v>10200</v>
          </cell>
          <cell r="AA7">
            <v>310</v>
          </cell>
          <cell r="AB7">
            <v>55800</v>
          </cell>
          <cell r="AD7">
            <v>364</v>
          </cell>
          <cell r="AE7">
            <v>83000</v>
          </cell>
          <cell r="AG7">
            <v>376</v>
          </cell>
          <cell r="AH7">
            <v>90200</v>
          </cell>
          <cell r="AJ7">
            <v>390</v>
          </cell>
          <cell r="AK7">
            <v>70200</v>
          </cell>
          <cell r="AM7">
            <v>61</v>
          </cell>
          <cell r="AN7">
            <v>10200</v>
          </cell>
          <cell r="AP7">
            <v>570</v>
          </cell>
          <cell r="AQ7">
            <v>109400</v>
          </cell>
        </row>
        <row r="9">
          <cell r="B9" t="str">
            <v>Mensualité av As Vie / Taux effort</v>
          </cell>
          <cell r="D9">
            <v>4776</v>
          </cell>
          <cell r="E9">
            <v>0.29849999999999999</v>
          </cell>
          <cell r="G9">
            <v>3710</v>
          </cell>
          <cell r="H9">
            <v>0.231875</v>
          </cell>
          <cell r="J9">
            <v>3764</v>
          </cell>
          <cell r="K9">
            <v>0.23524999999999999</v>
          </cell>
          <cell r="M9">
            <v>3776</v>
          </cell>
          <cell r="N9">
            <v>0.23599999999999999</v>
          </cell>
          <cell r="P9">
            <v>4990</v>
          </cell>
          <cell r="Q9">
            <v>0.2495</v>
          </cell>
          <cell r="S9">
            <v>1561</v>
          </cell>
          <cell r="T9">
            <v>0.21985915492957747</v>
          </cell>
          <cell r="AA9">
            <v>3710</v>
          </cell>
          <cell r="AB9">
            <v>0.231875</v>
          </cell>
          <cell r="AD9">
            <v>3764</v>
          </cell>
          <cell r="AE9">
            <v>0.23524999999999999</v>
          </cell>
          <cell r="AG9">
            <v>3776</v>
          </cell>
          <cell r="AH9">
            <v>0.23599999999999999</v>
          </cell>
          <cell r="AJ9">
            <v>4990</v>
          </cell>
          <cell r="AK9">
            <v>0.2495</v>
          </cell>
          <cell r="AM9">
            <v>1561</v>
          </cell>
          <cell r="AN9">
            <v>0.21985915492957747</v>
          </cell>
          <cell r="AP9">
            <v>6970</v>
          </cell>
          <cell r="AQ9">
            <v>0.29041666666666666</v>
          </cell>
        </row>
        <row r="11">
          <cell r="B11" t="str">
            <v>Coût Assurance Vie</v>
          </cell>
          <cell r="D11">
            <v>3.5</v>
          </cell>
          <cell r="E11">
            <v>2</v>
          </cell>
          <cell r="G11" t="str">
            <v/>
          </cell>
          <cell r="H11" t="str">
            <v/>
          </cell>
          <cell r="J11" t="str">
            <v/>
          </cell>
          <cell r="K11" t="str">
            <v/>
          </cell>
          <cell r="M11" t="str">
            <v/>
          </cell>
          <cell r="N11" t="str">
            <v/>
          </cell>
          <cell r="P11" t="str">
            <v/>
          </cell>
          <cell r="Q11" t="str">
            <v/>
          </cell>
          <cell r="S11" t="str">
            <v/>
          </cell>
          <cell r="T11">
            <v>1</v>
          </cell>
          <cell r="AA11">
            <v>3.5</v>
          </cell>
          <cell r="AB11">
            <v>2</v>
          </cell>
          <cell r="AD11">
            <v>3.5</v>
          </cell>
          <cell r="AE11">
            <v>2</v>
          </cell>
          <cell r="AG11">
            <v>3.5</v>
          </cell>
          <cell r="AH11">
            <v>2</v>
          </cell>
          <cell r="AJ11">
            <v>3.5</v>
          </cell>
          <cell r="AK11">
            <v>2</v>
          </cell>
          <cell r="AM11">
            <v>3.5</v>
          </cell>
          <cell r="AN11">
            <v>1</v>
          </cell>
          <cell r="AP11">
            <v>3.4</v>
          </cell>
          <cell r="AQ11">
            <v>2</v>
          </cell>
        </row>
        <row r="12">
          <cell r="B12" t="str">
            <v>Durée Emprunt et Taux intérêt</v>
          </cell>
          <cell r="D12">
            <v>20</v>
          </cell>
          <cell r="E12">
            <v>4.4999999999999998E-2</v>
          </cell>
          <cell r="G12">
            <v>15</v>
          </cell>
          <cell r="H12" t="str">
            <v/>
          </cell>
          <cell r="J12">
            <v>19</v>
          </cell>
          <cell r="K12" t="str">
            <v/>
          </cell>
          <cell r="M12" t="str">
            <v/>
          </cell>
          <cell r="N12" t="str">
            <v/>
          </cell>
          <cell r="P12">
            <v>15</v>
          </cell>
          <cell r="Q12">
            <v>5.7000000000000002E-2</v>
          </cell>
          <cell r="S12">
            <v>14</v>
          </cell>
          <cell r="T12">
            <v>5.6000000000000001E-2</v>
          </cell>
          <cell r="AA12">
            <v>15</v>
          </cell>
          <cell r="AB12">
            <v>4.4999999999999998E-2</v>
          </cell>
          <cell r="AD12">
            <v>19</v>
          </cell>
          <cell r="AE12">
            <v>4.4999999999999998E-2</v>
          </cell>
          <cell r="AG12">
            <v>20</v>
          </cell>
          <cell r="AH12">
            <v>4.4999999999999998E-2</v>
          </cell>
          <cell r="AJ12">
            <v>15</v>
          </cell>
          <cell r="AK12">
            <v>5.7000000000000002E-2</v>
          </cell>
          <cell r="AM12">
            <v>14</v>
          </cell>
          <cell r="AN12">
            <v>5.6000000000000001E-2</v>
          </cell>
          <cell r="AP12">
            <v>16</v>
          </cell>
          <cell r="AQ12">
            <v>5.0999999999999997E-2</v>
          </cell>
        </row>
        <row r="13">
          <cell r="B13" t="str">
            <v>Emprunt envisagé</v>
          </cell>
          <cell r="D13">
            <v>680000</v>
          </cell>
          <cell r="G13">
            <v>444000</v>
          </cell>
          <cell r="J13">
            <v>520000</v>
          </cell>
          <cell r="M13">
            <v>537000</v>
          </cell>
          <cell r="P13">
            <v>556000</v>
          </cell>
          <cell r="S13">
            <v>174000</v>
          </cell>
          <cell r="AA13">
            <v>444000</v>
          </cell>
          <cell r="AD13">
            <v>520000</v>
          </cell>
          <cell r="AG13">
            <v>537000</v>
          </cell>
          <cell r="AJ13">
            <v>556000</v>
          </cell>
          <cell r="AM13">
            <v>174000</v>
          </cell>
          <cell r="AP13">
            <v>839000</v>
          </cell>
        </row>
        <row r="15">
          <cell r="B15" t="str">
            <v>Apport</v>
          </cell>
          <cell r="D15">
            <v>170000</v>
          </cell>
          <cell r="E15">
            <v>0.2</v>
          </cell>
          <cell r="G15">
            <v>240000</v>
          </cell>
          <cell r="H15">
            <v>0.35089999999999999</v>
          </cell>
          <cell r="J15">
            <v>240000</v>
          </cell>
          <cell r="K15">
            <v>0.31580000000000003</v>
          </cell>
          <cell r="M15">
            <v>700000</v>
          </cell>
          <cell r="N15">
            <v>0.56589999999999996</v>
          </cell>
          <cell r="P15">
            <v>200000</v>
          </cell>
          <cell r="Q15">
            <v>0.2646</v>
          </cell>
          <cell r="S15">
            <v>520000</v>
          </cell>
          <cell r="T15">
            <v>0.74929999999999997</v>
          </cell>
          <cell r="AA15">
            <v>240000</v>
          </cell>
          <cell r="AB15">
            <v>0.35089999999999999</v>
          </cell>
          <cell r="AD15">
            <v>240000</v>
          </cell>
          <cell r="AE15">
            <v>0.31580000000000003</v>
          </cell>
          <cell r="AG15">
            <v>700000</v>
          </cell>
          <cell r="AH15">
            <v>0.56589999999999996</v>
          </cell>
          <cell r="AJ15">
            <v>200000</v>
          </cell>
          <cell r="AK15">
            <v>0.2646</v>
          </cell>
          <cell r="AM15">
            <v>520000</v>
          </cell>
          <cell r="AN15">
            <v>0.74929999999999997</v>
          </cell>
          <cell r="AP15">
            <v>130000</v>
          </cell>
          <cell r="AQ15">
            <v>0.13420000000000001</v>
          </cell>
        </row>
        <row r="17">
          <cell r="B17" t="str">
            <v>Capital disponible avec emprunt</v>
          </cell>
          <cell r="D17">
            <v>850000</v>
          </cell>
          <cell r="G17">
            <v>684000</v>
          </cell>
          <cell r="J17">
            <v>760000</v>
          </cell>
          <cell r="M17">
            <v>1237000</v>
          </cell>
          <cell r="P17">
            <v>756000</v>
          </cell>
          <cell r="S17">
            <v>694000</v>
          </cell>
          <cell r="AA17">
            <v>684000</v>
          </cell>
          <cell r="AD17">
            <v>760000</v>
          </cell>
          <cell r="AG17">
            <v>1237000</v>
          </cell>
          <cell r="AJ17">
            <v>756000</v>
          </cell>
          <cell r="AM17">
            <v>694000</v>
          </cell>
          <cell r="AP17">
            <v>969000</v>
          </cell>
        </row>
        <row r="19">
          <cell r="B19" t="str">
            <v>Prix d'achat du m2  NEUF</v>
          </cell>
          <cell r="D19">
            <v>14000</v>
          </cell>
          <cell r="G19">
            <v>12000</v>
          </cell>
          <cell r="J19">
            <v>12000</v>
          </cell>
          <cell r="M19">
            <v>12000</v>
          </cell>
          <cell r="P19">
            <v>12000</v>
          </cell>
          <cell r="S19">
            <v>12000</v>
          </cell>
          <cell r="AA19">
            <v>12000</v>
          </cell>
          <cell r="AD19">
            <v>12000</v>
          </cell>
          <cell r="AG19">
            <v>12000</v>
          </cell>
          <cell r="AJ19">
            <v>12000</v>
          </cell>
          <cell r="AM19">
            <v>12000</v>
          </cell>
          <cell r="AP19">
            <v>11000</v>
          </cell>
        </row>
        <row r="20">
          <cell r="B20" t="str">
            <v>Prix d'achat du m2 ANCIEN</v>
          </cell>
          <cell r="D20">
            <v>10000</v>
          </cell>
          <cell r="G20">
            <v>9000</v>
          </cell>
          <cell r="J20">
            <v>9000</v>
          </cell>
          <cell r="M20">
            <v>7400</v>
          </cell>
          <cell r="P20">
            <v>8000</v>
          </cell>
          <cell r="S20">
            <v>9000</v>
          </cell>
          <cell r="AA20">
            <v>9000</v>
          </cell>
          <cell r="AD20">
            <v>9000</v>
          </cell>
          <cell r="AG20">
            <v>7400</v>
          </cell>
          <cell r="AJ20">
            <v>8000</v>
          </cell>
          <cell r="AM20">
            <v>9000</v>
          </cell>
          <cell r="AP20">
            <v>8200</v>
          </cell>
        </row>
        <row r="21">
          <cell r="B21" t="str">
            <v>Prix du  m2  CONSTRUCTION</v>
          </cell>
          <cell r="D21">
            <v>9500</v>
          </cell>
          <cell r="G21" t="str">
            <v/>
          </cell>
          <cell r="J21" t="str">
            <v/>
          </cell>
          <cell r="M21" t="str">
            <v/>
          </cell>
          <cell r="P21">
            <v>8500</v>
          </cell>
          <cell r="S21">
            <v>8500</v>
          </cell>
          <cell r="AA21">
            <v>9500</v>
          </cell>
          <cell r="AD21">
            <v>9500</v>
          </cell>
          <cell r="AG21">
            <v>9500</v>
          </cell>
          <cell r="AJ21">
            <v>8500</v>
          </cell>
          <cell r="AM21">
            <v>8500</v>
          </cell>
          <cell r="AP21">
            <v>8500</v>
          </cell>
        </row>
        <row r="23">
          <cell r="B23" t="str">
            <v>Valeur achat NEUF</v>
          </cell>
          <cell r="D23">
            <v>759500</v>
          </cell>
          <cell r="G23">
            <v>600500</v>
          </cell>
          <cell r="J23">
            <v>673700</v>
          </cell>
          <cell r="M23">
            <v>1139000</v>
          </cell>
          <cell r="P23">
            <v>669800</v>
          </cell>
          <cell r="S23">
            <v>614100</v>
          </cell>
          <cell r="AA23">
            <v>600500</v>
          </cell>
          <cell r="AD23">
            <v>673700</v>
          </cell>
          <cell r="AG23">
            <v>1139000</v>
          </cell>
          <cell r="AJ23">
            <v>669800</v>
          </cell>
          <cell r="AM23">
            <v>614100</v>
          </cell>
          <cell r="AP23">
            <v>872700</v>
          </cell>
        </row>
        <row r="24">
          <cell r="B24" t="str">
            <v>Valeur du garage</v>
          </cell>
          <cell r="D24">
            <v>60000</v>
          </cell>
          <cell r="G24" t="str">
            <v/>
          </cell>
          <cell r="J24" t="str">
            <v/>
          </cell>
          <cell r="M24" t="str">
            <v/>
          </cell>
          <cell r="P24" t="str">
            <v/>
          </cell>
          <cell r="S24" t="str">
            <v/>
          </cell>
          <cell r="AA24">
            <v>60000</v>
          </cell>
          <cell r="AD24">
            <v>60000</v>
          </cell>
          <cell r="AG24">
            <v>60000</v>
          </cell>
          <cell r="AJ24">
            <v>60000</v>
          </cell>
          <cell r="AM24">
            <v>60000</v>
          </cell>
          <cell r="AP24">
            <v>60000</v>
          </cell>
        </row>
        <row r="25">
          <cell r="B25" t="str">
            <v>Frais de Notaire</v>
          </cell>
          <cell r="D25">
            <v>20490</v>
          </cell>
          <cell r="E25">
            <v>2.5000000000000001E-2</v>
          </cell>
          <cell r="G25">
            <v>16510</v>
          </cell>
          <cell r="H25" t="str">
            <v/>
          </cell>
          <cell r="J25">
            <v>18340</v>
          </cell>
          <cell r="K25" t="str">
            <v/>
          </cell>
          <cell r="M25">
            <v>29980</v>
          </cell>
          <cell r="N25" t="str">
            <v/>
          </cell>
          <cell r="P25">
            <v>18240</v>
          </cell>
          <cell r="Q25" t="str">
            <v/>
          </cell>
          <cell r="S25">
            <v>16850</v>
          </cell>
          <cell r="T25" t="str">
            <v/>
          </cell>
          <cell r="AA25">
            <v>16510</v>
          </cell>
          <cell r="AB25">
            <v>2.5000000000000001E-2</v>
          </cell>
          <cell r="AD25">
            <v>18340</v>
          </cell>
          <cell r="AE25">
            <v>2.5000000000000001E-2</v>
          </cell>
          <cell r="AG25">
            <v>29980</v>
          </cell>
          <cell r="AH25">
            <v>2.5000000000000001E-2</v>
          </cell>
          <cell r="AJ25">
            <v>18240</v>
          </cell>
          <cell r="AK25">
            <v>2.5000000000000001E-2</v>
          </cell>
          <cell r="AM25">
            <v>16850</v>
          </cell>
          <cell r="AN25">
            <v>2.5000000000000001E-2</v>
          </cell>
          <cell r="AP25">
            <v>23300</v>
          </cell>
          <cell r="AQ25">
            <v>2.5000000000000001E-2</v>
          </cell>
        </row>
        <row r="26">
          <cell r="B26" t="str">
            <v>Frais dossier et Garantie Hypoth</v>
          </cell>
          <cell r="D26">
            <v>3000</v>
          </cell>
          <cell r="E26">
            <v>6800</v>
          </cell>
          <cell r="G26" t="str">
            <v/>
          </cell>
          <cell r="H26">
            <v>4440</v>
          </cell>
          <cell r="J26" t="str">
            <v/>
          </cell>
          <cell r="K26">
            <v>5200</v>
          </cell>
          <cell r="M26" t="str">
            <v/>
          </cell>
          <cell r="N26">
            <v>5370</v>
          </cell>
          <cell r="P26">
            <v>2000</v>
          </cell>
          <cell r="Q26">
            <v>5560</v>
          </cell>
          <cell r="S26">
            <v>2000</v>
          </cell>
          <cell r="T26">
            <v>1740</v>
          </cell>
          <cell r="AA26">
            <v>3000</v>
          </cell>
          <cell r="AB26">
            <v>4440</v>
          </cell>
          <cell r="AD26">
            <v>3000</v>
          </cell>
          <cell r="AE26">
            <v>5200</v>
          </cell>
          <cell r="AG26">
            <v>3000</v>
          </cell>
          <cell r="AH26">
            <v>5370</v>
          </cell>
          <cell r="AJ26">
            <v>2000</v>
          </cell>
          <cell r="AK26">
            <v>5560</v>
          </cell>
          <cell r="AM26">
            <v>2000</v>
          </cell>
          <cell r="AN26">
            <v>1740</v>
          </cell>
          <cell r="AP26">
            <v>5000</v>
          </cell>
          <cell r="AQ26">
            <v>8400</v>
          </cell>
        </row>
        <row r="28">
          <cell r="B28" t="str">
            <v>Valeur Achat NEUF  /  Surface</v>
          </cell>
          <cell r="D28">
            <v>819500</v>
          </cell>
          <cell r="E28">
            <v>54.2</v>
          </cell>
          <cell r="G28">
            <v>660500</v>
          </cell>
          <cell r="H28">
            <v>50</v>
          </cell>
          <cell r="J28">
            <v>733700</v>
          </cell>
          <cell r="K28">
            <v>56.1</v>
          </cell>
          <cell r="M28">
            <v>1199000</v>
          </cell>
          <cell r="N28">
            <v>94.9</v>
          </cell>
          <cell r="P28">
            <v>729800</v>
          </cell>
          <cell r="Q28">
            <v>55.8</v>
          </cell>
          <cell r="S28">
            <v>674100</v>
          </cell>
          <cell r="T28">
            <v>51.1</v>
          </cell>
          <cell r="AA28">
            <v>660500</v>
          </cell>
          <cell r="AB28">
            <v>50</v>
          </cell>
          <cell r="AD28">
            <v>733700</v>
          </cell>
          <cell r="AE28">
            <v>56.1</v>
          </cell>
          <cell r="AG28">
            <v>1199000</v>
          </cell>
          <cell r="AH28">
            <v>94.9</v>
          </cell>
          <cell r="AJ28">
            <v>729800</v>
          </cell>
          <cell r="AK28">
            <v>55.8</v>
          </cell>
          <cell r="AM28">
            <v>674100</v>
          </cell>
          <cell r="AN28">
            <v>51.1</v>
          </cell>
          <cell r="AP28">
            <v>961000</v>
          </cell>
          <cell r="AQ28">
            <v>79.3</v>
          </cell>
        </row>
        <row r="30">
          <cell r="B30" t="str">
            <v>Valeur achat ANCIEN</v>
          </cell>
          <cell r="D30">
            <v>729000</v>
          </cell>
          <cell r="G30">
            <v>575000</v>
          </cell>
          <cell r="J30">
            <v>646000</v>
          </cell>
          <cell r="M30">
            <v>1096000</v>
          </cell>
          <cell r="P30">
            <v>642000</v>
          </cell>
          <cell r="S30">
            <v>589000</v>
          </cell>
          <cell r="AA30">
            <v>575000</v>
          </cell>
          <cell r="AD30">
            <v>646000</v>
          </cell>
          <cell r="AG30">
            <v>1096000</v>
          </cell>
          <cell r="AJ30">
            <v>642000</v>
          </cell>
          <cell r="AM30">
            <v>589000</v>
          </cell>
          <cell r="AP30">
            <v>839000</v>
          </cell>
        </row>
        <row r="31">
          <cell r="B31" t="str">
            <v>Valeur du garage</v>
          </cell>
          <cell r="D31">
            <v>60000</v>
          </cell>
          <cell r="G31" t="str">
            <v/>
          </cell>
          <cell r="J31" t="str">
            <v/>
          </cell>
          <cell r="M31" t="str">
            <v/>
          </cell>
          <cell r="P31" t="str">
            <v/>
          </cell>
          <cell r="S31" t="str">
            <v/>
          </cell>
          <cell r="AA31">
            <v>60000</v>
          </cell>
          <cell r="AD31">
            <v>60000</v>
          </cell>
          <cell r="AG31">
            <v>60000</v>
          </cell>
          <cell r="AJ31">
            <v>60000</v>
          </cell>
          <cell r="AM31">
            <v>60000</v>
          </cell>
          <cell r="AP31">
            <v>60000</v>
          </cell>
        </row>
        <row r="32">
          <cell r="B32" t="str">
            <v>Frais de Notaire</v>
          </cell>
          <cell r="D32">
            <v>50700</v>
          </cell>
          <cell r="E32">
            <v>6.4234131508931966E-2</v>
          </cell>
          <cell r="G32">
            <v>41900</v>
          </cell>
          <cell r="H32">
            <v>6.597386238387655E-2</v>
          </cell>
          <cell r="J32">
            <v>45990</v>
          </cell>
          <cell r="K32">
            <v>6.5141643059490079E-2</v>
          </cell>
          <cell r="M32">
            <v>72570</v>
          </cell>
          <cell r="N32">
            <v>6.275510204081633E-2</v>
          </cell>
          <cell r="P32">
            <v>45990</v>
          </cell>
          <cell r="Q32">
            <v>6.5512820512820508E-2</v>
          </cell>
          <cell r="S32">
            <v>42500</v>
          </cell>
          <cell r="T32">
            <v>6.5535851966075559E-2</v>
          </cell>
          <cell r="AA32">
            <v>41900</v>
          </cell>
          <cell r="AB32">
            <v>6.597386238387655E-2</v>
          </cell>
          <cell r="AD32">
            <v>45990</v>
          </cell>
          <cell r="AE32">
            <v>6.5141643059490079E-2</v>
          </cell>
          <cell r="AG32">
            <v>72570</v>
          </cell>
          <cell r="AH32">
            <v>6.275510204081633E-2</v>
          </cell>
          <cell r="AJ32">
            <v>45990</v>
          </cell>
          <cell r="AK32">
            <v>6.5512820512820508E-2</v>
          </cell>
          <cell r="AM32">
            <v>42500</v>
          </cell>
          <cell r="AN32">
            <v>6.5535851966075559E-2</v>
          </cell>
          <cell r="AP32">
            <v>57200</v>
          </cell>
          <cell r="AQ32">
            <v>6.3640409434801953E-2</v>
          </cell>
        </row>
        <row r="33">
          <cell r="B33" t="str">
            <v>Frais dossier et Garantie Hypoth</v>
          </cell>
          <cell r="D33">
            <v>3000</v>
          </cell>
          <cell r="E33">
            <v>6800</v>
          </cell>
          <cell r="G33" t="str">
            <v/>
          </cell>
          <cell r="H33">
            <v>4440</v>
          </cell>
          <cell r="J33" t="str">
            <v/>
          </cell>
          <cell r="K33">
            <v>5200</v>
          </cell>
          <cell r="M33" t="str">
            <v/>
          </cell>
          <cell r="N33">
            <v>5370</v>
          </cell>
          <cell r="P33">
            <v>2000</v>
          </cell>
          <cell r="Q33">
            <v>5560</v>
          </cell>
          <cell r="S33">
            <v>2000</v>
          </cell>
          <cell r="T33">
            <v>1740</v>
          </cell>
          <cell r="AA33">
            <v>3000</v>
          </cell>
          <cell r="AB33">
            <v>4440</v>
          </cell>
          <cell r="AD33">
            <v>3000</v>
          </cell>
          <cell r="AE33">
            <v>5200</v>
          </cell>
          <cell r="AG33">
            <v>3000</v>
          </cell>
          <cell r="AH33">
            <v>5370</v>
          </cell>
          <cell r="AJ33">
            <v>2000</v>
          </cell>
          <cell r="AK33">
            <v>5560</v>
          </cell>
          <cell r="AM33">
            <v>2000</v>
          </cell>
          <cell r="AN33">
            <v>1740</v>
          </cell>
          <cell r="AP33">
            <v>5000</v>
          </cell>
          <cell r="AQ33">
            <v>8400</v>
          </cell>
        </row>
        <row r="35">
          <cell r="B35" t="str">
            <v>Valeur Achat ANCIEN  /  Surface</v>
          </cell>
          <cell r="D35">
            <v>789000</v>
          </cell>
          <cell r="E35">
            <v>72.930000000000007</v>
          </cell>
          <cell r="G35">
            <v>635000</v>
          </cell>
          <cell r="H35">
            <v>63.9</v>
          </cell>
          <cell r="J35">
            <v>706000</v>
          </cell>
          <cell r="K35">
            <v>71.777777777777771</v>
          </cell>
          <cell r="M35">
            <v>1156000</v>
          </cell>
          <cell r="N35">
            <v>148.16216216216216</v>
          </cell>
          <cell r="P35">
            <v>702000</v>
          </cell>
          <cell r="Q35">
            <v>80.25</v>
          </cell>
          <cell r="S35">
            <v>649000</v>
          </cell>
          <cell r="T35">
            <v>65.388888888888886</v>
          </cell>
          <cell r="AA35">
            <v>635000</v>
          </cell>
          <cell r="AB35">
            <v>63.9</v>
          </cell>
          <cell r="AD35">
            <v>706000</v>
          </cell>
          <cell r="AE35">
            <v>71.777777777777771</v>
          </cell>
          <cell r="AG35">
            <v>1156000</v>
          </cell>
          <cell r="AH35">
            <v>148.16216216216216</v>
          </cell>
          <cell r="AJ35">
            <v>702000</v>
          </cell>
          <cell r="AK35">
            <v>80.25</v>
          </cell>
          <cell r="AM35">
            <v>649000</v>
          </cell>
          <cell r="AN35">
            <v>65.388888888888886</v>
          </cell>
          <cell r="AP35">
            <v>961200</v>
          </cell>
          <cell r="AQ35">
            <v>102.29268292682927</v>
          </cell>
        </row>
        <row r="37">
          <cell r="B37" t="str">
            <v>Surface terrain : ares et prix</v>
          </cell>
          <cell r="D37">
            <v>6.4</v>
          </cell>
          <cell r="E37">
            <v>60000</v>
          </cell>
          <cell r="G37" t="str">
            <v/>
          </cell>
          <cell r="H37" t="str">
            <v/>
          </cell>
          <cell r="J37" t="str">
            <v/>
          </cell>
          <cell r="K37" t="str">
            <v/>
          </cell>
          <cell r="M37" t="str">
            <v/>
          </cell>
          <cell r="N37" t="str">
            <v/>
          </cell>
          <cell r="P37">
            <v>7</v>
          </cell>
          <cell r="Q37" t="str">
            <v/>
          </cell>
          <cell r="S37">
            <v>7</v>
          </cell>
          <cell r="T37" t="str">
            <v/>
          </cell>
          <cell r="AA37">
            <v>6.4</v>
          </cell>
          <cell r="AB37">
            <v>60000</v>
          </cell>
          <cell r="AD37">
            <v>6.4</v>
          </cell>
          <cell r="AE37">
            <v>60000</v>
          </cell>
          <cell r="AG37">
            <v>6.4</v>
          </cell>
          <cell r="AH37">
            <v>60000</v>
          </cell>
          <cell r="AJ37">
            <v>7</v>
          </cell>
          <cell r="AK37">
            <v>60000</v>
          </cell>
          <cell r="AM37">
            <v>7</v>
          </cell>
          <cell r="AN37">
            <v>60000</v>
          </cell>
          <cell r="AP37">
            <v>6.5</v>
          </cell>
          <cell r="AQ37">
            <v>60000</v>
          </cell>
        </row>
        <row r="38">
          <cell r="B38" t="str">
            <v>Prix du terrain</v>
          </cell>
          <cell r="D38">
            <v>384000</v>
          </cell>
          <cell r="E38">
            <v>0.45703403951440136</v>
          </cell>
          <cell r="G38" t="str">
            <v/>
          </cell>
          <cell r="H38">
            <v>0.56757715501951045</v>
          </cell>
          <cell r="J38" t="str">
            <v/>
          </cell>
          <cell r="K38">
            <v>0.51077414205905824</v>
          </cell>
          <cell r="M38" t="str">
            <v/>
          </cell>
          <cell r="N38">
            <v>0.31254323921766519</v>
          </cell>
          <cell r="P38">
            <v>420000</v>
          </cell>
          <cell r="Q38">
            <v>0.5611672278338945</v>
          </cell>
          <cell r="S38">
            <v>420000</v>
          </cell>
          <cell r="T38">
            <v>0.60846637498913458</v>
          </cell>
          <cell r="AA38">
            <v>384000</v>
          </cell>
          <cell r="AB38">
            <v>0.56757715501951045</v>
          </cell>
          <cell r="AD38">
            <v>384000</v>
          </cell>
          <cell r="AE38">
            <v>0.51077414205905824</v>
          </cell>
          <cell r="AG38">
            <v>384000</v>
          </cell>
          <cell r="AH38">
            <v>0.31254323921766519</v>
          </cell>
          <cell r="AJ38">
            <v>420000</v>
          </cell>
          <cell r="AK38">
            <v>0.5611672278338945</v>
          </cell>
          <cell r="AM38">
            <v>420000</v>
          </cell>
          <cell r="AN38">
            <v>0.60846637498913458</v>
          </cell>
          <cell r="AP38">
            <v>390000</v>
          </cell>
          <cell r="AQ38">
            <v>0.40812055253244034</v>
          </cell>
        </row>
        <row r="39">
          <cell r="B39" t="str">
            <v>Valeur Construction / prix au m2</v>
          </cell>
          <cell r="D39">
            <v>456200</v>
          </cell>
          <cell r="E39">
            <v>9500</v>
          </cell>
          <cell r="G39">
            <v>292560</v>
          </cell>
          <cell r="H39" t="str">
            <v/>
          </cell>
          <cell r="J39">
            <v>367800</v>
          </cell>
          <cell r="K39" t="str">
            <v/>
          </cell>
          <cell r="M39">
            <v>844630</v>
          </cell>
          <cell r="N39" t="str">
            <v/>
          </cell>
          <cell r="P39">
            <v>328440</v>
          </cell>
          <cell r="Q39">
            <v>8500</v>
          </cell>
          <cell r="S39">
            <v>270260</v>
          </cell>
          <cell r="T39">
            <v>8500</v>
          </cell>
          <cell r="AA39">
            <v>292560</v>
          </cell>
          <cell r="AB39">
            <v>9500</v>
          </cell>
          <cell r="AD39">
            <v>367800</v>
          </cell>
          <cell r="AE39">
            <v>9500</v>
          </cell>
          <cell r="AG39">
            <v>844630</v>
          </cell>
          <cell r="AH39">
            <v>9500</v>
          </cell>
          <cell r="AJ39">
            <v>328440</v>
          </cell>
          <cell r="AK39">
            <v>8500</v>
          </cell>
          <cell r="AM39">
            <v>270260</v>
          </cell>
          <cell r="AN39">
            <v>8500</v>
          </cell>
          <cell r="AP39">
            <v>565600</v>
          </cell>
          <cell r="AQ39">
            <v>8500</v>
          </cell>
        </row>
        <row r="40">
          <cell r="B40" t="str">
            <v>Frais dossier et Garantie Hypoth</v>
          </cell>
          <cell r="D40">
            <v>3000</v>
          </cell>
          <cell r="E40">
            <v>6800</v>
          </cell>
          <cell r="G40" t="str">
            <v/>
          </cell>
          <cell r="H40">
            <v>4440</v>
          </cell>
          <cell r="J40" t="str">
            <v/>
          </cell>
          <cell r="K40">
            <v>5200</v>
          </cell>
          <cell r="M40" t="str">
            <v/>
          </cell>
          <cell r="N40">
            <v>5370</v>
          </cell>
          <cell r="P40">
            <v>2000</v>
          </cell>
          <cell r="Q40">
            <v>5560</v>
          </cell>
          <cell r="S40">
            <v>2000</v>
          </cell>
          <cell r="T40">
            <v>1740</v>
          </cell>
          <cell r="AA40">
            <v>3000</v>
          </cell>
          <cell r="AB40">
            <v>4440</v>
          </cell>
          <cell r="AD40">
            <v>3000</v>
          </cell>
          <cell r="AE40">
            <v>5200</v>
          </cell>
          <cell r="AG40">
            <v>3000</v>
          </cell>
          <cell r="AH40">
            <v>5370</v>
          </cell>
          <cell r="AJ40">
            <v>2000</v>
          </cell>
          <cell r="AK40">
            <v>5560</v>
          </cell>
          <cell r="AM40">
            <v>2000</v>
          </cell>
          <cell r="AN40">
            <v>1740</v>
          </cell>
          <cell r="AP40">
            <v>5000</v>
          </cell>
          <cell r="AQ40">
            <v>8400</v>
          </cell>
        </row>
        <row r="42">
          <cell r="B42" t="str">
            <v>Valeur totale avec terrain</v>
          </cell>
          <cell r="D42">
            <v>840200</v>
          </cell>
          <cell r="E42">
            <v>48</v>
          </cell>
          <cell r="G42">
            <v>676560</v>
          </cell>
          <cell r="H42">
            <v>30.7</v>
          </cell>
          <cell r="J42">
            <v>751800</v>
          </cell>
          <cell r="K42">
            <v>38.700000000000003</v>
          </cell>
          <cell r="M42">
            <v>1228630</v>
          </cell>
          <cell r="N42">
            <v>88.9</v>
          </cell>
          <cell r="P42">
            <v>748440</v>
          </cell>
          <cell r="Q42">
            <v>38.6</v>
          </cell>
          <cell r="S42">
            <v>690260</v>
          </cell>
          <cell r="T42">
            <v>31.7</v>
          </cell>
          <cell r="AA42">
            <v>676560</v>
          </cell>
          <cell r="AB42">
            <v>30.7</v>
          </cell>
          <cell r="AD42">
            <v>751800</v>
          </cell>
          <cell r="AE42">
            <v>38.700000000000003</v>
          </cell>
          <cell r="AG42">
            <v>1228630</v>
          </cell>
          <cell r="AH42">
            <v>88.9</v>
          </cell>
          <cell r="AJ42">
            <v>748440</v>
          </cell>
          <cell r="AK42">
            <v>38.6</v>
          </cell>
          <cell r="AM42">
            <v>690260</v>
          </cell>
          <cell r="AN42">
            <v>31.7</v>
          </cell>
          <cell r="AP42">
            <v>960600</v>
          </cell>
          <cell r="AQ42">
            <v>66.5</v>
          </cell>
        </row>
        <row r="44">
          <cell r="B44" t="str">
            <v>Coût Intérêts  +  Assurance Vie</v>
          </cell>
          <cell r="D44">
            <v>352000</v>
          </cell>
          <cell r="E44">
            <v>466200</v>
          </cell>
          <cell r="G44">
            <v>168000</v>
          </cell>
          <cell r="H44">
            <v>223800</v>
          </cell>
          <cell r="J44">
            <v>255000</v>
          </cell>
          <cell r="K44">
            <v>338000</v>
          </cell>
          <cell r="M44">
            <v>279000</v>
          </cell>
          <cell r="N44">
            <v>369200</v>
          </cell>
          <cell r="P44">
            <v>272000</v>
          </cell>
          <cell r="Q44">
            <v>342200</v>
          </cell>
          <cell r="S44">
            <v>78000</v>
          </cell>
          <cell r="T44">
            <v>88200</v>
          </cell>
          <cell r="AA44">
            <v>168000</v>
          </cell>
          <cell r="AB44">
            <v>223800</v>
          </cell>
          <cell r="AD44">
            <v>255000</v>
          </cell>
          <cell r="AE44">
            <v>338000</v>
          </cell>
          <cell r="AG44">
            <v>279000</v>
          </cell>
          <cell r="AH44">
            <v>369200</v>
          </cell>
          <cell r="AJ44">
            <v>272000</v>
          </cell>
          <cell r="AK44">
            <v>342200</v>
          </cell>
          <cell r="AM44">
            <v>78000</v>
          </cell>
          <cell r="AN44">
            <v>88200</v>
          </cell>
          <cell r="AP44">
            <v>390000</v>
          </cell>
          <cell r="AQ44">
            <v>499400</v>
          </cell>
        </row>
        <row r="45">
          <cell r="B45" t="str">
            <v>Loyer perdu en ….   x...... Ans</v>
          </cell>
          <cell r="D45">
            <v>20</v>
          </cell>
          <cell r="E45">
            <v>583100</v>
          </cell>
          <cell r="G45" t="str">
            <v/>
          </cell>
          <cell r="H45" t="str">
            <v/>
          </cell>
          <cell r="J45" t="str">
            <v/>
          </cell>
          <cell r="K45" t="str">
            <v/>
          </cell>
          <cell r="M45" t="str">
            <v/>
          </cell>
          <cell r="N45" t="str">
            <v/>
          </cell>
          <cell r="P45" t="str">
            <v/>
          </cell>
          <cell r="Q45">
            <v>903900</v>
          </cell>
          <cell r="S45">
            <v>15</v>
          </cell>
          <cell r="T45">
            <v>0</v>
          </cell>
          <cell r="AA45">
            <v>20</v>
          </cell>
          <cell r="AB45">
            <v>583100</v>
          </cell>
          <cell r="AD45">
            <v>20</v>
          </cell>
          <cell r="AE45">
            <v>583100</v>
          </cell>
          <cell r="AG45">
            <v>20</v>
          </cell>
          <cell r="AH45">
            <v>583100</v>
          </cell>
          <cell r="AJ45">
            <v>20</v>
          </cell>
          <cell r="AK45">
            <v>903900</v>
          </cell>
          <cell r="AM45">
            <v>15</v>
          </cell>
          <cell r="AN45">
            <v>0</v>
          </cell>
          <cell r="AP45">
            <v>16</v>
          </cell>
          <cell r="AQ45">
            <v>946800</v>
          </cell>
        </row>
        <row r="46">
          <cell r="B46" t="str">
            <v>Taux Inflation Insee Construction</v>
          </cell>
          <cell r="D46">
            <v>0.02</v>
          </cell>
          <cell r="E46">
            <v>103100</v>
          </cell>
          <cell r="G46" t="str">
            <v/>
          </cell>
          <cell r="H46" t="str">
            <v/>
          </cell>
          <cell r="J46" t="str">
            <v/>
          </cell>
          <cell r="K46" t="str">
            <v/>
          </cell>
          <cell r="M46" t="str">
            <v/>
          </cell>
          <cell r="N46" t="str">
            <v/>
          </cell>
          <cell r="P46" t="str">
            <v/>
          </cell>
          <cell r="Q46">
            <v>159900</v>
          </cell>
          <cell r="S46">
            <v>1.4999999999999999E-2</v>
          </cell>
          <cell r="T46">
            <v>0</v>
          </cell>
          <cell r="AA46">
            <v>0.02</v>
          </cell>
          <cell r="AB46">
            <v>103100</v>
          </cell>
          <cell r="AD46">
            <v>0.02</v>
          </cell>
          <cell r="AE46">
            <v>103100</v>
          </cell>
          <cell r="AG46">
            <v>0.02</v>
          </cell>
          <cell r="AH46">
            <v>103100</v>
          </cell>
          <cell r="AJ46">
            <v>0.02</v>
          </cell>
          <cell r="AK46">
            <v>159900</v>
          </cell>
          <cell r="AM46">
            <v>1.4999999999999999E-2</v>
          </cell>
          <cell r="AN46">
            <v>0</v>
          </cell>
          <cell r="AP46">
            <v>1.4999999999999999E-2</v>
          </cell>
          <cell r="AQ46">
            <v>102000</v>
          </cell>
        </row>
        <row r="56">
          <cell r="B56">
            <v>39603</v>
          </cell>
          <cell r="D56" t="str">
            <v>Etude de X  BURG Brigitte</v>
          </cell>
        </row>
        <row r="58">
          <cell r="B58" t="str">
            <v>ACHAT  ANCIEN</v>
          </cell>
          <cell r="D58" t="str">
            <v>Hypothèse en cours</v>
          </cell>
          <cell r="G58" t="str">
            <v>Hypothèse 1</v>
          </cell>
          <cell r="J58" t="str">
            <v>Hypothèse 2</v>
          </cell>
          <cell r="M58" t="str">
            <v>Hypothèse 3</v>
          </cell>
          <cell r="P58" t="str">
            <v>Hypothèse 4</v>
          </cell>
          <cell r="S58" t="str">
            <v>Hypothèse 5</v>
          </cell>
        </row>
        <row r="60">
          <cell r="B60" t="str">
            <v>Revenus Mensuels</v>
          </cell>
          <cell r="D60">
            <v>16000</v>
          </cell>
          <cell r="G60" t="str">
            <v/>
          </cell>
          <cell r="J60" t="str">
            <v/>
          </cell>
          <cell r="M60" t="str">
            <v/>
          </cell>
          <cell r="P60">
            <v>20000</v>
          </cell>
          <cell r="S60">
            <v>7100</v>
          </cell>
        </row>
        <row r="61">
          <cell r="B61" t="str">
            <v>Loyer actuel</v>
          </cell>
          <cell r="D61">
            <v>2000</v>
          </cell>
          <cell r="G61" t="str">
            <v/>
          </cell>
          <cell r="J61" t="str">
            <v/>
          </cell>
          <cell r="M61" t="str">
            <v/>
          </cell>
          <cell r="P61">
            <v>3100</v>
          </cell>
          <cell r="S61">
            <v>0</v>
          </cell>
        </row>
        <row r="62">
          <cell r="B62" t="str">
            <v>Effort envisagé</v>
          </cell>
          <cell r="D62">
            <v>2300</v>
          </cell>
          <cell r="G62">
            <v>1400</v>
          </cell>
          <cell r="J62">
            <v>1400</v>
          </cell>
          <cell r="M62">
            <v>1400</v>
          </cell>
          <cell r="P62">
            <v>1500</v>
          </cell>
          <cell r="S62">
            <v>1500</v>
          </cell>
        </row>
        <row r="63">
          <cell r="B63" t="str">
            <v>Assurance Vie</v>
          </cell>
          <cell r="D63">
            <v>476</v>
          </cell>
          <cell r="E63">
            <v>114200</v>
          </cell>
          <cell r="G63">
            <v>310</v>
          </cell>
          <cell r="H63">
            <v>55800</v>
          </cell>
          <cell r="J63">
            <v>364</v>
          </cell>
          <cell r="K63">
            <v>83000</v>
          </cell>
          <cell r="M63">
            <v>376</v>
          </cell>
          <cell r="N63">
            <v>90200</v>
          </cell>
          <cell r="P63">
            <v>390</v>
          </cell>
          <cell r="Q63">
            <v>70200</v>
          </cell>
          <cell r="S63">
            <v>61</v>
          </cell>
          <cell r="T63">
            <v>10200</v>
          </cell>
        </row>
        <row r="65">
          <cell r="B65" t="str">
            <v>Mensualité av As Vie / Taux effort</v>
          </cell>
          <cell r="D65">
            <v>4776</v>
          </cell>
          <cell r="E65">
            <v>0.29849999999999999</v>
          </cell>
          <cell r="G65">
            <v>3710</v>
          </cell>
          <cell r="H65">
            <v>0.231875</v>
          </cell>
          <cell r="J65">
            <v>3764</v>
          </cell>
          <cell r="K65">
            <v>0.23524999999999999</v>
          </cell>
          <cell r="M65">
            <v>3776</v>
          </cell>
          <cell r="N65">
            <v>0.23599999999999999</v>
          </cell>
          <cell r="P65">
            <v>4990</v>
          </cell>
          <cell r="Q65">
            <v>0.2495</v>
          </cell>
          <cell r="S65">
            <v>1561</v>
          </cell>
          <cell r="T65">
            <v>0.21985915492957747</v>
          </cell>
        </row>
        <row r="67">
          <cell r="B67" t="str">
            <v>Coût Assurance Vie</v>
          </cell>
          <cell r="D67">
            <v>3.5</v>
          </cell>
          <cell r="E67">
            <v>2</v>
          </cell>
          <cell r="G67" t="str">
            <v/>
          </cell>
          <cell r="H67" t="str">
            <v/>
          </cell>
          <cell r="J67" t="str">
            <v/>
          </cell>
          <cell r="K67" t="str">
            <v/>
          </cell>
          <cell r="M67" t="str">
            <v/>
          </cell>
          <cell r="N67" t="str">
            <v/>
          </cell>
          <cell r="P67" t="str">
            <v/>
          </cell>
          <cell r="Q67" t="str">
            <v/>
          </cell>
          <cell r="S67" t="str">
            <v/>
          </cell>
          <cell r="T67">
            <v>1</v>
          </cell>
        </row>
        <row r="68">
          <cell r="B68" t="str">
            <v>Durée Emprunt et Taux intérêt</v>
          </cell>
          <cell r="D68">
            <v>20</v>
          </cell>
          <cell r="E68">
            <v>4.4999999999999998E-2</v>
          </cell>
          <cell r="G68">
            <v>15</v>
          </cell>
          <cell r="H68" t="str">
            <v/>
          </cell>
          <cell r="J68">
            <v>19</v>
          </cell>
          <cell r="K68" t="str">
            <v/>
          </cell>
          <cell r="M68" t="str">
            <v/>
          </cell>
          <cell r="N68" t="str">
            <v/>
          </cell>
          <cell r="P68">
            <v>15</v>
          </cell>
          <cell r="Q68">
            <v>5.7000000000000002E-2</v>
          </cell>
          <cell r="S68">
            <v>14</v>
          </cell>
          <cell r="T68">
            <v>5.6000000000000001E-2</v>
          </cell>
        </row>
        <row r="69">
          <cell r="B69" t="str">
            <v>Emprunt envisagé</v>
          </cell>
          <cell r="D69">
            <v>680000</v>
          </cell>
          <cell r="G69">
            <v>444000</v>
          </cell>
          <cell r="J69">
            <v>520000</v>
          </cell>
          <cell r="M69">
            <v>537000</v>
          </cell>
          <cell r="P69">
            <v>556000</v>
          </cell>
          <cell r="S69">
            <v>174000</v>
          </cell>
        </row>
        <row r="71">
          <cell r="B71" t="str">
            <v>Apport</v>
          </cell>
          <cell r="D71">
            <v>170000</v>
          </cell>
          <cell r="E71">
            <v>0.2</v>
          </cell>
          <cell r="G71">
            <v>240000</v>
          </cell>
          <cell r="H71">
            <v>0.35089999999999999</v>
          </cell>
          <cell r="J71">
            <v>240000</v>
          </cell>
          <cell r="K71">
            <v>0.31580000000000003</v>
          </cell>
          <cell r="M71">
            <v>700000</v>
          </cell>
          <cell r="N71">
            <v>0.56589999999999996</v>
          </cell>
          <cell r="P71">
            <v>200000</v>
          </cell>
          <cell r="Q71">
            <v>0.2646</v>
          </cell>
          <cell r="S71">
            <v>520000</v>
          </cell>
          <cell r="T71">
            <v>0.74929999999999997</v>
          </cell>
        </row>
        <row r="73">
          <cell r="B73" t="str">
            <v>Prix d'achat du m2 ANCIEN</v>
          </cell>
          <cell r="D73">
            <v>10000</v>
          </cell>
          <cell r="G73">
            <v>9000</v>
          </cell>
          <cell r="J73">
            <v>9000</v>
          </cell>
          <cell r="M73">
            <v>7400</v>
          </cell>
          <cell r="P73">
            <v>8000</v>
          </cell>
          <cell r="S73">
            <v>9000</v>
          </cell>
        </row>
        <row r="75">
          <cell r="B75" t="str">
            <v>Valeur achat ANCIEN</v>
          </cell>
          <cell r="D75">
            <v>729000</v>
          </cell>
          <cell r="G75">
            <v>575000</v>
          </cell>
          <cell r="J75">
            <v>646000</v>
          </cell>
          <cell r="M75">
            <v>1096000</v>
          </cell>
          <cell r="P75">
            <v>642000</v>
          </cell>
          <cell r="S75">
            <v>589000</v>
          </cell>
        </row>
        <row r="76">
          <cell r="B76" t="str">
            <v>Valeur du garage</v>
          </cell>
          <cell r="D76">
            <v>60000</v>
          </cell>
          <cell r="G76" t="str">
            <v/>
          </cell>
          <cell r="J76" t="str">
            <v/>
          </cell>
          <cell r="M76" t="str">
            <v/>
          </cell>
          <cell r="P76" t="str">
            <v/>
          </cell>
          <cell r="S76" t="str">
            <v/>
          </cell>
        </row>
        <row r="77">
          <cell r="B77" t="str">
            <v>Frais de Notaire</v>
          </cell>
          <cell r="D77">
            <v>50700</v>
          </cell>
          <cell r="E77">
            <v>6.4234131508931966E-2</v>
          </cell>
          <cell r="G77">
            <v>41900</v>
          </cell>
          <cell r="H77">
            <v>6.6291943450860161E-2</v>
          </cell>
          <cell r="J77">
            <v>45990</v>
          </cell>
          <cell r="K77">
            <v>6.6269907795473593E-2</v>
          </cell>
          <cell r="M77">
            <v>72570</v>
          </cell>
          <cell r="N77">
            <v>6.6358075714994219E-2</v>
          </cell>
          <cell r="P77">
            <v>45990</v>
          </cell>
          <cell r="Q77">
            <v>6.634599706505788E-2</v>
          </cell>
          <cell r="S77">
            <v>42500</v>
          </cell>
          <cell r="T77">
            <v>6.6414669454720923E-2</v>
          </cell>
        </row>
        <row r="78">
          <cell r="B78" t="str">
            <v>Frais dossier et Garantie Hypoth</v>
          </cell>
          <cell r="D78">
            <v>3000</v>
          </cell>
          <cell r="E78">
            <v>6800</v>
          </cell>
          <cell r="G78" t="str">
            <v/>
          </cell>
          <cell r="H78">
            <v>1080</v>
          </cell>
          <cell r="J78" t="str">
            <v/>
          </cell>
          <cell r="K78">
            <v>1180</v>
          </cell>
          <cell r="M78" t="str">
            <v/>
          </cell>
          <cell r="N78">
            <v>1280</v>
          </cell>
          <cell r="P78">
            <v>2000</v>
          </cell>
          <cell r="Q78">
            <v>1370</v>
          </cell>
          <cell r="S78">
            <v>2000</v>
          </cell>
          <cell r="T78">
            <v>1460</v>
          </cell>
        </row>
        <row r="80">
          <cell r="B80" t="str">
            <v>Valeur Achat ANCIEN  /  Surface</v>
          </cell>
          <cell r="D80">
            <v>789000</v>
          </cell>
          <cell r="E80">
            <v>72.930000000000007</v>
          </cell>
          <cell r="G80">
            <v>635000</v>
          </cell>
          <cell r="H80">
            <v>63.9</v>
          </cell>
          <cell r="J80">
            <v>706000</v>
          </cell>
          <cell r="K80">
            <v>71.777777777777771</v>
          </cell>
          <cell r="M80">
            <v>1156000</v>
          </cell>
          <cell r="N80">
            <v>148.16216216216216</v>
          </cell>
          <cell r="P80">
            <v>702000</v>
          </cell>
          <cell r="Q80">
            <v>80.25</v>
          </cell>
          <cell r="S80">
            <v>649000</v>
          </cell>
          <cell r="T80">
            <v>65.388888888888886</v>
          </cell>
        </row>
        <row r="82">
          <cell r="B82" t="str">
            <v>Coût Intérêts &amp; avec Assur Vie</v>
          </cell>
          <cell r="D82">
            <v>352000</v>
          </cell>
          <cell r="E82">
            <v>466200</v>
          </cell>
          <cell r="G82">
            <v>168000</v>
          </cell>
          <cell r="H82">
            <v>223800</v>
          </cell>
          <cell r="J82">
            <v>255000</v>
          </cell>
          <cell r="K82">
            <v>338000</v>
          </cell>
          <cell r="M82">
            <v>279000</v>
          </cell>
          <cell r="N82">
            <v>369200</v>
          </cell>
          <cell r="P82">
            <v>272000</v>
          </cell>
          <cell r="Q82">
            <v>342200</v>
          </cell>
          <cell r="S82">
            <v>78000</v>
          </cell>
          <cell r="T82">
            <v>88200</v>
          </cell>
        </row>
      </sheetData>
      <sheetData sheetId="16">
        <row r="6">
          <cell r="Z6" t="str">
            <v>voiture</v>
          </cell>
        </row>
        <row r="8">
          <cell r="A8">
            <v>8</v>
          </cell>
        </row>
      </sheetData>
      <sheetData sheetId="17"/>
      <sheetData sheetId="18"/>
      <sheetData sheetId="19"/>
      <sheetData sheetId="20"/>
      <sheetData sheetId="21"/>
      <sheetData sheetId="22">
        <row r="35">
          <cell r="G35">
            <v>1</v>
          </cell>
        </row>
      </sheetData>
      <sheetData sheetId="23"/>
      <sheetData sheetId="24"/>
      <sheetData sheetId="25">
        <row r="1">
          <cell r="F1" t="str">
            <v>41623 / 3469</v>
          </cell>
          <cell r="H1" t="str">
            <v>52303 / 4359</v>
          </cell>
        </row>
        <row r="2">
          <cell r="F2" t="str">
            <v>18 % / net 16 %</v>
          </cell>
          <cell r="H2" t="str">
            <v>19 % / net 18 %</v>
          </cell>
        </row>
        <row r="4">
          <cell r="H4">
            <v>3</v>
          </cell>
        </row>
        <row r="5">
          <cell r="H5">
            <v>3</v>
          </cell>
        </row>
        <row r="6">
          <cell r="F6">
            <v>0</v>
          </cell>
          <cell r="H6">
            <v>1</v>
          </cell>
        </row>
        <row r="7">
          <cell r="F7" t="str">
            <v>année  2000</v>
          </cell>
          <cell r="H7" t="str">
            <v>année  2000</v>
          </cell>
        </row>
        <row r="8">
          <cell r="F8">
            <v>2</v>
          </cell>
          <cell r="H8">
            <v>2</v>
          </cell>
        </row>
        <row r="9">
          <cell r="F9" t="str">
            <v>tranche  31.75 %</v>
          </cell>
          <cell r="H9" t="str">
            <v>tranche  31.75 %</v>
          </cell>
        </row>
        <row r="10">
          <cell r="F10">
            <v>259200</v>
          </cell>
          <cell r="H10">
            <v>292840</v>
          </cell>
        </row>
        <row r="12">
          <cell r="F12">
            <v>17000</v>
          </cell>
          <cell r="H12">
            <v>17000</v>
          </cell>
        </row>
        <row r="13">
          <cell r="H13">
            <v>0</v>
          </cell>
        </row>
        <row r="14">
          <cell r="F14">
            <v>0</v>
          </cell>
          <cell r="H14">
            <v>0</v>
          </cell>
        </row>
        <row r="15">
          <cell r="F15">
            <v>0</v>
          </cell>
          <cell r="H15">
            <v>0</v>
          </cell>
        </row>
        <row r="17">
          <cell r="F17">
            <v>204000</v>
          </cell>
          <cell r="H17">
            <v>204000</v>
          </cell>
        </row>
        <row r="19">
          <cell r="F19">
            <v>13000</v>
          </cell>
          <cell r="H19">
            <v>14000</v>
          </cell>
        </row>
        <row r="20">
          <cell r="F20">
            <v>0</v>
          </cell>
          <cell r="H20">
            <v>0</v>
          </cell>
        </row>
        <row r="21">
          <cell r="F21">
            <v>0</v>
          </cell>
          <cell r="H21">
            <v>0</v>
          </cell>
        </row>
        <row r="22">
          <cell r="F22">
            <v>0</v>
          </cell>
          <cell r="H22">
            <v>0</v>
          </cell>
        </row>
        <row r="24">
          <cell r="F24">
            <v>156000</v>
          </cell>
          <cell r="H24">
            <v>168000</v>
          </cell>
        </row>
        <row r="27">
          <cell r="F27">
            <v>0</v>
          </cell>
          <cell r="H27">
            <v>0</v>
          </cell>
        </row>
        <row r="28">
          <cell r="F28">
            <v>0</v>
          </cell>
        </row>
        <row r="30">
          <cell r="F30">
            <v>0</v>
          </cell>
          <cell r="H30">
            <v>0</v>
          </cell>
        </row>
        <row r="32">
          <cell r="F32">
            <v>0</v>
          </cell>
          <cell r="H32">
            <v>0</v>
          </cell>
        </row>
        <row r="33">
          <cell r="F33">
            <v>0</v>
          </cell>
          <cell r="H33">
            <v>0</v>
          </cell>
        </row>
        <row r="34">
          <cell r="F34">
            <v>0</v>
          </cell>
          <cell r="H34">
            <v>0</v>
          </cell>
        </row>
        <row r="36">
          <cell r="F36">
            <v>0</v>
          </cell>
          <cell r="H36">
            <v>0</v>
          </cell>
        </row>
        <row r="38">
          <cell r="F38">
            <v>360000</v>
          </cell>
          <cell r="H38">
            <v>372000</v>
          </cell>
        </row>
        <row r="39">
          <cell r="F39">
            <v>30000</v>
          </cell>
          <cell r="H39">
            <v>31000</v>
          </cell>
        </row>
        <row r="40">
          <cell r="F40">
            <v>360000</v>
          </cell>
          <cell r="H40">
            <v>372000</v>
          </cell>
        </row>
        <row r="41">
          <cell r="F41">
            <v>-20400</v>
          </cell>
          <cell r="H41">
            <v>-20400</v>
          </cell>
        </row>
        <row r="42">
          <cell r="F42">
            <v>-20400</v>
          </cell>
          <cell r="H42">
            <v>-20400</v>
          </cell>
        </row>
        <row r="43">
          <cell r="F43">
            <v>0</v>
          </cell>
          <cell r="H43">
            <v>0</v>
          </cell>
        </row>
        <row r="44">
          <cell r="F44" t="str">
            <v>non</v>
          </cell>
          <cell r="H44" t="str">
            <v>non</v>
          </cell>
        </row>
        <row r="45">
          <cell r="F45">
            <v>0</v>
          </cell>
          <cell r="H45">
            <v>0</v>
          </cell>
        </row>
        <row r="46">
          <cell r="F46">
            <v>0</v>
          </cell>
          <cell r="H46">
            <v>0</v>
          </cell>
        </row>
        <row r="47">
          <cell r="F47">
            <v>-36720</v>
          </cell>
          <cell r="H47">
            <v>-36720</v>
          </cell>
        </row>
        <row r="48">
          <cell r="F48">
            <v>0</v>
          </cell>
          <cell r="H48">
            <v>0</v>
          </cell>
        </row>
        <row r="50">
          <cell r="F50">
            <v>-15600</v>
          </cell>
          <cell r="H50">
            <v>-16800</v>
          </cell>
        </row>
        <row r="51">
          <cell r="F51" t="str">
            <v>non</v>
          </cell>
          <cell r="H51" t="str">
            <v>non</v>
          </cell>
        </row>
        <row r="52">
          <cell r="F52">
            <v>0</v>
          </cell>
          <cell r="H52">
            <v>0</v>
          </cell>
        </row>
        <row r="53">
          <cell r="F53">
            <v>0</v>
          </cell>
          <cell r="H53">
            <v>0</v>
          </cell>
        </row>
        <row r="54">
          <cell r="F54">
            <v>-28080</v>
          </cell>
          <cell r="H54">
            <v>-30240</v>
          </cell>
        </row>
        <row r="55">
          <cell r="F55">
            <v>0</v>
          </cell>
          <cell r="H55">
            <v>0</v>
          </cell>
        </row>
        <row r="57">
          <cell r="F57">
            <v>0</v>
          </cell>
          <cell r="H57">
            <v>0</v>
          </cell>
        </row>
        <row r="58">
          <cell r="F58">
            <v>0</v>
          </cell>
          <cell r="H58">
            <v>0</v>
          </cell>
        </row>
        <row r="59">
          <cell r="F59" t="b">
            <v>0</v>
          </cell>
          <cell r="H59" t="b">
            <v>0</v>
          </cell>
        </row>
        <row r="60">
          <cell r="F60">
            <v>0</v>
          </cell>
          <cell r="H60">
            <v>0</v>
          </cell>
        </row>
        <row r="62">
          <cell r="F62">
            <v>0</v>
          </cell>
          <cell r="H62">
            <v>0</v>
          </cell>
        </row>
        <row r="64">
          <cell r="F64">
            <v>-100800</v>
          </cell>
          <cell r="H64">
            <v>-104160</v>
          </cell>
        </row>
        <row r="67">
          <cell r="F67">
            <v>259200</v>
          </cell>
          <cell r="H67">
            <v>267840</v>
          </cell>
        </row>
        <row r="69">
          <cell r="F69">
            <v>0</v>
          </cell>
          <cell r="H69">
            <v>0</v>
          </cell>
        </row>
        <row r="70">
          <cell r="F70">
            <v>0</v>
          </cell>
          <cell r="H70">
            <v>25000</v>
          </cell>
        </row>
        <row r="71">
          <cell r="F71">
            <v>0</v>
          </cell>
          <cell r="H71">
            <v>0</v>
          </cell>
        </row>
        <row r="73">
          <cell r="F73">
            <v>259200</v>
          </cell>
          <cell r="H73">
            <v>292840</v>
          </cell>
        </row>
        <row r="75">
          <cell r="F75">
            <v>129600</v>
          </cell>
          <cell r="H75">
            <v>146420</v>
          </cell>
        </row>
        <row r="77">
          <cell r="F77">
            <v>0</v>
          </cell>
          <cell r="H77">
            <v>0</v>
          </cell>
        </row>
        <row r="78">
          <cell r="F78">
            <v>0</v>
          </cell>
          <cell r="H78">
            <v>0</v>
          </cell>
        </row>
        <row r="79">
          <cell r="F79">
            <v>0</v>
          </cell>
          <cell r="H79">
            <v>0</v>
          </cell>
        </row>
        <row r="80">
          <cell r="F80">
            <v>0</v>
          </cell>
          <cell r="H80">
            <v>0</v>
          </cell>
        </row>
        <row r="83">
          <cell r="F83">
            <v>259200</v>
          </cell>
          <cell r="H83">
            <v>292840</v>
          </cell>
        </row>
        <row r="85">
          <cell r="F85">
            <v>129600</v>
          </cell>
          <cell r="H85">
            <v>146420</v>
          </cell>
        </row>
        <row r="86">
          <cell r="Z86">
            <v>1998</v>
          </cell>
          <cell r="AA86" t="str">
            <v>déduc mini</v>
          </cell>
          <cell r="AB86" t="str">
            <v>décote</v>
          </cell>
          <cell r="AC86" t="str">
            <v>abat p agées</v>
          </cell>
          <cell r="AE86">
            <v>1999</v>
          </cell>
          <cell r="AF86" t="str">
            <v>déduc mini</v>
          </cell>
          <cell r="AG86" t="str">
            <v>décote</v>
          </cell>
          <cell r="AH86" t="str">
            <v>abat p agées</v>
          </cell>
          <cell r="AJ86">
            <v>2000</v>
          </cell>
          <cell r="AK86" t="str">
            <v>déduc mini</v>
          </cell>
          <cell r="AL86" t="str">
            <v>décote</v>
          </cell>
          <cell r="AM86" t="str">
            <v>abat p agées</v>
          </cell>
        </row>
        <row r="87">
          <cell r="E87">
            <v>10260</v>
          </cell>
          <cell r="Z87" t="str">
            <v>Montant de l'impôt brut</v>
          </cell>
          <cell r="AA87">
            <v>2310</v>
          </cell>
          <cell r="AB87">
            <v>3330</v>
          </cell>
          <cell r="AC87">
            <v>10040</v>
          </cell>
          <cell r="AE87" t="str">
            <v>Montant de l'impôt brut</v>
          </cell>
          <cell r="AF87">
            <v>2320</v>
          </cell>
          <cell r="AG87">
            <v>3330</v>
          </cell>
          <cell r="AH87">
            <v>10100</v>
          </cell>
          <cell r="AJ87" t="str">
            <v>Montant de l'impôt brut</v>
          </cell>
          <cell r="AK87">
            <v>2350</v>
          </cell>
          <cell r="AL87">
            <v>4900</v>
          </cell>
          <cell r="AM87">
            <v>10260</v>
          </cell>
        </row>
        <row r="88">
          <cell r="Z88" t="str">
            <v>par tranches de QF</v>
          </cell>
          <cell r="AA88" t="str">
            <v>à changer</v>
          </cell>
          <cell r="AB88" t="str">
            <v xml:space="preserve">R x </v>
          </cell>
          <cell r="AE88" t="str">
            <v>par tranches de QF</v>
          </cell>
          <cell r="AF88" t="str">
            <v>à changer</v>
          </cell>
          <cell r="AG88" t="str">
            <v xml:space="preserve">R x </v>
          </cell>
          <cell r="AH88" t="str">
            <v>année 99</v>
          </cell>
          <cell r="AJ88" t="str">
            <v>par tranches de QF</v>
          </cell>
          <cell r="AK88" t="str">
            <v>à changer</v>
          </cell>
          <cell r="AL88" t="str">
            <v xml:space="preserve">R x </v>
          </cell>
          <cell r="AM88" t="str">
            <v>année 2000</v>
          </cell>
        </row>
        <row r="89">
          <cell r="Z89" t="str">
            <v xml:space="preserve">moins de   </v>
          </cell>
          <cell r="AA89">
            <v>26100</v>
          </cell>
          <cell r="AB89">
            <v>0</v>
          </cell>
          <cell r="AE89" t="str">
            <v xml:space="preserve">moins de   </v>
          </cell>
          <cell r="AF89">
            <v>26230</v>
          </cell>
          <cell r="AG89">
            <v>0</v>
          </cell>
          <cell r="AJ89" t="str">
            <v xml:space="preserve">moins de   </v>
          </cell>
          <cell r="AK89">
            <v>26600</v>
          </cell>
          <cell r="AL89">
            <v>0</v>
          </cell>
        </row>
        <row r="90">
          <cell r="F90">
            <v>0</v>
          </cell>
          <cell r="H90">
            <v>0</v>
          </cell>
          <cell r="Z90">
            <v>26101</v>
          </cell>
          <cell r="AA90">
            <v>51340</v>
          </cell>
          <cell r="AB90">
            <v>0.105</v>
          </cell>
          <cell r="AC90">
            <v>2740.5</v>
          </cell>
          <cell r="AE90">
            <v>26231</v>
          </cell>
          <cell r="AF90">
            <v>51600</v>
          </cell>
          <cell r="AG90">
            <v>0.105</v>
          </cell>
          <cell r="AH90">
            <v>2754.15</v>
          </cell>
          <cell r="AJ90">
            <v>26601</v>
          </cell>
          <cell r="AK90">
            <v>52320</v>
          </cell>
          <cell r="AL90">
            <v>8.2500000000000004E-2</v>
          </cell>
          <cell r="AM90">
            <v>2194.5</v>
          </cell>
        </row>
        <row r="91">
          <cell r="F91">
            <v>0</v>
          </cell>
          <cell r="H91">
            <v>0</v>
          </cell>
          <cell r="Z91">
            <v>51341</v>
          </cell>
          <cell r="AA91">
            <v>90370</v>
          </cell>
          <cell r="AB91">
            <v>0.24</v>
          </cell>
          <cell r="AC91">
            <v>9671.4</v>
          </cell>
          <cell r="AE91">
            <v>51601</v>
          </cell>
          <cell r="AF91">
            <v>90820</v>
          </cell>
          <cell r="AG91">
            <v>0.24</v>
          </cell>
          <cell r="AH91">
            <v>9720.15</v>
          </cell>
          <cell r="AJ91">
            <v>52321</v>
          </cell>
          <cell r="AK91">
            <v>92090</v>
          </cell>
          <cell r="AL91">
            <v>0.2175</v>
          </cell>
          <cell r="AM91">
            <v>9257.7000000000007</v>
          </cell>
        </row>
        <row r="92">
          <cell r="F92">
            <v>45362.6</v>
          </cell>
          <cell r="H92">
            <v>56043.299999999996</v>
          </cell>
          <cell r="Z92">
            <v>90371</v>
          </cell>
          <cell r="AA92">
            <v>146320</v>
          </cell>
          <cell r="AB92">
            <v>0.33</v>
          </cell>
          <cell r="AC92">
            <v>17804.7</v>
          </cell>
          <cell r="AE92">
            <v>90821</v>
          </cell>
          <cell r="AF92">
            <v>147050</v>
          </cell>
          <cell r="AG92">
            <v>0.33</v>
          </cell>
          <cell r="AH92">
            <v>17893.95</v>
          </cell>
          <cell r="AJ92">
            <v>92091</v>
          </cell>
          <cell r="AK92">
            <v>149110</v>
          </cell>
          <cell r="AL92">
            <v>0.3175</v>
          </cell>
          <cell r="AM92">
            <v>18466.7</v>
          </cell>
        </row>
        <row r="93">
          <cell r="F93">
            <v>0</v>
          </cell>
          <cell r="H93">
            <v>0</v>
          </cell>
          <cell r="Z93">
            <v>146321</v>
          </cell>
          <cell r="AA93">
            <v>238080</v>
          </cell>
          <cell r="AB93">
            <v>0.43</v>
          </cell>
          <cell r="AC93">
            <v>32436.7</v>
          </cell>
          <cell r="AE93">
            <v>147051</v>
          </cell>
          <cell r="AF93">
            <v>239270</v>
          </cell>
          <cell r="AG93">
            <v>0.43</v>
          </cell>
          <cell r="AH93">
            <v>32598.95</v>
          </cell>
          <cell r="AJ93">
            <v>149111</v>
          </cell>
          <cell r="AK93">
            <v>242620</v>
          </cell>
          <cell r="AL93">
            <v>0.41749999999999998</v>
          </cell>
          <cell r="AM93">
            <v>33377.699999999997</v>
          </cell>
        </row>
        <row r="94">
          <cell r="F94">
            <v>0</v>
          </cell>
          <cell r="H94">
            <v>0</v>
          </cell>
          <cell r="Z94">
            <v>238081</v>
          </cell>
          <cell r="AA94">
            <v>293600</v>
          </cell>
          <cell r="AB94">
            <v>0.48</v>
          </cell>
          <cell r="AC94">
            <v>44340.7</v>
          </cell>
          <cell r="AE94">
            <v>239271</v>
          </cell>
          <cell r="AF94">
            <v>295070</v>
          </cell>
          <cell r="AG94">
            <v>0.48</v>
          </cell>
          <cell r="AH94">
            <v>44562.45</v>
          </cell>
          <cell r="AJ94">
            <v>242621</v>
          </cell>
          <cell r="AK94">
            <v>299200</v>
          </cell>
          <cell r="AL94">
            <v>0.47249999999999998</v>
          </cell>
          <cell r="AM94">
            <v>46721.8</v>
          </cell>
        </row>
        <row r="95">
          <cell r="F95">
            <v>0</v>
          </cell>
          <cell r="H95">
            <v>0</v>
          </cell>
          <cell r="Z95">
            <v>288101</v>
          </cell>
          <cell r="AA95">
            <v>9999999</v>
          </cell>
          <cell r="AB95">
            <v>0.54</v>
          </cell>
          <cell r="AC95">
            <v>61956.7</v>
          </cell>
          <cell r="AE95">
            <v>295070</v>
          </cell>
          <cell r="AF95">
            <v>9999999</v>
          </cell>
          <cell r="AG95">
            <v>0.54</v>
          </cell>
          <cell r="AH95">
            <v>62266.65</v>
          </cell>
          <cell r="AJ95">
            <v>295070</v>
          </cell>
          <cell r="AK95">
            <v>9999999</v>
          </cell>
          <cell r="AL95">
            <v>0.53249999999999997</v>
          </cell>
          <cell r="AM95">
            <v>64673.8</v>
          </cell>
        </row>
        <row r="96">
          <cell r="Z96" t="str">
            <v xml:space="preserve">non encaissement :  </v>
          </cell>
          <cell r="AA96">
            <v>400</v>
          </cell>
          <cell r="AE96" t="str">
            <v xml:space="preserve">non encaissement :  </v>
          </cell>
          <cell r="AF96">
            <v>400</v>
          </cell>
          <cell r="AG96" t="str">
            <v>enfant :</v>
          </cell>
          <cell r="AH96">
            <v>17910</v>
          </cell>
          <cell r="AJ96" t="str">
            <v xml:space="preserve">non encaissement :  </v>
          </cell>
          <cell r="AK96">
            <v>400</v>
          </cell>
          <cell r="AL96" t="str">
            <v>enfant :</v>
          </cell>
          <cell r="AM96">
            <v>23360</v>
          </cell>
        </row>
        <row r="97">
          <cell r="F97">
            <v>45362.600099999996</v>
          </cell>
          <cell r="H97">
            <v>56043.300099999993</v>
          </cell>
        </row>
        <row r="98">
          <cell r="F98">
            <v>0</v>
          </cell>
          <cell r="H98">
            <v>0</v>
          </cell>
        </row>
        <row r="99">
          <cell r="F99">
            <v>0</v>
          </cell>
          <cell r="H99">
            <v>0</v>
          </cell>
        </row>
        <row r="100">
          <cell r="F100">
            <v>-40462.600099999996</v>
          </cell>
          <cell r="H100">
            <v>0</v>
          </cell>
        </row>
        <row r="101">
          <cell r="F101">
            <v>45362.600099999996</v>
          </cell>
          <cell r="H101">
            <v>56043.300099999993</v>
          </cell>
        </row>
        <row r="102">
          <cell r="F102">
            <v>45362.600099999996</v>
          </cell>
          <cell r="H102">
            <v>56043.300099999993</v>
          </cell>
        </row>
        <row r="103">
          <cell r="F103">
            <v>0.17501003124999998</v>
          </cell>
          <cell r="H103">
            <v>0.19137856884305421</v>
          </cell>
        </row>
        <row r="105">
          <cell r="F105">
            <v>3000</v>
          </cell>
          <cell r="H105">
            <v>3000</v>
          </cell>
        </row>
        <row r="106">
          <cell r="F106">
            <v>0</v>
          </cell>
          <cell r="H106">
            <v>0</v>
          </cell>
        </row>
        <row r="107">
          <cell r="F107">
            <v>240</v>
          </cell>
          <cell r="H107">
            <v>240</v>
          </cell>
        </row>
        <row r="108">
          <cell r="F108">
            <v>0</v>
          </cell>
          <cell r="H108">
            <v>0</v>
          </cell>
        </row>
        <row r="109">
          <cell r="F109">
            <v>0</v>
          </cell>
          <cell r="H109">
            <v>0</v>
          </cell>
        </row>
        <row r="110">
          <cell r="F110">
            <v>0</v>
          </cell>
          <cell r="H110">
            <v>0</v>
          </cell>
        </row>
        <row r="111">
          <cell r="F111">
            <v>0</v>
          </cell>
          <cell r="H111">
            <v>0</v>
          </cell>
        </row>
        <row r="112">
          <cell r="F112">
            <v>0</v>
          </cell>
          <cell r="H112">
            <v>0</v>
          </cell>
        </row>
        <row r="113">
          <cell r="F113">
            <v>0</v>
          </cell>
          <cell r="H113">
            <v>0</v>
          </cell>
        </row>
        <row r="114">
          <cell r="H114">
            <v>0</v>
          </cell>
        </row>
        <row r="115">
          <cell r="F115">
            <v>0</v>
          </cell>
          <cell r="H115">
            <v>0</v>
          </cell>
        </row>
        <row r="116">
          <cell r="H116">
            <v>0</v>
          </cell>
        </row>
        <row r="117">
          <cell r="F117">
            <v>500</v>
          </cell>
          <cell r="H117">
            <v>500</v>
          </cell>
        </row>
        <row r="119">
          <cell r="F119">
            <v>3740</v>
          </cell>
          <cell r="H119">
            <v>3740</v>
          </cell>
        </row>
        <row r="121">
          <cell r="F121">
            <v>0</v>
          </cell>
          <cell r="H121">
            <v>250</v>
          </cell>
        </row>
        <row r="123">
          <cell r="F123">
            <v>41622.600099999996</v>
          </cell>
          <cell r="H123">
            <v>52303.300099999993</v>
          </cell>
        </row>
        <row r="125">
          <cell r="F125">
            <v>3469</v>
          </cell>
          <cell r="H125">
            <v>4359</v>
          </cell>
        </row>
        <row r="127">
          <cell r="F127">
            <v>0.16058101890432097</v>
          </cell>
          <cell r="H127">
            <v>0.17860708953694848</v>
          </cell>
        </row>
        <row r="129">
          <cell r="F129">
            <v>0</v>
          </cell>
          <cell r="H129">
            <v>0</v>
          </cell>
        </row>
        <row r="131">
          <cell r="F131">
            <v>0</v>
          </cell>
          <cell r="H131">
            <v>0</v>
          </cell>
        </row>
        <row r="133">
          <cell r="F133">
            <v>41622.600099999996</v>
          </cell>
          <cell r="H133">
            <v>52303.300099999993</v>
          </cell>
        </row>
        <row r="135">
          <cell r="F135">
            <v>41623</v>
          </cell>
          <cell r="H135">
            <v>52303</v>
          </cell>
        </row>
        <row r="136">
          <cell r="F136">
            <v>0</v>
          </cell>
          <cell r="H136">
            <v>0</v>
          </cell>
        </row>
        <row r="137">
          <cell r="F137">
            <v>0</v>
          </cell>
          <cell r="H137">
            <v>0</v>
          </cell>
        </row>
        <row r="138">
          <cell r="F138">
            <v>0</v>
          </cell>
          <cell r="H138">
            <v>0</v>
          </cell>
        </row>
        <row r="139">
          <cell r="F139">
            <v>0</v>
          </cell>
          <cell r="H139">
            <v>0</v>
          </cell>
        </row>
        <row r="140">
          <cell r="F140">
            <v>0</v>
          </cell>
          <cell r="H140">
            <v>0</v>
          </cell>
        </row>
        <row r="141">
          <cell r="F141">
            <v>0</v>
          </cell>
          <cell r="H141">
            <v>0</v>
          </cell>
        </row>
        <row r="142">
          <cell r="F142">
            <v>0</v>
          </cell>
          <cell r="H142">
            <v>0</v>
          </cell>
        </row>
        <row r="143">
          <cell r="F143">
            <v>0</v>
          </cell>
          <cell r="H143">
            <v>0</v>
          </cell>
        </row>
        <row r="144">
          <cell r="F144">
            <v>0</v>
          </cell>
          <cell r="H144">
            <v>0</v>
          </cell>
        </row>
        <row r="145">
          <cell r="F145">
            <v>0</v>
          </cell>
          <cell r="H145">
            <v>0</v>
          </cell>
        </row>
        <row r="146">
          <cell r="F146">
            <v>0</v>
          </cell>
          <cell r="H146">
            <v>0</v>
          </cell>
        </row>
        <row r="147">
          <cell r="F147">
            <v>0</v>
          </cell>
          <cell r="H147">
            <v>0</v>
          </cell>
        </row>
        <row r="148">
          <cell r="F148">
            <v>0</v>
          </cell>
          <cell r="H148">
            <v>0</v>
          </cell>
        </row>
        <row r="149">
          <cell r="F149">
            <v>0</v>
          </cell>
          <cell r="H149">
            <v>0</v>
          </cell>
        </row>
        <row r="152">
          <cell r="F152">
            <v>0</v>
          </cell>
          <cell r="H152">
            <v>0</v>
          </cell>
        </row>
      </sheetData>
      <sheetData sheetId="26"/>
      <sheetData sheetId="27">
        <row r="199">
          <cell r="D199" t="str">
            <v>P E L  /   48 mois</v>
          </cell>
        </row>
      </sheetData>
      <sheetData sheetId="28"/>
      <sheetData sheetId="29"/>
      <sheetData sheetId="3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eur "/>
      <sheetName val="choix financier"/>
      <sheetName val="Epargne"/>
      <sheetName val="Intérêts et Int composés "/>
      <sheetName val="Crédit particulier"/>
      <sheetName val="Budget Voiture "/>
      <sheetName val="Age"/>
    </sheetNames>
    <sheetDataSet>
      <sheetData sheetId="0"/>
      <sheetData sheetId="1">
        <row r="2">
          <cell r="U2">
            <v>66225</v>
          </cell>
        </row>
        <row r="4">
          <cell r="U4">
            <v>3.7499999999999999E-2</v>
          </cell>
        </row>
        <row r="5">
          <cell r="U5">
            <v>186</v>
          </cell>
        </row>
      </sheetData>
      <sheetData sheetId="2"/>
      <sheetData sheetId="3" refreshError="1"/>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eur "/>
      <sheetName val="choix financier"/>
      <sheetName val="Epargne"/>
      <sheetName val="Intérêts et Int composés "/>
      <sheetName val="Crédit particulier"/>
      <sheetName val="Budget Voiture "/>
      <sheetName val="Age"/>
    </sheetNames>
    <sheetDataSet>
      <sheetData sheetId="0"/>
      <sheetData sheetId="1" refreshError="1">
        <row r="2">
          <cell r="U2">
            <v>66225</v>
          </cell>
        </row>
        <row r="4">
          <cell r="U4">
            <v>3.7499999999999999E-2</v>
          </cell>
        </row>
        <row r="5">
          <cell r="U5">
            <v>186</v>
          </cell>
        </row>
      </sheetData>
      <sheetData sheetId="2"/>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eur "/>
      <sheetName val="choix financier"/>
      <sheetName val="Epargne"/>
      <sheetName val="Intérêts et Int composés "/>
      <sheetName val="Crédit particulier"/>
      <sheetName val="Budget Voiture "/>
      <sheetName val="Age"/>
    </sheetNames>
    <sheetDataSet>
      <sheetData sheetId="0"/>
      <sheetData sheetId="1" refreshError="1">
        <row r="2">
          <cell r="U2">
            <v>66225</v>
          </cell>
        </row>
        <row r="4">
          <cell r="U4">
            <v>3.7499999999999999E-2</v>
          </cell>
        </row>
        <row r="5">
          <cell r="U5">
            <v>186</v>
          </cell>
        </row>
      </sheetData>
      <sheetData sheetId="2"/>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Feuil4"/>
      <sheetName val=" 1 "/>
      <sheetName val=" 2 "/>
      <sheetName val=" 3 "/>
      <sheetName val=" 4 "/>
      <sheetName val=" 5 "/>
      <sheetName val=" 6 "/>
      <sheetName val=" 7 "/>
      <sheetName val=" 8 "/>
      <sheetName val=" 9 "/>
      <sheetName val=" 10 "/>
      <sheetName val=" 11 "/>
      <sheetName val=" 12 "/>
      <sheetName val=" 13 "/>
      <sheetName val=" 14 "/>
      <sheetName val=" 15 "/>
      <sheetName val=" 16 "/>
      <sheetName val=" 17 "/>
      <sheetName val=" 17  (2)"/>
      <sheetName val=" 17  (3)"/>
      <sheetName val=" 17  (4)"/>
      <sheetName val="Feuil3"/>
      <sheetName val="Feuil2"/>
      <sheetName val="Feuil1"/>
      <sheetName val="Feuil6"/>
      <sheetName val="Comparatif BOGEAT"/>
      <sheetName val="Comparatif DEBARD"/>
      <sheetName val="Glossa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6">
          <cell r="E16">
            <v>0.51100000000000001</v>
          </cell>
        </row>
        <row r="17">
          <cell r="E17">
            <v>0.31290000000000001</v>
          </cell>
        </row>
      </sheetData>
      <sheetData sheetId="2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SSION NATURE "/>
      <sheetName val=" AMIS + FAMILLE "/>
      <sheetName val="Famille seule "/>
      <sheetName val="AMIS seuls"/>
      <sheetName val=" DIVERS "/>
      <sheetName val="Fichier téléphone LEIMBACH"/>
      <sheetName val=" LEIMBACH "/>
      <sheetName val="Liste perso"/>
      <sheetName val=" N I A H "/>
      <sheetName val="ASPACH le HAUT "/>
      <sheetName val="Liste pour ABSOLU"/>
      <sheetName val="Invitation Alsace Nature "/>
      <sheetName val="Message Portelli hasselbach"/>
      <sheetName val="PS  PS  PS "/>
      <sheetName val="Tet Comité"/>
      <sheetName val="TET Photovolt "/>
      <sheetName val=" T E T "/>
      <sheetName val="Liste diffusion TET "/>
      <sheetName val="Joyeux Pessimistes "/>
      <sheetName val="Terre sacrée"/>
      <sheetName val="AST Bernard "/>
      <sheetName val="BAY Nicole"/>
      <sheetName val="burg Jean Louis"/>
      <sheetName val="CHENE  j jacques"/>
      <sheetName val="Cheni"/>
      <sheetName val="DIETSCHE frank"/>
      <sheetName val="Di marco Christelle"/>
      <sheetName val="Ecolo Vert"/>
      <sheetName val="GARDIN Pierre"/>
      <sheetName val="HEISSERER Philippe"/>
      <sheetName val="Holler Gregory"/>
      <sheetName val="JARDILLIER Bernadette"/>
      <sheetName val="Joelle"/>
      <sheetName val="KNOERR Michel"/>
      <sheetName val="Kubler Gilbert"/>
      <sheetName val="Le Chanu "/>
      <sheetName val="Leborgne Monique"/>
      <sheetName val="Litzler Serge"/>
      <sheetName val="Manue Schneider"/>
      <sheetName val="MARTINEZ PAULUS Caroline"/>
      <sheetName val="Mitsouco"/>
      <sheetName val="NIAH"/>
      <sheetName val="POUILLET alexandra"/>
      <sheetName val="ROELENS Nicole"/>
      <sheetName val="Rumelhart Leimbach"/>
      <sheetName val="Schneider Jean"/>
      <sheetName val="SCHMITT Nicole Bernard"/>
      <sheetName val="Tiffon"/>
      <sheetName val="adresses UP "/>
      <sheetName val="Zim"/>
      <sheetName val="Waeselynck"/>
      <sheetName val="Méditation"/>
      <sheetName val="Xolin"/>
      <sheetName val="Zimmer Claude"/>
      <sheetName val="vide (4)"/>
    </sheetNames>
    <sheetDataSet>
      <sheetData sheetId="0"/>
      <sheetData sheetId="1">
        <row r="14">
          <cell r="A14">
            <v>8</v>
          </cell>
        </row>
        <row r="233">
          <cell r="A233">
            <v>37</v>
          </cell>
        </row>
      </sheetData>
      <sheetData sheetId="2"/>
      <sheetData sheetId="3"/>
      <sheetData sheetId="4">
        <row r="10">
          <cell r="A10">
            <v>38</v>
          </cell>
        </row>
      </sheetData>
      <sheetData sheetId="5"/>
      <sheetData sheetId="6">
        <row r="8">
          <cell r="A8">
            <v>41</v>
          </cell>
        </row>
      </sheetData>
      <sheetData sheetId="7"/>
      <sheetData sheetId="8">
        <row r="11">
          <cell r="A11">
            <v>124</v>
          </cell>
        </row>
      </sheetData>
      <sheetData sheetId="9">
        <row r="8">
          <cell r="A8">
            <v>102</v>
          </cell>
        </row>
      </sheetData>
      <sheetData sheetId="10"/>
      <sheetData sheetId="11"/>
      <sheetData sheetId="12"/>
      <sheetData sheetId="13">
        <row r="10">
          <cell r="A10">
            <v>160</v>
          </cell>
        </row>
        <row r="362">
          <cell r="A362">
            <v>7</v>
          </cell>
        </row>
        <row r="373">
          <cell r="A373">
            <v>65</v>
          </cell>
        </row>
        <row r="473">
          <cell r="A473">
            <v>45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7"/>
      <sheetName val="078"/>
      <sheetName val="080"/>
      <sheetName val="081"/>
      <sheetName val="082"/>
      <sheetName val="083"/>
      <sheetName val="084"/>
      <sheetName val="089"/>
      <sheetName val="085"/>
      <sheetName val="086"/>
      <sheetName val="087"/>
      <sheetName val="088"/>
      <sheetName val="090"/>
      <sheetName val="091"/>
      <sheetName val="092"/>
      <sheetName val="093"/>
      <sheetName val="094"/>
    </sheetNames>
    <sheetDataSet>
      <sheetData sheetId="0"/>
      <sheetData sheetId="1"/>
      <sheetData sheetId="2" refreshError="1">
        <row r="6">
          <cell r="B6" t="str">
            <v>A</v>
          </cell>
        </row>
        <row r="1637">
          <cell r="B1637" t="str">
            <v>FIN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efreshError="1">
        <row r="4">
          <cell r="D4">
            <v>546000</v>
          </cell>
        </row>
      </sheetData>
      <sheetData sheetId="1" refreshError="1">
        <row r="6">
          <cell r="D6">
            <v>168</v>
          </cell>
        </row>
      </sheetData>
      <sheetData sheetId="2"/>
      <sheetData sheetId="3"/>
      <sheetData sheetId="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ow r="4">
          <cell r="D4">
            <v>546000</v>
          </cell>
        </row>
      </sheetData>
      <sheetData sheetId="1"/>
      <sheetData sheetId="2"/>
      <sheetData sheetId="3"/>
      <sheetData sheetId="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ow r="4">
          <cell r="D4">
            <v>546000</v>
          </cell>
        </row>
      </sheetData>
      <sheetData sheetId="1"/>
      <sheetData sheetId="2"/>
      <sheetData sheetId="3"/>
      <sheetData sheetId="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ow r="4">
          <cell r="D4">
            <v>546000</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Coût futur pré-retraite"/>
      <sheetName val="table coeff"/>
      <sheetName val="Détail Prêts"/>
      <sheetName val="ETUDE"/>
      <sheetName val="Copie Client"/>
      <sheetName val="Copie Scénario"/>
      <sheetName val="Analyse financière"/>
      <sheetName val="Comparatif Prêts"/>
      <sheetName val="Plan a"/>
      <sheetName val="acheter ou attendre"/>
      <sheetName val=" T E G "/>
      <sheetName val="calculette"/>
      <sheetName val="IMPOTS"/>
      <sheetName val="Imprime Impôts"/>
      <sheetName val="recherche Banques"/>
      <sheetName val="BIB"/>
      <sheetName val="Module1"/>
      <sheetName val="Module3"/>
    </sheetNames>
    <sheetDataSet>
      <sheetData sheetId="0" refreshError="1">
        <row r="5">
          <cell r="C5" t="str">
            <v>BATTISTELLA Jacques</v>
          </cell>
          <cell r="D5">
            <v>50</v>
          </cell>
        </row>
        <row r="7">
          <cell r="C7" t="str">
            <v>DUCLAP  Christiane</v>
          </cell>
          <cell r="D7">
            <v>46</v>
          </cell>
        </row>
        <row r="17">
          <cell r="C17" t="str">
            <v>47, rue du Millepertuis</v>
          </cell>
        </row>
        <row r="18">
          <cell r="C18" t="str">
            <v>68 200 MULHOUSE</v>
          </cell>
        </row>
        <row r="20">
          <cell r="C20" t="str">
            <v>03 89 50 50 00</v>
          </cell>
        </row>
      </sheetData>
      <sheetData sheetId="1" refreshError="1">
        <row r="66">
          <cell r="AH66">
            <v>3.35</v>
          </cell>
        </row>
        <row r="69">
          <cell r="AH69">
            <v>4.0999999999999996</v>
          </cell>
        </row>
      </sheetData>
      <sheetData sheetId="2"/>
      <sheetData sheetId="3"/>
      <sheetData sheetId="4"/>
      <sheetData sheetId="5"/>
      <sheetData sheetId="6"/>
      <sheetData sheetId="7"/>
      <sheetData sheetId="8"/>
      <sheetData sheetId="9"/>
      <sheetData sheetId="10"/>
      <sheetData sheetId="11" refreshError="1">
        <row r="1">
          <cell r="D1">
            <v>1</v>
          </cell>
          <cell r="F1">
            <v>2</v>
          </cell>
          <cell r="H1">
            <v>3</v>
          </cell>
          <cell r="J1">
            <v>4</v>
          </cell>
          <cell r="L1">
            <v>5</v>
          </cell>
          <cell r="N1">
            <v>6</v>
          </cell>
          <cell r="P1" t="str">
            <v xml:space="preserve">1 + 2 + 3 + 4 + 5 + 6 </v>
          </cell>
        </row>
        <row r="2">
          <cell r="B2" t="str">
            <v>Détail des Prêts</v>
          </cell>
          <cell r="D2" t="str">
            <v>Cr Lyonnais</v>
          </cell>
          <cell r="F2" t="str">
            <v>CMDP</v>
          </cell>
          <cell r="H2" t="str">
            <v>CMDP</v>
          </cell>
          <cell r="J2" t="str">
            <v>C I L</v>
          </cell>
          <cell r="L2" t="str">
            <v>Taux 0 %</v>
          </cell>
          <cell r="N2" t="str">
            <v>Libre</v>
          </cell>
          <cell r="P2" t="str">
            <v>CUMUL</v>
          </cell>
        </row>
        <row r="3">
          <cell r="B3">
            <v>803000</v>
          </cell>
          <cell r="D3" t="str">
            <v>Principal</v>
          </cell>
          <cell r="F3" t="str">
            <v>PEL</v>
          </cell>
          <cell r="H3" t="str">
            <v>CEL</v>
          </cell>
          <cell r="J3" t="str">
            <v>1 % employeur</v>
          </cell>
        </row>
        <row r="4">
          <cell r="B4" t="str">
            <v xml:space="preserve">Emprunt  </v>
          </cell>
          <cell r="D4">
            <v>624659.99994999997</v>
          </cell>
          <cell r="F4">
            <v>58340.000010000003</v>
          </cell>
          <cell r="H4">
            <v>1.0000000000000001E-5</v>
          </cell>
          <cell r="J4">
            <v>1.0000000000000001E-5</v>
          </cell>
          <cell r="L4">
            <v>1.0000000000000001E-5</v>
          </cell>
          <cell r="N4">
            <v>120000.00001</v>
          </cell>
          <cell r="P4">
            <v>802999.99999999977</v>
          </cell>
        </row>
        <row r="5">
          <cell r="B5" t="str">
            <v>Années :</v>
          </cell>
          <cell r="D5">
            <v>15</v>
          </cell>
          <cell r="F5">
            <v>15</v>
          </cell>
          <cell r="H5">
            <v>10</v>
          </cell>
          <cell r="J5">
            <v>10</v>
          </cell>
          <cell r="L5">
            <v>14</v>
          </cell>
          <cell r="M5">
            <v>140</v>
          </cell>
          <cell r="N5">
            <v>15</v>
          </cell>
          <cell r="P5">
            <v>15</v>
          </cell>
        </row>
        <row r="6">
          <cell r="B6" t="str">
            <v>Mois</v>
          </cell>
          <cell r="D6">
            <v>180</v>
          </cell>
          <cell r="F6">
            <v>180</v>
          </cell>
          <cell r="H6">
            <v>120</v>
          </cell>
          <cell r="J6">
            <v>120</v>
          </cell>
          <cell r="L6">
            <v>168</v>
          </cell>
          <cell r="N6">
            <v>180</v>
          </cell>
          <cell r="P6">
            <v>180</v>
          </cell>
        </row>
        <row r="7">
          <cell r="B7" t="str">
            <v xml:space="preserve">Taux  </v>
          </cell>
          <cell r="D7">
            <v>5.6000000000000001E-2</v>
          </cell>
          <cell r="F7">
            <v>5.3999999999999999E-2</v>
          </cell>
          <cell r="H7">
            <v>3.5000000000000003E-2</v>
          </cell>
          <cell r="J7">
            <v>1.4999999999999999E-2</v>
          </cell>
          <cell r="L7">
            <v>0</v>
          </cell>
          <cell r="N7">
            <v>5.6000000000000001E-2</v>
          </cell>
          <cell r="P7">
            <v>5.5855184194247481E-2</v>
          </cell>
        </row>
        <row r="9">
          <cell r="B9" t="str">
            <v>Mensualité</v>
          </cell>
          <cell r="D9">
            <v>5137.2016140894366</v>
          </cell>
          <cell r="F9">
            <v>473.59630761885029</v>
          </cell>
          <cell r="H9">
            <v>9.8885867461903514E-8</v>
          </cell>
          <cell r="J9">
            <v>8.9791499795031659E-8</v>
          </cell>
          <cell r="L9">
            <v>5.9523809523809528E-8</v>
          </cell>
          <cell r="N9">
            <v>986.8795725537866</v>
          </cell>
          <cell r="P9">
            <v>6597.6774945102743</v>
          </cell>
        </row>
        <row r="10">
          <cell r="B10" t="str">
            <v>Taux AV 1 tête  100 %</v>
          </cell>
          <cell r="D10">
            <v>4.1999999999999997E-3</v>
          </cell>
          <cell r="E10">
            <v>3.4999999999999996</v>
          </cell>
          <cell r="F10">
            <v>4.1999999999999997E-3</v>
          </cell>
          <cell r="G10">
            <v>3.4999999999999996</v>
          </cell>
          <cell r="H10">
            <v>4.1999999999999997E-3</v>
          </cell>
          <cell r="I10">
            <v>3.4999999999999996</v>
          </cell>
          <cell r="J10">
            <v>4.1999999999999997E-3</v>
          </cell>
          <cell r="K10">
            <v>3.4999999999999996</v>
          </cell>
          <cell r="L10">
            <v>4.1999999999999997E-3</v>
          </cell>
          <cell r="M10">
            <v>3.4999999999999996</v>
          </cell>
          <cell r="N10">
            <v>4.1999999999999997E-3</v>
          </cell>
          <cell r="O10">
            <v>3.5</v>
          </cell>
          <cell r="P10">
            <v>4.0800000000000003E-3</v>
          </cell>
          <cell r="Q10">
            <v>3.5000000000000004</v>
          </cell>
        </row>
        <row r="11">
          <cell r="B11" t="str">
            <v>Taux AV 2 têtes</v>
          </cell>
          <cell r="D11">
            <v>4.1999999999999997E-3</v>
          </cell>
          <cell r="E11">
            <v>3.4999999999999996</v>
          </cell>
          <cell r="F11">
            <v>4.1999999999999997E-3</v>
          </cell>
          <cell r="G11">
            <v>3.4999999999999996</v>
          </cell>
          <cell r="H11">
            <v>4.1999999999999997E-3</v>
          </cell>
          <cell r="I11">
            <v>3.4999999999999996</v>
          </cell>
          <cell r="J11">
            <v>4.1999999999999997E-3</v>
          </cell>
          <cell r="K11">
            <v>3.4999999999999996</v>
          </cell>
          <cell r="L11">
            <v>4.1999999999999997E-3</v>
          </cell>
          <cell r="M11">
            <v>3.4999999999999996</v>
          </cell>
          <cell r="N11">
            <v>4.1999999999999997E-3</v>
          </cell>
          <cell r="O11">
            <v>3.5</v>
          </cell>
          <cell r="P11">
            <v>4.0800000000000003E-3</v>
          </cell>
          <cell r="Q11">
            <v>3.5000000000000004</v>
          </cell>
        </row>
        <row r="12">
          <cell r="B12" t="str">
            <v xml:space="preserve">Montant mois 1 tête </v>
          </cell>
          <cell r="D12">
            <v>218.63099998249996</v>
          </cell>
          <cell r="F12">
            <v>20.419000003499999</v>
          </cell>
          <cell r="H12">
            <v>3.4999999999999999E-9</v>
          </cell>
          <cell r="J12">
            <v>3.4999999999999999E-9</v>
          </cell>
          <cell r="L12">
            <v>3.4999999999999999E-9</v>
          </cell>
          <cell r="N12">
            <v>42.000000003499999</v>
          </cell>
          <cell r="P12">
            <v>281.04999999999995</v>
          </cell>
        </row>
        <row r="13">
          <cell r="B13" t="str">
            <v xml:space="preserve">Montant 2ème tête </v>
          </cell>
          <cell r="D13">
            <v>218.63099998249996</v>
          </cell>
          <cell r="F13">
            <v>20.419000003499999</v>
          </cell>
          <cell r="H13">
            <v>3.4999999999999999E-9</v>
          </cell>
          <cell r="J13">
            <v>3.4999999999999999E-9</v>
          </cell>
          <cell r="L13">
            <v>3.4999999999999999E-9</v>
          </cell>
          <cell r="N13">
            <v>42.000000003499999</v>
          </cell>
          <cell r="P13">
            <v>281.04999999999995</v>
          </cell>
        </row>
        <row r="14">
          <cell r="B14" t="str">
            <v>Mensualité av A.Vie</v>
          </cell>
          <cell r="D14">
            <v>5574.4636140544362</v>
          </cell>
          <cell r="E14">
            <v>6.8847928482192428E-2</v>
          </cell>
          <cell r="F14">
            <v>514.43430762585024</v>
          </cell>
          <cell r="G14">
            <v>6.6936203589726656E-2</v>
          </cell>
          <cell r="H14">
            <v>1.0588586746190351E-7</v>
          </cell>
          <cell r="I14">
            <v>4.9632280512611163E-2</v>
          </cell>
          <cell r="J14">
            <v>9.6791499795031656E-8</v>
          </cell>
          <cell r="K14">
            <v>3.0499532156170472E-2</v>
          </cell>
          <cell r="L14">
            <v>6.6523809523809531E-8</v>
          </cell>
          <cell r="M14">
            <v>1.61002596428537E-2</v>
          </cell>
          <cell r="N14">
            <v>1070.8795725607865</v>
          </cell>
          <cell r="O14">
            <v>6.8847928482192136E-2</v>
          </cell>
          <cell r="P14">
            <v>7159.7774945102738</v>
          </cell>
          <cell r="Q14">
            <v>6.8709448940548284E-2</v>
          </cell>
        </row>
        <row r="15">
          <cell r="B15" t="str">
            <v xml:space="preserve">Frais dossier  </v>
          </cell>
          <cell r="D15">
            <v>2000</v>
          </cell>
          <cell r="E15">
            <v>6.9362162306234432E-2</v>
          </cell>
          <cell r="G15">
            <v>6.6936203589726656E-2</v>
          </cell>
          <cell r="I15">
            <v>4.9632280512611163E-2</v>
          </cell>
          <cell r="K15">
            <v>3.0499532156170472E-2</v>
          </cell>
          <cell r="M15">
            <v>1.61002596428537E-2</v>
          </cell>
          <cell r="N15">
            <v>0</v>
          </cell>
          <cell r="O15">
            <v>6.8847928482192136E-2</v>
          </cell>
          <cell r="P15">
            <v>2000</v>
          </cell>
          <cell r="Q15">
            <v>6.9109105785707864E-2</v>
          </cell>
        </row>
        <row r="16">
          <cell r="B16" t="str">
            <v>Garantie - hypothèque</v>
          </cell>
          <cell r="D16">
            <v>5000</v>
          </cell>
          <cell r="E16">
            <v>7.0658411386026368E-2</v>
          </cell>
          <cell r="G16">
            <v>6.6936203589726656E-2</v>
          </cell>
          <cell r="I16">
            <v>4.9632280512611163E-2</v>
          </cell>
          <cell r="K16">
            <v>3.0499532156170472E-2</v>
          </cell>
          <cell r="M16">
            <v>1.61002596428537E-2</v>
          </cell>
          <cell r="O16">
            <v>6.8847928482192136E-2</v>
          </cell>
          <cell r="P16">
            <v>5000</v>
          </cell>
          <cell r="Q16">
            <v>7.0114679132904548E-2</v>
          </cell>
        </row>
        <row r="17">
          <cell r="B17" t="str">
            <v>T E G</v>
          </cell>
          <cell r="D17">
            <v>6.9362162306234432E-2</v>
          </cell>
          <cell r="F17">
            <v>6.6936203589726656E-2</v>
          </cell>
          <cell r="H17">
            <v>0</v>
          </cell>
          <cell r="J17">
            <v>0</v>
          </cell>
          <cell r="L17">
            <v>0</v>
          </cell>
          <cell r="N17">
            <v>6.8847928482192136E-2</v>
          </cell>
          <cell r="P17">
            <v>6.9109105785707864E-2</v>
          </cell>
        </row>
        <row r="19">
          <cell r="B19" t="str">
            <v>Intérêts</v>
          </cell>
          <cell r="D19">
            <v>300036.29058609856</v>
          </cell>
          <cell r="E19">
            <v>0.48031935870732007</v>
          </cell>
          <cell r="F19">
            <v>26907.335361393052</v>
          </cell>
          <cell r="G19">
            <v>0.46121589572816063</v>
          </cell>
          <cell r="H19">
            <v>1.8663040954284212E-6</v>
          </cell>
          <cell r="I19">
            <v>0.1866304095428421</v>
          </cell>
          <cell r="J19">
            <v>7.7497997540379848E-7</v>
          </cell>
          <cell r="K19">
            <v>7.7497997540379837E-2</v>
          </cell>
          <cell r="L19">
            <v>0</v>
          </cell>
          <cell r="M19">
            <v>0</v>
          </cell>
          <cell r="N19">
            <v>57638.323049681596</v>
          </cell>
          <cell r="O19">
            <v>0.48031935870732001</v>
          </cell>
          <cell r="P19">
            <v>384581.94899981451</v>
          </cell>
          <cell r="Q19">
            <v>0.47893144333725357</v>
          </cell>
        </row>
        <row r="20">
          <cell r="B20" t="str">
            <v>Assurances</v>
          </cell>
          <cell r="D20">
            <v>78707.159993699985</v>
          </cell>
          <cell r="E20">
            <v>0.12599999999999997</v>
          </cell>
          <cell r="F20">
            <v>7350.8400012599996</v>
          </cell>
          <cell r="G20">
            <v>0.12599999999999997</v>
          </cell>
          <cell r="H20">
            <v>8.4E-7</v>
          </cell>
          <cell r="I20">
            <v>8.3999999999999991E-2</v>
          </cell>
          <cell r="J20">
            <v>8.4E-7</v>
          </cell>
          <cell r="K20">
            <v>8.3999999999999991E-2</v>
          </cell>
          <cell r="L20">
            <v>1.176E-6</v>
          </cell>
          <cell r="M20">
            <v>0.1176</v>
          </cell>
          <cell r="N20">
            <v>15120.000001259999</v>
          </cell>
          <cell r="O20">
            <v>0.126</v>
          </cell>
          <cell r="P20">
            <v>101177.99999907598</v>
          </cell>
          <cell r="Q20">
            <v>0.12599999999884934</v>
          </cell>
        </row>
        <row r="21">
          <cell r="B21" t="str">
            <v>Intérêts + Assurances</v>
          </cell>
          <cell r="D21">
            <v>378743.45057979855</v>
          </cell>
          <cell r="E21">
            <v>0.60631935870732001</v>
          </cell>
          <cell r="F21">
            <v>34258.175362653055</v>
          </cell>
          <cell r="G21">
            <v>0.58721589572816069</v>
          </cell>
          <cell r="H21">
            <v>2.7063040954284212E-6</v>
          </cell>
          <cell r="I21">
            <v>0.27063040954284212</v>
          </cell>
          <cell r="J21">
            <v>1.6149799754037985E-6</v>
          </cell>
          <cell r="K21">
            <v>0.16149799754037983</v>
          </cell>
          <cell r="L21">
            <v>1.176E-6</v>
          </cell>
          <cell r="M21">
            <v>0.1176</v>
          </cell>
          <cell r="N21">
            <v>72758.323050941603</v>
          </cell>
          <cell r="O21">
            <v>0.60631935870732001</v>
          </cell>
          <cell r="P21">
            <v>485759.94899889047</v>
          </cell>
          <cell r="Q21">
            <v>0.60493144333610283</v>
          </cell>
        </row>
        <row r="22">
          <cell r="B22" t="str">
            <v>Frais Dossier + Garantie</v>
          </cell>
          <cell r="D22">
            <v>7000</v>
          </cell>
          <cell r="E22">
            <v>1.1206096117184237E-2</v>
          </cell>
          <cell r="F22">
            <v>0</v>
          </cell>
          <cell r="G22">
            <v>0</v>
          </cell>
          <cell r="H22">
            <v>0</v>
          </cell>
          <cell r="I22">
            <v>0</v>
          </cell>
          <cell r="J22">
            <v>0</v>
          </cell>
          <cell r="K22">
            <v>0</v>
          </cell>
          <cell r="L22">
            <v>0</v>
          </cell>
          <cell r="M22">
            <v>0</v>
          </cell>
          <cell r="N22">
            <v>0</v>
          </cell>
          <cell r="O22">
            <v>0</v>
          </cell>
          <cell r="P22">
            <v>7000</v>
          </cell>
          <cell r="Q22">
            <v>8.7173100871731028E-3</v>
          </cell>
        </row>
        <row r="23">
          <cell r="B23" t="str">
            <v>Coût global</v>
          </cell>
          <cell r="D23">
            <v>385743.45057979855</v>
          </cell>
          <cell r="E23">
            <v>0.61752545482450427</v>
          </cell>
          <cell r="F23">
            <v>34258.175362653055</v>
          </cell>
          <cell r="G23">
            <v>0.58721589572816069</v>
          </cell>
          <cell r="H23">
            <v>2.7063040954284212E-6</v>
          </cell>
          <cell r="I23">
            <v>0.27063040954284212</v>
          </cell>
          <cell r="J23">
            <v>1.6149799754037985E-6</v>
          </cell>
          <cell r="K23">
            <v>0.16149799754037983</v>
          </cell>
          <cell r="L23">
            <v>1.176E-6</v>
          </cell>
          <cell r="M23">
            <v>0.1176</v>
          </cell>
          <cell r="N23">
            <v>72758.323050941603</v>
          </cell>
          <cell r="O23">
            <v>0.60631935870732001</v>
          </cell>
          <cell r="P23">
            <v>492759.94899889047</v>
          </cell>
          <cell r="Q23">
            <v>0.61364875342327596</v>
          </cell>
        </row>
        <row r="26">
          <cell r="B26" t="str">
            <v xml:space="preserve">Taux  effectif  </v>
          </cell>
          <cell r="D26">
            <v>5.6000000000000001E-2</v>
          </cell>
          <cell r="F26">
            <v>5.3999999999999999E-2</v>
          </cell>
          <cell r="H26">
            <v>3.5000000000000003E-2</v>
          </cell>
          <cell r="J26">
            <v>1.4999999999999999E-2</v>
          </cell>
          <cell r="L26">
            <v>0</v>
          </cell>
          <cell r="N26">
            <v>5.6000000000000001E-2</v>
          </cell>
          <cell r="P26">
            <v>5.5855184194247481E-2</v>
          </cell>
        </row>
        <row r="27">
          <cell r="B27" t="str">
            <v>Type</v>
          </cell>
          <cell r="D27" t="str">
            <v>Fixe</v>
          </cell>
          <cell r="F27" t="str">
            <v>Fixe</v>
          </cell>
          <cell r="H27" t="str">
            <v>Fixe</v>
          </cell>
          <cell r="J27" t="str">
            <v>Fixe</v>
          </cell>
        </row>
        <row r="28">
          <cell r="B28" t="str">
            <v>Type</v>
          </cell>
          <cell r="F28" t="str">
            <v>P E L</v>
          </cell>
          <cell r="H28" t="str">
            <v>C E L</v>
          </cell>
          <cell r="J28" t="str">
            <v>Employeur CIL 1%</v>
          </cell>
        </row>
        <row r="29">
          <cell r="B29" t="str">
            <v>Modulable</v>
          </cell>
        </row>
        <row r="30">
          <cell r="B30" t="str">
            <v>Indexé sur</v>
          </cell>
        </row>
        <row r="31">
          <cell r="B31" t="str">
            <v>Butoir , maxi</v>
          </cell>
        </row>
        <row r="32">
          <cell r="B32" t="str">
            <v>Rbt anticipé</v>
          </cell>
        </row>
        <row r="33">
          <cell r="B33" t="str">
            <v>Frais dossier</v>
          </cell>
        </row>
        <row r="34">
          <cell r="B34" t="str">
            <v>Observations</v>
          </cell>
        </row>
      </sheetData>
      <sheetData sheetId="12" refreshError="1">
        <row r="1">
          <cell r="B1">
            <v>0.91</v>
          </cell>
        </row>
        <row r="2">
          <cell r="D2" t="str">
            <v xml:space="preserve">  LOYER  actuel      </v>
          </cell>
          <cell r="F2">
            <v>4400</v>
          </cell>
          <cell r="H2">
            <v>1.4999999999999999E-2</v>
          </cell>
          <cell r="J2" t="str">
            <v xml:space="preserve">         Loyer perdu en 15  ans</v>
          </cell>
          <cell r="N2">
            <v>880800</v>
          </cell>
        </row>
        <row r="3">
          <cell r="G3">
            <v>88800</v>
          </cell>
          <cell r="J3">
            <v>1360000</v>
          </cell>
          <cell r="M3">
            <v>8.1573569482288821</v>
          </cell>
          <cell r="N3">
            <v>479000</v>
          </cell>
        </row>
        <row r="4">
          <cell r="D4" t="str">
            <v xml:space="preserve">Revenus mensuel      </v>
          </cell>
          <cell r="F4">
            <v>27000</v>
          </cell>
          <cell r="H4" t="str">
            <v xml:space="preserve">durée </v>
          </cell>
          <cell r="J4">
            <v>15</v>
          </cell>
          <cell r="N4">
            <v>486200</v>
          </cell>
        </row>
        <row r="5">
          <cell r="N5" t="str">
            <v>Intérêts &amp; Ass. Vie  50  %</v>
          </cell>
        </row>
        <row r="6">
          <cell r="D6" t="str">
            <v xml:space="preserve">Effort mensuel envisagé  </v>
          </cell>
          <cell r="F6">
            <v>2200</v>
          </cell>
          <cell r="H6">
            <v>0.17469999999999999</v>
          </cell>
          <cell r="J6" t="str">
            <v>Coût Assur Vie</v>
          </cell>
          <cell r="L6">
            <v>101200</v>
          </cell>
          <cell r="N6" t="str">
            <v>Int. 385 000 F  /   40  %</v>
          </cell>
        </row>
        <row r="7">
          <cell r="H7">
            <v>112347.43235081377</v>
          </cell>
        </row>
        <row r="8">
          <cell r="D8">
            <v>0.26525925925925925</v>
          </cell>
          <cell r="F8">
            <v>6600</v>
          </cell>
          <cell r="H8">
            <v>170000</v>
          </cell>
          <cell r="J8">
            <v>15</v>
          </cell>
          <cell r="N8">
            <v>973000</v>
          </cell>
        </row>
        <row r="9">
          <cell r="F9">
            <v>562</v>
          </cell>
          <cell r="N9" t="str">
            <v>Possibilité emprunt</v>
          </cell>
        </row>
        <row r="10">
          <cell r="D10" t="str">
            <v xml:space="preserve">Remboursement Mois : </v>
          </cell>
          <cell r="F10">
            <v>7162</v>
          </cell>
          <cell r="J10">
            <v>5.6000000000000001E-2</v>
          </cell>
          <cell r="L10">
            <v>560</v>
          </cell>
          <cell r="N10">
            <v>803000</v>
          </cell>
        </row>
        <row r="11">
          <cell r="B11" t="str">
            <v>Age Mr</v>
          </cell>
          <cell r="D11">
            <v>0.24435842572260275</v>
          </cell>
          <cell r="F11">
            <v>6597.6774945102743</v>
          </cell>
          <cell r="J11">
            <v>5.5855184194247481E-2</v>
          </cell>
          <cell r="L11">
            <v>15</v>
          </cell>
          <cell r="N11">
            <v>0</v>
          </cell>
        </row>
        <row r="12">
          <cell r="B12">
            <v>50</v>
          </cell>
          <cell r="D12" t="str">
            <v>Achat  NEUF</v>
          </cell>
          <cell r="F12" t="str">
            <v>876600  /  936600</v>
          </cell>
          <cell r="H12" t="str">
            <v>dont garage</v>
          </cell>
          <cell r="J12">
            <v>78.900000000000006</v>
          </cell>
          <cell r="N12">
            <v>11100</v>
          </cell>
        </row>
        <row r="13">
          <cell r="B13" t="str">
            <v>terminé à</v>
          </cell>
          <cell r="D13" t="str">
            <v xml:space="preserve">plus garage :  </v>
          </cell>
          <cell r="F13">
            <v>60000</v>
          </cell>
          <cell r="J13">
            <v>-0.17299683839607793</v>
          </cell>
          <cell r="N13">
            <v>0.18018018018018017</v>
          </cell>
          <cell r="S13" t="str">
            <v>apport</v>
          </cell>
          <cell r="T13">
            <v>170000</v>
          </cell>
          <cell r="V13">
            <v>170000</v>
          </cell>
          <cell r="X13">
            <v>170000</v>
          </cell>
        </row>
        <row r="14">
          <cell r="B14">
            <v>65</v>
          </cell>
          <cell r="D14" t="str">
            <v>Achat  ANCIEN</v>
          </cell>
          <cell r="F14">
            <v>842000</v>
          </cell>
          <cell r="J14">
            <v>92.549450549450555</v>
          </cell>
          <cell r="N14">
            <v>9100</v>
          </cell>
          <cell r="S14" t="str">
            <v>cumul dispo</v>
          </cell>
          <cell r="T14">
            <v>973000</v>
          </cell>
          <cell r="V14">
            <v>973000</v>
          </cell>
          <cell r="X14">
            <v>973000</v>
          </cell>
        </row>
        <row r="15">
          <cell r="B15" t="str">
            <v>Age Mme</v>
          </cell>
          <cell r="H15">
            <v>7.6</v>
          </cell>
          <cell r="S15" t="str">
            <v>dossier</v>
          </cell>
          <cell r="T15">
            <v>8030</v>
          </cell>
          <cell r="V15">
            <v>8030</v>
          </cell>
          <cell r="X15">
            <v>8030</v>
          </cell>
        </row>
        <row r="16">
          <cell r="B16">
            <v>46</v>
          </cell>
          <cell r="D16" t="str">
            <v xml:space="preserve">   Valeur  Construction</v>
          </cell>
          <cell r="F16">
            <v>465970</v>
          </cell>
          <cell r="H16">
            <v>65000</v>
          </cell>
          <cell r="J16">
            <v>54.1</v>
          </cell>
          <cell r="N16">
            <v>8600</v>
          </cell>
          <cell r="S16" t="str">
            <v>hyptohèque</v>
          </cell>
          <cell r="T16">
            <v>8030</v>
          </cell>
          <cell r="V16">
            <v>8030</v>
          </cell>
          <cell r="X16">
            <v>8030</v>
          </cell>
        </row>
        <row r="17">
          <cell r="B17" t="str">
            <v>terminé à</v>
          </cell>
          <cell r="H17">
            <v>0.51459941456503844</v>
          </cell>
          <cell r="L17">
            <v>9.0900000000000009E-3</v>
          </cell>
        </row>
        <row r="18">
          <cell r="B18">
            <v>61</v>
          </cell>
          <cell r="D18">
            <v>8030</v>
          </cell>
          <cell r="F18">
            <v>4.1999999999999997E-3</v>
          </cell>
          <cell r="H18">
            <v>494000</v>
          </cell>
          <cell r="J18" t="str">
            <v>frais Notaire neuf</v>
          </cell>
          <cell r="L18" t="str">
            <v>hypoth</v>
          </cell>
          <cell r="N18" t="str">
            <v>frais Notaire ancien</v>
          </cell>
          <cell r="S18" t="str">
            <v>cumul frais</v>
          </cell>
          <cell r="T18">
            <v>13030</v>
          </cell>
          <cell r="V18">
            <v>13030</v>
          </cell>
          <cell r="X18">
            <v>13030</v>
          </cell>
        </row>
        <row r="19">
          <cell r="B19" t="str">
            <v>mis à jour</v>
          </cell>
          <cell r="D19" t="str">
            <v xml:space="preserve">   plafond frais de dossier</v>
          </cell>
          <cell r="F19" t="str">
            <v>par tranche 10 000 F</v>
          </cell>
          <cell r="H19" t="str">
            <v>avec terrain :</v>
          </cell>
          <cell r="J19">
            <v>23410</v>
          </cell>
          <cell r="L19">
            <v>8030</v>
          </cell>
          <cell r="N19">
            <v>57780</v>
          </cell>
        </row>
        <row r="20">
          <cell r="B20">
            <v>37013</v>
          </cell>
          <cell r="D20">
            <v>5000</v>
          </cell>
          <cell r="F20">
            <v>3.5</v>
          </cell>
          <cell r="H20">
            <v>959970</v>
          </cell>
          <cell r="J20">
            <v>2.5000000000000001E-2</v>
          </cell>
          <cell r="L20">
            <v>0.01</v>
          </cell>
          <cell r="N20">
            <v>6.4043449346043002E-2</v>
          </cell>
          <cell r="S20" t="str">
            <v xml:space="preserve">frais notaire  </v>
          </cell>
          <cell r="T20">
            <v>0</v>
          </cell>
          <cell r="V20">
            <v>2.5000000000000001E-2</v>
          </cell>
          <cell r="X20">
            <v>0</v>
          </cell>
        </row>
        <row r="21">
          <cell r="T21" t="str">
            <v>ancien</v>
          </cell>
          <cell r="V21" t="str">
            <v>neuf</v>
          </cell>
          <cell r="X21" t="str">
            <v>construction</v>
          </cell>
          <cell r="Y21" t="str">
            <v>écart</v>
          </cell>
        </row>
        <row r="22">
          <cell r="S22" t="str">
            <v xml:space="preserve">frais notaire  </v>
          </cell>
          <cell r="T22">
            <v>6.4002800260973686E-2</v>
          </cell>
          <cell r="V22">
            <v>2.5000000000000001E-2</v>
          </cell>
          <cell r="Y22">
            <v>34400</v>
          </cell>
        </row>
        <row r="23">
          <cell r="S23" t="str">
            <v xml:space="preserve">achat possible sans garage  </v>
          </cell>
          <cell r="T23">
            <v>960000</v>
          </cell>
          <cell r="V23">
            <v>960000</v>
          </cell>
          <cell r="X23">
            <v>960000</v>
          </cell>
          <cell r="Y23" t="str">
            <v>ligne non exacte</v>
          </cell>
        </row>
        <row r="24">
          <cell r="S24" t="str">
            <v xml:space="preserve">garage  </v>
          </cell>
          <cell r="T24">
            <v>-60000</v>
          </cell>
          <cell r="V24">
            <v>-60000</v>
          </cell>
          <cell r="X24">
            <v>465970</v>
          </cell>
          <cell r="Y24" t="str">
            <v>terrain</v>
          </cell>
        </row>
        <row r="25">
          <cell r="S25" t="str">
            <v xml:space="preserve">frais notaire à déduire :   </v>
          </cell>
          <cell r="T25">
            <v>57800</v>
          </cell>
          <cell r="V25">
            <v>23400</v>
          </cell>
        </row>
        <row r="27">
          <cell r="S27" t="str">
            <v xml:space="preserve">achat possible avec garage  </v>
          </cell>
          <cell r="T27">
            <v>957800</v>
          </cell>
          <cell r="V27">
            <v>923400</v>
          </cell>
          <cell r="X27">
            <v>1425970</v>
          </cell>
        </row>
        <row r="28">
          <cell r="D28">
            <v>4</v>
          </cell>
          <cell r="S28" t="str">
            <v xml:space="preserve">plafond Frais dossier </v>
          </cell>
          <cell r="T28">
            <v>5000</v>
          </cell>
          <cell r="V28">
            <v>5000</v>
          </cell>
          <cell r="X28">
            <v>5000</v>
          </cell>
        </row>
        <row r="29">
          <cell r="S29" t="str">
            <v xml:space="preserve">dossier calcul  </v>
          </cell>
          <cell r="T29">
            <v>5000</v>
          </cell>
          <cell r="V29">
            <v>5000</v>
          </cell>
          <cell r="X29">
            <v>5000</v>
          </cell>
        </row>
        <row r="102">
          <cell r="T102">
            <v>880816.87462338095</v>
          </cell>
        </row>
      </sheetData>
      <sheetData sheetId="13" refreshError="1">
        <row r="2">
          <cell r="B2" t="str">
            <v>Etude réalisée par    " Jo - Conseil   06 70 79 27 76  "  le .......</v>
          </cell>
          <cell r="D2">
            <v>37003</v>
          </cell>
          <cell r="F2" t="str">
            <v>concerne  Mr &amp; Mme :  BATTISTELLA Jacques  &amp;  DUCLAP  Christiane  68 200 MULHOUSE</v>
          </cell>
        </row>
        <row r="4">
          <cell r="B4" t="str">
            <v xml:space="preserve">Revenus mensuel    </v>
          </cell>
          <cell r="C4">
            <v>27000</v>
          </cell>
          <cell r="D4" t="str">
            <v xml:space="preserve">  Impôts sur le revenu déduits</v>
          </cell>
          <cell r="H4" t="str">
            <v xml:space="preserve">         Loyer perdu en 15  ans</v>
          </cell>
          <cell r="L4">
            <v>880800</v>
          </cell>
        </row>
        <row r="6">
          <cell r="B6" t="str">
            <v xml:space="preserve">LOYER  actuel    </v>
          </cell>
          <cell r="C6">
            <v>4400</v>
          </cell>
          <cell r="D6">
            <v>0.16296296296296298</v>
          </cell>
          <cell r="H6" t="str">
            <v>évolution loyer</v>
          </cell>
          <cell r="J6" t="str">
            <v>incidence % hausse</v>
          </cell>
          <cell r="L6" t="str">
            <v>Intérêts du Prêt</v>
          </cell>
        </row>
        <row r="8">
          <cell r="B8" t="str">
            <v xml:space="preserve">Effort mensuel envisagé     </v>
          </cell>
          <cell r="C8">
            <v>2200</v>
          </cell>
          <cell r="D8">
            <v>8.1481481481481488E-2</v>
          </cell>
          <cell r="H8">
            <v>1.4999999999999999E-2</v>
          </cell>
          <cell r="J8">
            <v>88800</v>
          </cell>
          <cell r="L8" t="str">
            <v>Int. 385 000 F  /   40  %</v>
          </cell>
        </row>
        <row r="10">
          <cell r="B10" t="str">
            <v xml:space="preserve">Remboursement avec A.Vie    </v>
          </cell>
          <cell r="C10">
            <v>7162</v>
          </cell>
          <cell r="F10">
            <v>562</v>
          </cell>
          <cell r="H10" t="str">
            <v>Capital</v>
          </cell>
          <cell r="J10">
            <v>15</v>
          </cell>
          <cell r="L10" t="str">
            <v>Emprunt</v>
          </cell>
        </row>
        <row r="11">
          <cell r="F11" t="str">
            <v>2 têtes</v>
          </cell>
          <cell r="H11" t="str">
            <v>disponible</v>
          </cell>
          <cell r="J11" t="str">
            <v>durée et taux prêt</v>
          </cell>
          <cell r="L11" t="str">
            <v>envisagé</v>
          </cell>
        </row>
        <row r="12">
          <cell r="B12" t="str">
            <v xml:space="preserve">Taux Effort avec Assur.Vie      </v>
          </cell>
          <cell r="C12">
            <v>0.26525925925925925</v>
          </cell>
          <cell r="F12">
            <v>101200</v>
          </cell>
          <cell r="H12">
            <v>973000</v>
          </cell>
          <cell r="J12">
            <v>5.6000000000000001E-2</v>
          </cell>
          <cell r="L12">
            <v>803000</v>
          </cell>
        </row>
        <row r="14">
          <cell r="F14" t="str">
            <v>A C H A T</v>
          </cell>
          <cell r="H14" t="str">
            <v>Surface habitable</v>
          </cell>
          <cell r="J14" t="str">
            <v>Prix hors Frais</v>
          </cell>
        </row>
        <row r="15">
          <cell r="B15" t="str">
            <v>Apport :</v>
          </cell>
          <cell r="C15">
            <v>170000</v>
          </cell>
          <cell r="D15">
            <v>0.18150758061071962</v>
          </cell>
          <cell r="F15" t="str">
            <v>N E U F</v>
          </cell>
          <cell r="G15">
            <v>2.5000000000000001E-2</v>
          </cell>
          <cell r="H15">
            <v>78.900000000000006</v>
          </cell>
          <cell r="J15">
            <v>936600</v>
          </cell>
          <cell r="L15">
            <v>11100</v>
          </cell>
        </row>
        <row r="16">
          <cell r="J16">
            <v>60000</v>
          </cell>
          <cell r="L16" t="str">
            <v>frais Notaire inclus</v>
          </cell>
        </row>
        <row r="17">
          <cell r="B17" t="str">
            <v xml:space="preserve">Frais dossier et Garantie : </v>
          </cell>
          <cell r="C17">
            <v>13030</v>
          </cell>
          <cell r="D17">
            <v>1.4442473952560408E-2</v>
          </cell>
          <cell r="F17" t="str">
            <v>ANCIEN</v>
          </cell>
          <cell r="G17">
            <v>6.4043449346043002E-2</v>
          </cell>
          <cell r="H17">
            <v>92.549450549450555</v>
          </cell>
          <cell r="J17">
            <v>902200</v>
          </cell>
          <cell r="L17">
            <v>9100</v>
          </cell>
        </row>
        <row r="18">
          <cell r="G18" t="str">
            <v>fr notaire</v>
          </cell>
          <cell r="H18" t="str">
            <v>hors travaux</v>
          </cell>
        </row>
        <row r="20">
          <cell r="B20" t="str">
            <v>Valeur de la Construction</v>
          </cell>
          <cell r="C20" t="str">
            <v>Prix terrain</v>
          </cell>
          <cell r="F20">
            <v>65000</v>
          </cell>
          <cell r="H20" t="str">
            <v>Surface habitable</v>
          </cell>
          <cell r="J20" t="str">
            <v>Prix avec terrain</v>
          </cell>
          <cell r="L20" t="str">
            <v xml:space="preserve">Prix du m2 construction    </v>
          </cell>
        </row>
        <row r="21">
          <cell r="B21">
            <v>465970</v>
          </cell>
          <cell r="C21">
            <v>494000</v>
          </cell>
          <cell r="D21">
            <v>1.060154087172994</v>
          </cell>
          <cell r="F21" t="str">
            <v>Terrain :</v>
          </cell>
          <cell r="G21">
            <v>7.6</v>
          </cell>
          <cell r="H21">
            <v>54.1</v>
          </cell>
          <cell r="J21">
            <v>959970</v>
          </cell>
          <cell r="L21">
            <v>8600</v>
          </cell>
        </row>
        <row r="24">
          <cell r="B24" t="str">
            <v xml:space="preserve">  P. S.   Cette étude ne tient pas compte de prêts , tels que prêt à taux 0 % , en Devises , F.S. ou  1% employeur ,  P.E.L. -  C.E.L.  + avantageux</v>
          </cell>
        </row>
        <row r="25">
          <cell r="B25" t="str">
            <v xml:space="preserve">que le prêt principal , ou de Garantie ( Hypothèque ) plus avantageuse , qui permettent d'améliorer les possibilités d'achat . </v>
          </cell>
        </row>
        <row r="26">
          <cell r="B26" t="str">
            <v xml:space="preserve">  Cette étude non contractuelle n'a qu'un caractère INDICATIF pour une étude plus approfondie</v>
          </cell>
        </row>
      </sheetData>
      <sheetData sheetId="14" refreshError="1">
        <row r="2">
          <cell r="B2" t="str">
            <v>BATTISTELLA Jacques</v>
          </cell>
          <cell r="D2" t="str">
            <v>Hypothèse en cours</v>
          </cell>
          <cell r="G2" t="str">
            <v>Hypothèse 1</v>
          </cell>
          <cell r="J2" t="str">
            <v>Hypothèse 2</v>
          </cell>
          <cell r="M2" t="str">
            <v>Hypothèse 3</v>
          </cell>
          <cell r="P2" t="str">
            <v>Hypothèse 4</v>
          </cell>
          <cell r="S2" t="str">
            <v>Hypothèse 5</v>
          </cell>
          <cell r="AA2" t="str">
            <v>Hypothèse 1</v>
          </cell>
          <cell r="AD2" t="str">
            <v>Hypothèse 2</v>
          </cell>
          <cell r="AG2" t="str">
            <v>Hypothèse 3</v>
          </cell>
          <cell r="AJ2" t="str">
            <v>Hypothèse 4</v>
          </cell>
          <cell r="AM2" t="str">
            <v>Hypothèse 5</v>
          </cell>
          <cell r="AP2" t="str">
            <v>Hypothèse 6</v>
          </cell>
        </row>
        <row r="3">
          <cell r="B3">
            <v>37003</v>
          </cell>
        </row>
        <row r="4">
          <cell r="B4" t="str">
            <v>Revenus Mensuels</v>
          </cell>
          <cell r="D4">
            <v>27000</v>
          </cell>
          <cell r="G4">
            <v>24000</v>
          </cell>
          <cell r="J4">
            <v>24000</v>
          </cell>
          <cell r="M4">
            <v>24000</v>
          </cell>
          <cell r="P4">
            <v>24000</v>
          </cell>
          <cell r="S4">
            <v>24000</v>
          </cell>
          <cell r="AA4">
            <v>24000</v>
          </cell>
          <cell r="AD4">
            <v>24000</v>
          </cell>
          <cell r="AG4">
            <v>24000</v>
          </cell>
          <cell r="AJ4">
            <v>24000</v>
          </cell>
          <cell r="AM4">
            <v>24000</v>
          </cell>
          <cell r="AP4">
            <v>24000</v>
          </cell>
        </row>
        <row r="5">
          <cell r="B5" t="str">
            <v>Loyer actuel</v>
          </cell>
          <cell r="D5">
            <v>4400</v>
          </cell>
          <cell r="G5" t="str">
            <v/>
          </cell>
          <cell r="J5" t="str">
            <v/>
          </cell>
          <cell r="M5" t="str">
            <v/>
          </cell>
          <cell r="P5" t="str">
            <v/>
          </cell>
          <cell r="S5" t="str">
            <v/>
          </cell>
          <cell r="AA5">
            <v>4400</v>
          </cell>
          <cell r="AD5">
            <v>4400</v>
          </cell>
          <cell r="AG5">
            <v>4400</v>
          </cell>
          <cell r="AJ5">
            <v>4400</v>
          </cell>
          <cell r="AM5">
            <v>4400</v>
          </cell>
          <cell r="AP5">
            <v>4400</v>
          </cell>
        </row>
        <row r="6">
          <cell r="B6" t="str">
            <v>Effort envisagé</v>
          </cell>
          <cell r="D6">
            <v>2200</v>
          </cell>
          <cell r="G6">
            <v>2000</v>
          </cell>
          <cell r="J6">
            <v>2000</v>
          </cell>
          <cell r="M6">
            <v>2000</v>
          </cell>
          <cell r="P6">
            <v>2000</v>
          </cell>
          <cell r="S6">
            <v>2000</v>
          </cell>
          <cell r="AA6">
            <v>2000</v>
          </cell>
          <cell r="AD6">
            <v>2000</v>
          </cell>
          <cell r="AG6">
            <v>2000</v>
          </cell>
          <cell r="AJ6">
            <v>2000</v>
          </cell>
          <cell r="AM6">
            <v>2000</v>
          </cell>
          <cell r="AP6">
            <v>2000</v>
          </cell>
        </row>
        <row r="7">
          <cell r="B7" t="str">
            <v>Assurance Vie</v>
          </cell>
          <cell r="D7">
            <v>562</v>
          </cell>
          <cell r="E7">
            <v>101200</v>
          </cell>
          <cell r="G7">
            <v>532</v>
          </cell>
          <cell r="H7">
            <v>95800</v>
          </cell>
          <cell r="J7">
            <v>532</v>
          </cell>
          <cell r="K7">
            <v>95800</v>
          </cell>
          <cell r="M7">
            <v>532</v>
          </cell>
          <cell r="N7">
            <v>95800</v>
          </cell>
          <cell r="P7">
            <v>532</v>
          </cell>
          <cell r="Q7">
            <v>95800</v>
          </cell>
          <cell r="S7">
            <v>532</v>
          </cell>
          <cell r="T7">
            <v>95800</v>
          </cell>
          <cell r="AA7">
            <v>532</v>
          </cell>
          <cell r="AB7">
            <v>95800</v>
          </cell>
          <cell r="AD7">
            <v>532</v>
          </cell>
          <cell r="AE7">
            <v>95800</v>
          </cell>
          <cell r="AG7">
            <v>532</v>
          </cell>
          <cell r="AH7">
            <v>95800</v>
          </cell>
          <cell r="AJ7">
            <v>532</v>
          </cell>
          <cell r="AK7">
            <v>95800</v>
          </cell>
          <cell r="AM7">
            <v>532</v>
          </cell>
          <cell r="AN7">
            <v>95800</v>
          </cell>
          <cell r="AP7">
            <v>570</v>
          </cell>
          <cell r="AQ7">
            <v>109400</v>
          </cell>
        </row>
        <row r="9">
          <cell r="B9" t="str">
            <v>Mensualité av As Vie / Taux effort</v>
          </cell>
          <cell r="D9">
            <v>7162</v>
          </cell>
          <cell r="E9">
            <v>0.26525925925925925</v>
          </cell>
          <cell r="G9">
            <v>6932</v>
          </cell>
          <cell r="H9">
            <v>0.28883333333333333</v>
          </cell>
          <cell r="J9">
            <v>6932</v>
          </cell>
          <cell r="K9">
            <v>0.28883333333333333</v>
          </cell>
          <cell r="M9">
            <v>6932</v>
          </cell>
          <cell r="N9">
            <v>0.28883333333333333</v>
          </cell>
          <cell r="P9">
            <v>6932</v>
          </cell>
          <cell r="Q9">
            <v>0.28883333333333333</v>
          </cell>
          <cell r="S9">
            <v>6932</v>
          </cell>
          <cell r="T9">
            <v>0.28883333333333333</v>
          </cell>
          <cell r="AA9">
            <v>6932</v>
          </cell>
          <cell r="AB9">
            <v>0.28883333333333333</v>
          </cell>
          <cell r="AD9">
            <v>6932</v>
          </cell>
          <cell r="AE9">
            <v>0.28883333333333333</v>
          </cell>
          <cell r="AG9">
            <v>6932</v>
          </cell>
          <cell r="AH9">
            <v>0.28883333333333333</v>
          </cell>
          <cell r="AJ9">
            <v>6932</v>
          </cell>
          <cell r="AK9">
            <v>0.28883333333333333</v>
          </cell>
          <cell r="AM9">
            <v>6932</v>
          </cell>
          <cell r="AN9">
            <v>0.28883333333333333</v>
          </cell>
          <cell r="AP9">
            <v>6970</v>
          </cell>
          <cell r="AQ9">
            <v>0.29041666666666666</v>
          </cell>
        </row>
        <row r="11">
          <cell r="B11" t="str">
            <v>Coût Assurance Vie</v>
          </cell>
          <cell r="D11">
            <v>3.5</v>
          </cell>
          <cell r="E11">
            <v>2</v>
          </cell>
          <cell r="G11">
            <v>3.4</v>
          </cell>
          <cell r="H11" t="str">
            <v/>
          </cell>
          <cell r="J11">
            <v>3.4</v>
          </cell>
          <cell r="K11" t="str">
            <v/>
          </cell>
          <cell r="M11">
            <v>3.4</v>
          </cell>
          <cell r="N11" t="str">
            <v/>
          </cell>
          <cell r="P11">
            <v>3.4</v>
          </cell>
          <cell r="Q11" t="str">
            <v/>
          </cell>
          <cell r="S11">
            <v>3.4</v>
          </cell>
          <cell r="T11" t="str">
            <v/>
          </cell>
          <cell r="AA11">
            <v>3.4</v>
          </cell>
          <cell r="AB11">
            <v>2</v>
          </cell>
          <cell r="AD11">
            <v>3.4</v>
          </cell>
          <cell r="AE11">
            <v>2</v>
          </cell>
          <cell r="AG11">
            <v>3.4</v>
          </cell>
          <cell r="AH11">
            <v>2</v>
          </cell>
          <cell r="AJ11">
            <v>3.4</v>
          </cell>
          <cell r="AK11">
            <v>2</v>
          </cell>
          <cell r="AM11">
            <v>3.4</v>
          </cell>
          <cell r="AN11">
            <v>2</v>
          </cell>
          <cell r="AP11">
            <v>3.4</v>
          </cell>
          <cell r="AQ11">
            <v>2</v>
          </cell>
        </row>
        <row r="12">
          <cell r="B12" t="str">
            <v>Durée Emprunt et Taux intérêt</v>
          </cell>
          <cell r="D12">
            <v>15</v>
          </cell>
          <cell r="E12">
            <v>5.6000000000000001E-2</v>
          </cell>
          <cell r="G12" t="str">
            <v/>
          </cell>
          <cell r="H12">
            <v>5.5E-2</v>
          </cell>
          <cell r="J12" t="str">
            <v/>
          </cell>
          <cell r="K12">
            <v>5.5E-2</v>
          </cell>
          <cell r="M12" t="str">
            <v/>
          </cell>
          <cell r="N12">
            <v>5.5E-2</v>
          </cell>
          <cell r="P12" t="str">
            <v/>
          </cell>
          <cell r="Q12">
            <v>5.5E-2</v>
          </cell>
          <cell r="S12" t="str">
            <v/>
          </cell>
          <cell r="T12">
            <v>5.5E-2</v>
          </cell>
          <cell r="AA12">
            <v>15</v>
          </cell>
          <cell r="AB12">
            <v>5.5E-2</v>
          </cell>
          <cell r="AD12">
            <v>15</v>
          </cell>
          <cell r="AE12">
            <v>5.5E-2</v>
          </cell>
          <cell r="AG12">
            <v>15</v>
          </cell>
          <cell r="AH12">
            <v>5.5E-2</v>
          </cell>
          <cell r="AJ12">
            <v>15</v>
          </cell>
          <cell r="AK12">
            <v>5.5E-2</v>
          </cell>
          <cell r="AM12">
            <v>15</v>
          </cell>
          <cell r="AN12">
            <v>5.5E-2</v>
          </cell>
          <cell r="AP12">
            <v>16</v>
          </cell>
          <cell r="AQ12">
            <v>5.0999999999999997E-2</v>
          </cell>
        </row>
        <row r="13">
          <cell r="B13" t="str">
            <v>Emprunt envisagé</v>
          </cell>
          <cell r="D13">
            <v>803000</v>
          </cell>
          <cell r="G13">
            <v>783000</v>
          </cell>
          <cell r="J13">
            <v>783000</v>
          </cell>
          <cell r="M13">
            <v>783000</v>
          </cell>
          <cell r="P13">
            <v>783000</v>
          </cell>
          <cell r="S13">
            <v>783000</v>
          </cell>
          <cell r="AA13">
            <v>783000</v>
          </cell>
          <cell r="AD13">
            <v>783000</v>
          </cell>
          <cell r="AG13">
            <v>783000</v>
          </cell>
          <cell r="AJ13">
            <v>783000</v>
          </cell>
          <cell r="AM13">
            <v>783000</v>
          </cell>
          <cell r="AP13">
            <v>839000</v>
          </cell>
        </row>
        <row r="15">
          <cell r="B15" t="str">
            <v>Apport</v>
          </cell>
          <cell r="D15">
            <v>170000</v>
          </cell>
          <cell r="E15">
            <v>0.17469999999999999</v>
          </cell>
          <cell r="G15" t="str">
            <v/>
          </cell>
          <cell r="H15">
            <v>0.1784</v>
          </cell>
          <cell r="J15" t="str">
            <v/>
          </cell>
          <cell r="K15">
            <v>0.1784</v>
          </cell>
          <cell r="M15" t="str">
            <v/>
          </cell>
          <cell r="N15">
            <v>0.1784</v>
          </cell>
          <cell r="P15" t="str">
            <v/>
          </cell>
          <cell r="Q15">
            <v>0.1784</v>
          </cell>
          <cell r="S15" t="str">
            <v/>
          </cell>
          <cell r="T15">
            <v>0.1784</v>
          </cell>
          <cell r="AA15">
            <v>170000</v>
          </cell>
          <cell r="AB15">
            <v>0.1784</v>
          </cell>
          <cell r="AD15">
            <v>170000</v>
          </cell>
          <cell r="AE15">
            <v>0.1784</v>
          </cell>
          <cell r="AG15">
            <v>170000</v>
          </cell>
          <cell r="AH15">
            <v>0.1784</v>
          </cell>
          <cell r="AJ15">
            <v>170000</v>
          </cell>
          <cell r="AK15">
            <v>0.1784</v>
          </cell>
          <cell r="AM15">
            <v>170000</v>
          </cell>
          <cell r="AN15">
            <v>0.1784</v>
          </cell>
          <cell r="AP15">
            <v>130000</v>
          </cell>
          <cell r="AQ15">
            <v>0.13420000000000001</v>
          </cell>
        </row>
        <row r="17">
          <cell r="B17" t="str">
            <v>Capital disponible avec emprunt</v>
          </cell>
          <cell r="D17">
            <v>973000</v>
          </cell>
          <cell r="G17">
            <v>953000</v>
          </cell>
          <cell r="J17">
            <v>953000</v>
          </cell>
          <cell r="M17">
            <v>953000</v>
          </cell>
          <cell r="P17">
            <v>953000</v>
          </cell>
          <cell r="S17">
            <v>953000</v>
          </cell>
          <cell r="AA17">
            <v>953000</v>
          </cell>
          <cell r="AD17">
            <v>953000</v>
          </cell>
          <cell r="AG17">
            <v>953000</v>
          </cell>
          <cell r="AJ17">
            <v>953000</v>
          </cell>
          <cell r="AM17">
            <v>953000</v>
          </cell>
          <cell r="AP17">
            <v>969000</v>
          </cell>
        </row>
        <row r="19">
          <cell r="B19" t="str">
            <v>Prix d'achat du m2  NEUF</v>
          </cell>
          <cell r="D19">
            <v>11100</v>
          </cell>
          <cell r="G19">
            <v>11000</v>
          </cell>
          <cell r="J19">
            <v>11000</v>
          </cell>
          <cell r="M19">
            <v>11000</v>
          </cell>
          <cell r="P19">
            <v>11000</v>
          </cell>
          <cell r="S19">
            <v>11000</v>
          </cell>
          <cell r="AA19">
            <v>11000</v>
          </cell>
          <cell r="AD19">
            <v>11000</v>
          </cell>
          <cell r="AG19">
            <v>11000</v>
          </cell>
          <cell r="AJ19">
            <v>11000</v>
          </cell>
          <cell r="AM19">
            <v>11000</v>
          </cell>
          <cell r="AP19">
            <v>11000</v>
          </cell>
        </row>
        <row r="20">
          <cell r="B20" t="str">
            <v>Prix d'achat du m2 ANCIEN</v>
          </cell>
          <cell r="D20">
            <v>9100</v>
          </cell>
          <cell r="G20">
            <v>8000</v>
          </cell>
          <cell r="J20">
            <v>8000</v>
          </cell>
          <cell r="M20">
            <v>8000</v>
          </cell>
          <cell r="P20">
            <v>8000</v>
          </cell>
          <cell r="S20">
            <v>8000</v>
          </cell>
          <cell r="AA20">
            <v>8000</v>
          </cell>
          <cell r="AD20">
            <v>8000</v>
          </cell>
          <cell r="AG20">
            <v>8000</v>
          </cell>
          <cell r="AJ20">
            <v>8000</v>
          </cell>
          <cell r="AM20">
            <v>8000</v>
          </cell>
          <cell r="AP20">
            <v>8200</v>
          </cell>
        </row>
        <row r="21">
          <cell r="B21" t="str">
            <v>Prix du  m2  CONSTRUCTION</v>
          </cell>
          <cell r="D21">
            <v>8600</v>
          </cell>
          <cell r="G21">
            <v>8500</v>
          </cell>
          <cell r="J21">
            <v>8500</v>
          </cell>
          <cell r="M21">
            <v>8500</v>
          </cell>
          <cell r="P21">
            <v>8500</v>
          </cell>
          <cell r="S21">
            <v>8500</v>
          </cell>
          <cell r="AA21">
            <v>8500</v>
          </cell>
          <cell r="AD21">
            <v>8500</v>
          </cell>
          <cell r="AG21">
            <v>8500</v>
          </cell>
          <cell r="AJ21">
            <v>8500</v>
          </cell>
          <cell r="AM21">
            <v>8500</v>
          </cell>
          <cell r="AP21">
            <v>8500</v>
          </cell>
        </row>
        <row r="23">
          <cell r="B23" t="str">
            <v>Valeur achat NEUF</v>
          </cell>
          <cell r="D23">
            <v>876600</v>
          </cell>
          <cell r="G23">
            <v>857100</v>
          </cell>
          <cell r="J23">
            <v>857100</v>
          </cell>
          <cell r="M23">
            <v>857100</v>
          </cell>
          <cell r="P23">
            <v>857100</v>
          </cell>
          <cell r="S23">
            <v>857100</v>
          </cell>
          <cell r="AA23">
            <v>857100</v>
          </cell>
          <cell r="AD23">
            <v>857100</v>
          </cell>
          <cell r="AG23">
            <v>857100</v>
          </cell>
          <cell r="AJ23">
            <v>857100</v>
          </cell>
          <cell r="AM23">
            <v>857100</v>
          </cell>
          <cell r="AP23">
            <v>872700</v>
          </cell>
        </row>
        <row r="24">
          <cell r="B24" t="str">
            <v>Valeur du garage</v>
          </cell>
          <cell r="D24">
            <v>60000</v>
          </cell>
          <cell r="G24" t="str">
            <v/>
          </cell>
          <cell r="J24" t="str">
            <v/>
          </cell>
          <cell r="M24" t="str">
            <v/>
          </cell>
          <cell r="P24" t="str">
            <v/>
          </cell>
          <cell r="S24" t="str">
            <v/>
          </cell>
          <cell r="AA24">
            <v>60000</v>
          </cell>
          <cell r="AD24">
            <v>60000</v>
          </cell>
          <cell r="AG24">
            <v>60000</v>
          </cell>
          <cell r="AJ24">
            <v>60000</v>
          </cell>
          <cell r="AM24">
            <v>60000</v>
          </cell>
          <cell r="AP24">
            <v>60000</v>
          </cell>
        </row>
        <row r="25">
          <cell r="B25" t="str">
            <v>Frais de Notaire</v>
          </cell>
          <cell r="D25">
            <v>23410</v>
          </cell>
          <cell r="E25">
            <v>2.5000000000000001E-2</v>
          </cell>
          <cell r="G25">
            <v>22930</v>
          </cell>
          <cell r="H25" t="str">
            <v/>
          </cell>
          <cell r="J25">
            <v>22930</v>
          </cell>
          <cell r="K25" t="str">
            <v/>
          </cell>
          <cell r="M25">
            <v>22930</v>
          </cell>
          <cell r="N25" t="str">
            <v/>
          </cell>
          <cell r="P25">
            <v>22930</v>
          </cell>
          <cell r="Q25" t="str">
            <v/>
          </cell>
          <cell r="S25">
            <v>22930</v>
          </cell>
          <cell r="T25" t="str">
            <v/>
          </cell>
          <cell r="AA25">
            <v>22930</v>
          </cell>
          <cell r="AB25">
            <v>2.5000000000000001E-2</v>
          </cell>
          <cell r="AD25">
            <v>22930</v>
          </cell>
          <cell r="AE25">
            <v>2.5000000000000001E-2</v>
          </cell>
          <cell r="AG25">
            <v>22930</v>
          </cell>
          <cell r="AH25">
            <v>2.5000000000000001E-2</v>
          </cell>
          <cell r="AJ25">
            <v>22930</v>
          </cell>
          <cell r="AK25">
            <v>2.5000000000000001E-2</v>
          </cell>
          <cell r="AM25">
            <v>22930</v>
          </cell>
          <cell r="AN25">
            <v>2.5000000000000001E-2</v>
          </cell>
          <cell r="AP25">
            <v>23300</v>
          </cell>
          <cell r="AQ25">
            <v>2.5000000000000001E-2</v>
          </cell>
        </row>
        <row r="26">
          <cell r="B26" t="str">
            <v>Frais dossier et Garantie Hypoth</v>
          </cell>
          <cell r="D26">
            <v>5000</v>
          </cell>
          <cell r="E26">
            <v>8030</v>
          </cell>
          <cell r="G26" t="str">
            <v/>
          </cell>
          <cell r="H26">
            <v>7830</v>
          </cell>
          <cell r="J26" t="str">
            <v/>
          </cell>
          <cell r="K26">
            <v>7830</v>
          </cell>
          <cell r="M26" t="str">
            <v/>
          </cell>
          <cell r="N26">
            <v>7830</v>
          </cell>
          <cell r="P26" t="str">
            <v/>
          </cell>
          <cell r="Q26">
            <v>7830</v>
          </cell>
          <cell r="S26" t="str">
            <v/>
          </cell>
          <cell r="T26">
            <v>7830</v>
          </cell>
          <cell r="AA26">
            <v>5000</v>
          </cell>
          <cell r="AB26">
            <v>7830</v>
          </cell>
          <cell r="AD26">
            <v>5000</v>
          </cell>
          <cell r="AE26">
            <v>7830</v>
          </cell>
          <cell r="AG26">
            <v>5000</v>
          </cell>
          <cell r="AH26">
            <v>7830</v>
          </cell>
          <cell r="AJ26">
            <v>5000</v>
          </cell>
          <cell r="AK26">
            <v>7830</v>
          </cell>
          <cell r="AM26">
            <v>5000</v>
          </cell>
          <cell r="AN26">
            <v>7830</v>
          </cell>
          <cell r="AP26">
            <v>5000</v>
          </cell>
          <cell r="AQ26">
            <v>8400</v>
          </cell>
        </row>
        <row r="28">
          <cell r="B28" t="str">
            <v>Valeur Achat NEUF  /  Surface</v>
          </cell>
          <cell r="D28">
            <v>936600</v>
          </cell>
          <cell r="E28">
            <v>78.900000000000006</v>
          </cell>
          <cell r="G28">
            <v>917100</v>
          </cell>
          <cell r="H28">
            <v>77.900000000000006</v>
          </cell>
          <cell r="J28">
            <v>917100</v>
          </cell>
          <cell r="K28">
            <v>77.900000000000006</v>
          </cell>
          <cell r="M28">
            <v>917100</v>
          </cell>
          <cell r="N28">
            <v>77.900000000000006</v>
          </cell>
          <cell r="P28">
            <v>917100</v>
          </cell>
          <cell r="Q28">
            <v>77.900000000000006</v>
          </cell>
          <cell r="S28">
            <v>917100</v>
          </cell>
          <cell r="T28">
            <v>77.900000000000006</v>
          </cell>
          <cell r="AA28">
            <v>917100</v>
          </cell>
          <cell r="AB28">
            <v>77.900000000000006</v>
          </cell>
          <cell r="AD28">
            <v>917100</v>
          </cell>
          <cell r="AE28">
            <v>77.900000000000006</v>
          </cell>
          <cell r="AG28">
            <v>917100</v>
          </cell>
          <cell r="AH28">
            <v>77.900000000000006</v>
          </cell>
          <cell r="AJ28">
            <v>917100</v>
          </cell>
          <cell r="AK28">
            <v>77.900000000000006</v>
          </cell>
          <cell r="AM28">
            <v>917100</v>
          </cell>
          <cell r="AN28">
            <v>77.900000000000006</v>
          </cell>
          <cell r="AP28">
            <v>961000</v>
          </cell>
          <cell r="AQ28">
            <v>79.3</v>
          </cell>
        </row>
        <row r="30">
          <cell r="B30" t="str">
            <v>Valeur achat ANCIEN</v>
          </cell>
          <cell r="D30">
            <v>842000</v>
          </cell>
          <cell r="G30">
            <v>823000</v>
          </cell>
          <cell r="J30">
            <v>823000</v>
          </cell>
          <cell r="M30">
            <v>823000</v>
          </cell>
          <cell r="P30">
            <v>823000</v>
          </cell>
          <cell r="S30">
            <v>823000</v>
          </cell>
          <cell r="AA30">
            <v>823000</v>
          </cell>
          <cell r="AD30">
            <v>823000</v>
          </cell>
          <cell r="AG30">
            <v>823000</v>
          </cell>
          <cell r="AJ30">
            <v>823000</v>
          </cell>
          <cell r="AM30">
            <v>823000</v>
          </cell>
          <cell r="AP30">
            <v>839000</v>
          </cell>
        </row>
        <row r="31">
          <cell r="B31" t="str">
            <v>Valeur du garage</v>
          </cell>
          <cell r="D31">
            <v>60000</v>
          </cell>
          <cell r="G31" t="str">
            <v/>
          </cell>
          <cell r="J31" t="str">
            <v/>
          </cell>
          <cell r="M31" t="str">
            <v/>
          </cell>
          <cell r="P31" t="str">
            <v/>
          </cell>
          <cell r="S31" t="str">
            <v/>
          </cell>
          <cell r="AA31">
            <v>60000</v>
          </cell>
          <cell r="AD31">
            <v>60000</v>
          </cell>
          <cell r="AG31">
            <v>60000</v>
          </cell>
          <cell r="AJ31">
            <v>60000</v>
          </cell>
          <cell r="AM31">
            <v>60000</v>
          </cell>
          <cell r="AP31">
            <v>60000</v>
          </cell>
        </row>
        <row r="32">
          <cell r="B32" t="str">
            <v>Frais de Notaire</v>
          </cell>
          <cell r="D32">
            <v>57780</v>
          </cell>
          <cell r="E32">
            <v>6.4043449346043002E-2</v>
          </cell>
          <cell r="G32">
            <v>56580</v>
          </cell>
          <cell r="H32">
            <v>6.404799637763188E-2</v>
          </cell>
          <cell r="J32">
            <v>56580</v>
          </cell>
          <cell r="K32">
            <v>6.404799637763188E-2</v>
          </cell>
          <cell r="M32">
            <v>56580</v>
          </cell>
          <cell r="N32">
            <v>6.404799637763188E-2</v>
          </cell>
          <cell r="P32">
            <v>56580</v>
          </cell>
          <cell r="Q32">
            <v>6.404799637763188E-2</v>
          </cell>
          <cell r="S32">
            <v>56580</v>
          </cell>
          <cell r="T32">
            <v>6.404799637763188E-2</v>
          </cell>
          <cell r="AA32">
            <v>56580</v>
          </cell>
          <cell r="AB32">
            <v>6.404799637763188E-2</v>
          </cell>
          <cell r="AD32">
            <v>56580</v>
          </cell>
          <cell r="AE32">
            <v>6.404799637763188E-2</v>
          </cell>
          <cell r="AG32">
            <v>56580</v>
          </cell>
          <cell r="AH32">
            <v>6.404799637763188E-2</v>
          </cell>
          <cell r="AJ32">
            <v>56580</v>
          </cell>
          <cell r="AK32">
            <v>6.404799637763188E-2</v>
          </cell>
          <cell r="AM32">
            <v>56580</v>
          </cell>
          <cell r="AN32">
            <v>6.404799637763188E-2</v>
          </cell>
          <cell r="AP32">
            <v>57200</v>
          </cell>
          <cell r="AQ32">
            <v>6.3640409434801953E-2</v>
          </cell>
        </row>
        <row r="33">
          <cell r="B33" t="str">
            <v>Frais dossier et Garantie Hypoth</v>
          </cell>
          <cell r="D33">
            <v>5000</v>
          </cell>
          <cell r="E33">
            <v>8030</v>
          </cell>
          <cell r="G33" t="str">
            <v/>
          </cell>
          <cell r="H33">
            <v>7830</v>
          </cell>
          <cell r="J33" t="str">
            <v/>
          </cell>
          <cell r="K33">
            <v>7830</v>
          </cell>
          <cell r="M33" t="str">
            <v/>
          </cell>
          <cell r="N33">
            <v>7830</v>
          </cell>
          <cell r="P33" t="str">
            <v/>
          </cell>
          <cell r="Q33">
            <v>7830</v>
          </cell>
          <cell r="S33" t="str">
            <v/>
          </cell>
          <cell r="T33">
            <v>7830</v>
          </cell>
          <cell r="AA33">
            <v>5000</v>
          </cell>
          <cell r="AB33">
            <v>7830</v>
          </cell>
          <cell r="AD33">
            <v>5000</v>
          </cell>
          <cell r="AE33">
            <v>7830</v>
          </cell>
          <cell r="AG33">
            <v>5000</v>
          </cell>
          <cell r="AH33">
            <v>7830</v>
          </cell>
          <cell r="AJ33">
            <v>5000</v>
          </cell>
          <cell r="AK33">
            <v>7830</v>
          </cell>
          <cell r="AM33">
            <v>5000</v>
          </cell>
          <cell r="AN33">
            <v>7830</v>
          </cell>
          <cell r="AP33">
            <v>5000</v>
          </cell>
          <cell r="AQ33">
            <v>8400</v>
          </cell>
        </row>
        <row r="35">
          <cell r="B35" t="str">
            <v>Valeur Achat ANCIEN  /  Surface</v>
          </cell>
          <cell r="D35">
            <v>902000</v>
          </cell>
          <cell r="E35">
            <v>92.549450549450555</v>
          </cell>
          <cell r="G35">
            <v>883000</v>
          </cell>
          <cell r="H35">
            <v>102.925</v>
          </cell>
          <cell r="J35">
            <v>883000</v>
          </cell>
          <cell r="K35">
            <v>102.925</v>
          </cell>
          <cell r="M35">
            <v>883000</v>
          </cell>
          <cell r="N35">
            <v>102.925</v>
          </cell>
          <cell r="P35">
            <v>883000</v>
          </cell>
          <cell r="Q35">
            <v>102.925</v>
          </cell>
          <cell r="S35">
            <v>883000</v>
          </cell>
          <cell r="T35">
            <v>102.925</v>
          </cell>
          <cell r="AA35">
            <v>883000</v>
          </cell>
          <cell r="AB35">
            <v>102.925</v>
          </cell>
          <cell r="AD35">
            <v>883000</v>
          </cell>
          <cell r="AE35">
            <v>102.925</v>
          </cell>
          <cell r="AG35">
            <v>883000</v>
          </cell>
          <cell r="AH35">
            <v>102.925</v>
          </cell>
          <cell r="AJ35">
            <v>883000</v>
          </cell>
          <cell r="AK35">
            <v>102.925</v>
          </cell>
          <cell r="AM35">
            <v>883000</v>
          </cell>
          <cell r="AN35">
            <v>102.925</v>
          </cell>
          <cell r="AP35">
            <v>961200</v>
          </cell>
          <cell r="AQ35">
            <v>102.29268292682927</v>
          </cell>
        </row>
        <row r="37">
          <cell r="B37" t="str">
            <v>Surface terrain : ares et prix</v>
          </cell>
          <cell r="D37">
            <v>7.6</v>
          </cell>
          <cell r="E37">
            <v>65000</v>
          </cell>
          <cell r="G37">
            <v>7</v>
          </cell>
          <cell r="H37">
            <v>60000</v>
          </cell>
          <cell r="J37">
            <v>7</v>
          </cell>
          <cell r="K37">
            <v>60000</v>
          </cell>
          <cell r="M37">
            <v>7</v>
          </cell>
          <cell r="N37">
            <v>60000</v>
          </cell>
          <cell r="P37">
            <v>7</v>
          </cell>
          <cell r="Q37">
            <v>60000</v>
          </cell>
          <cell r="S37">
            <v>7</v>
          </cell>
          <cell r="T37">
            <v>60000</v>
          </cell>
          <cell r="AA37">
            <v>7</v>
          </cell>
          <cell r="AB37">
            <v>60000</v>
          </cell>
          <cell r="AD37">
            <v>7</v>
          </cell>
          <cell r="AE37">
            <v>60000</v>
          </cell>
          <cell r="AG37">
            <v>7</v>
          </cell>
          <cell r="AH37">
            <v>60000</v>
          </cell>
          <cell r="AJ37">
            <v>7</v>
          </cell>
          <cell r="AK37">
            <v>60000</v>
          </cell>
          <cell r="AM37">
            <v>7</v>
          </cell>
          <cell r="AN37">
            <v>60000</v>
          </cell>
          <cell r="AP37">
            <v>6.5</v>
          </cell>
          <cell r="AQ37">
            <v>60000</v>
          </cell>
        </row>
        <row r="38">
          <cell r="B38" t="str">
            <v>Prix du terrain</v>
          </cell>
          <cell r="D38">
            <v>494000</v>
          </cell>
          <cell r="E38">
            <v>0.51459941456503844</v>
          </cell>
          <cell r="G38">
            <v>420000</v>
          </cell>
          <cell r="H38">
            <v>0.44672771945499218</v>
          </cell>
          <cell r="J38">
            <v>420000</v>
          </cell>
          <cell r="K38">
            <v>0.44672771945499218</v>
          </cell>
          <cell r="M38">
            <v>420000</v>
          </cell>
          <cell r="N38">
            <v>0.44672771945499218</v>
          </cell>
          <cell r="P38">
            <v>420000</v>
          </cell>
          <cell r="Q38">
            <v>0.44672771945499218</v>
          </cell>
          <cell r="S38">
            <v>420000</v>
          </cell>
          <cell r="T38">
            <v>0.44672771945499218</v>
          </cell>
          <cell r="AA38">
            <v>420000</v>
          </cell>
          <cell r="AB38">
            <v>0.44672771945499218</v>
          </cell>
          <cell r="AD38">
            <v>420000</v>
          </cell>
          <cell r="AE38">
            <v>0.44672771945499218</v>
          </cell>
          <cell r="AG38">
            <v>420000</v>
          </cell>
          <cell r="AH38">
            <v>0.44672771945499218</v>
          </cell>
          <cell r="AJ38">
            <v>420000</v>
          </cell>
          <cell r="AK38">
            <v>0.44672771945499218</v>
          </cell>
          <cell r="AM38">
            <v>420000</v>
          </cell>
          <cell r="AN38">
            <v>0.44672771945499218</v>
          </cell>
          <cell r="AP38">
            <v>390000</v>
          </cell>
          <cell r="AQ38">
            <v>0.40812055253244034</v>
          </cell>
        </row>
        <row r="39">
          <cell r="B39" t="str">
            <v>Valeur Construction / prix au m2</v>
          </cell>
          <cell r="D39">
            <v>465970</v>
          </cell>
          <cell r="E39">
            <v>8600</v>
          </cell>
          <cell r="G39">
            <v>520170</v>
          </cell>
          <cell r="H39">
            <v>8500</v>
          </cell>
          <cell r="J39">
            <v>520170</v>
          </cell>
          <cell r="K39">
            <v>8500</v>
          </cell>
          <cell r="M39">
            <v>520170</v>
          </cell>
          <cell r="N39">
            <v>8500</v>
          </cell>
          <cell r="P39">
            <v>520170</v>
          </cell>
          <cell r="Q39">
            <v>8500</v>
          </cell>
          <cell r="S39">
            <v>520170</v>
          </cell>
          <cell r="T39">
            <v>8500</v>
          </cell>
          <cell r="AA39">
            <v>520170</v>
          </cell>
          <cell r="AB39">
            <v>8500</v>
          </cell>
          <cell r="AD39">
            <v>520170</v>
          </cell>
          <cell r="AE39">
            <v>8500</v>
          </cell>
          <cell r="AG39">
            <v>520170</v>
          </cell>
          <cell r="AH39">
            <v>8500</v>
          </cell>
          <cell r="AJ39">
            <v>520170</v>
          </cell>
          <cell r="AK39">
            <v>8500</v>
          </cell>
          <cell r="AM39">
            <v>520170</v>
          </cell>
          <cell r="AN39">
            <v>8500</v>
          </cell>
          <cell r="AP39">
            <v>565600</v>
          </cell>
          <cell r="AQ39">
            <v>8500</v>
          </cell>
        </row>
        <row r="40">
          <cell r="B40" t="str">
            <v>Frais dossier et Garantie Hypoth</v>
          </cell>
          <cell r="D40">
            <v>5000</v>
          </cell>
          <cell r="E40">
            <v>8030</v>
          </cell>
          <cell r="G40" t="str">
            <v/>
          </cell>
          <cell r="H40">
            <v>7830</v>
          </cell>
          <cell r="J40" t="str">
            <v/>
          </cell>
          <cell r="K40">
            <v>7830</v>
          </cell>
          <cell r="M40" t="str">
            <v/>
          </cell>
          <cell r="N40">
            <v>7830</v>
          </cell>
          <cell r="P40" t="str">
            <v/>
          </cell>
          <cell r="Q40">
            <v>7830</v>
          </cell>
          <cell r="S40" t="str">
            <v/>
          </cell>
          <cell r="T40">
            <v>7830</v>
          </cell>
          <cell r="AA40">
            <v>5000</v>
          </cell>
          <cell r="AB40">
            <v>7830</v>
          </cell>
          <cell r="AD40">
            <v>5000</v>
          </cell>
          <cell r="AE40">
            <v>7830</v>
          </cell>
          <cell r="AG40">
            <v>5000</v>
          </cell>
          <cell r="AH40">
            <v>7830</v>
          </cell>
          <cell r="AJ40">
            <v>5000</v>
          </cell>
          <cell r="AK40">
            <v>7830</v>
          </cell>
          <cell r="AM40">
            <v>5000</v>
          </cell>
          <cell r="AN40">
            <v>7830</v>
          </cell>
          <cell r="AP40">
            <v>5000</v>
          </cell>
          <cell r="AQ40">
            <v>8400</v>
          </cell>
        </row>
        <row r="42">
          <cell r="B42" t="str">
            <v>Valeur totale avec terrain</v>
          </cell>
          <cell r="D42">
            <v>959970</v>
          </cell>
          <cell r="E42">
            <v>54.1</v>
          </cell>
          <cell r="G42">
            <v>940170</v>
          </cell>
          <cell r="H42">
            <v>61.1</v>
          </cell>
          <cell r="J42">
            <v>940170</v>
          </cell>
          <cell r="K42">
            <v>61.1</v>
          </cell>
          <cell r="M42">
            <v>940170</v>
          </cell>
          <cell r="N42">
            <v>61.1</v>
          </cell>
          <cell r="P42">
            <v>940170</v>
          </cell>
          <cell r="Q42">
            <v>61.1</v>
          </cell>
          <cell r="S42">
            <v>940170</v>
          </cell>
          <cell r="T42">
            <v>61.1</v>
          </cell>
          <cell r="AA42">
            <v>940170</v>
          </cell>
          <cell r="AB42">
            <v>61.1</v>
          </cell>
          <cell r="AD42">
            <v>940170</v>
          </cell>
          <cell r="AE42">
            <v>61.1</v>
          </cell>
          <cell r="AG42">
            <v>940170</v>
          </cell>
          <cell r="AH42">
            <v>61.1</v>
          </cell>
          <cell r="AJ42">
            <v>940170</v>
          </cell>
          <cell r="AK42">
            <v>61.1</v>
          </cell>
          <cell r="AM42">
            <v>940170</v>
          </cell>
          <cell r="AN42">
            <v>61.1</v>
          </cell>
          <cell r="AP42">
            <v>960600</v>
          </cell>
          <cell r="AQ42">
            <v>66.5</v>
          </cell>
        </row>
        <row r="44">
          <cell r="B44" t="str">
            <v>Coût Intérêts  +  Assurance Vie</v>
          </cell>
          <cell r="D44">
            <v>385000</v>
          </cell>
          <cell r="E44">
            <v>486200</v>
          </cell>
          <cell r="G44">
            <v>369000</v>
          </cell>
          <cell r="H44">
            <v>464800</v>
          </cell>
          <cell r="J44">
            <v>369000</v>
          </cell>
          <cell r="K44">
            <v>464800</v>
          </cell>
          <cell r="M44">
            <v>369000</v>
          </cell>
          <cell r="N44">
            <v>464800</v>
          </cell>
          <cell r="P44">
            <v>369000</v>
          </cell>
          <cell r="Q44">
            <v>464800</v>
          </cell>
          <cell r="S44">
            <v>369000</v>
          </cell>
          <cell r="T44">
            <v>464800</v>
          </cell>
          <cell r="AA44">
            <v>369000</v>
          </cell>
          <cell r="AB44">
            <v>464800</v>
          </cell>
          <cell r="AD44">
            <v>369000</v>
          </cell>
          <cell r="AE44">
            <v>464800</v>
          </cell>
          <cell r="AG44">
            <v>369000</v>
          </cell>
          <cell r="AH44">
            <v>464800</v>
          </cell>
          <cell r="AJ44">
            <v>369000</v>
          </cell>
          <cell r="AK44">
            <v>464800</v>
          </cell>
          <cell r="AM44">
            <v>369000</v>
          </cell>
          <cell r="AN44">
            <v>464800</v>
          </cell>
          <cell r="AP44">
            <v>390000</v>
          </cell>
          <cell r="AQ44">
            <v>499400</v>
          </cell>
        </row>
        <row r="45">
          <cell r="B45" t="str">
            <v>Loyer perdu en ….   x...... Ans</v>
          </cell>
          <cell r="D45">
            <v>15</v>
          </cell>
          <cell r="E45">
            <v>880800</v>
          </cell>
          <cell r="G45" t="str">
            <v/>
          </cell>
          <cell r="H45" t="str">
            <v/>
          </cell>
          <cell r="J45" t="str">
            <v/>
          </cell>
          <cell r="K45" t="str">
            <v/>
          </cell>
          <cell r="M45" t="str">
            <v/>
          </cell>
          <cell r="N45" t="str">
            <v/>
          </cell>
          <cell r="P45" t="str">
            <v/>
          </cell>
          <cell r="Q45" t="str">
            <v/>
          </cell>
          <cell r="S45" t="str">
            <v/>
          </cell>
          <cell r="T45" t="str">
            <v/>
          </cell>
          <cell r="AA45">
            <v>15</v>
          </cell>
          <cell r="AB45">
            <v>880800</v>
          </cell>
          <cell r="AD45">
            <v>15</v>
          </cell>
          <cell r="AE45">
            <v>880800</v>
          </cell>
          <cell r="AG45">
            <v>15</v>
          </cell>
          <cell r="AH45">
            <v>880800</v>
          </cell>
          <cell r="AJ45">
            <v>15</v>
          </cell>
          <cell r="AK45">
            <v>880800</v>
          </cell>
          <cell r="AM45">
            <v>15</v>
          </cell>
          <cell r="AN45">
            <v>880800</v>
          </cell>
          <cell r="AP45">
            <v>16</v>
          </cell>
          <cell r="AQ45">
            <v>946800</v>
          </cell>
        </row>
        <row r="46">
          <cell r="B46" t="str">
            <v>Taux Inflation Insee Construction</v>
          </cell>
          <cell r="D46">
            <v>1.4999999999999999E-2</v>
          </cell>
          <cell r="E46">
            <v>88800</v>
          </cell>
          <cell r="G46" t="str">
            <v/>
          </cell>
          <cell r="H46" t="str">
            <v/>
          </cell>
          <cell r="J46" t="str">
            <v/>
          </cell>
          <cell r="K46" t="str">
            <v/>
          </cell>
          <cell r="M46" t="str">
            <v/>
          </cell>
          <cell r="N46" t="str">
            <v/>
          </cell>
          <cell r="P46" t="str">
            <v/>
          </cell>
          <cell r="Q46" t="str">
            <v/>
          </cell>
          <cell r="S46" t="str">
            <v/>
          </cell>
          <cell r="T46" t="str">
            <v/>
          </cell>
          <cell r="AA46">
            <v>1.4999999999999999E-2</v>
          </cell>
          <cell r="AB46">
            <v>88800</v>
          </cell>
          <cell r="AD46">
            <v>1.4999999999999999E-2</v>
          </cell>
          <cell r="AE46">
            <v>88800</v>
          </cell>
          <cell r="AG46">
            <v>1.4999999999999999E-2</v>
          </cell>
          <cell r="AH46">
            <v>88800</v>
          </cell>
          <cell r="AJ46">
            <v>1.4999999999999999E-2</v>
          </cell>
          <cell r="AK46">
            <v>88800</v>
          </cell>
          <cell r="AM46">
            <v>1.4999999999999999E-2</v>
          </cell>
          <cell r="AN46">
            <v>88800</v>
          </cell>
          <cell r="AP46">
            <v>1.4999999999999999E-2</v>
          </cell>
          <cell r="AQ46">
            <v>102000</v>
          </cell>
        </row>
      </sheetData>
      <sheetData sheetId="15" refreshError="1">
        <row r="6">
          <cell r="T6">
            <v>1353000</v>
          </cell>
          <cell r="Z6" t="str">
            <v>voiture</v>
          </cell>
        </row>
        <row r="8">
          <cell r="A8">
            <v>8</v>
          </cell>
        </row>
      </sheetData>
      <sheetData sheetId="16"/>
      <sheetData sheetId="17" refreshError="1">
        <row r="28">
          <cell r="H28">
            <v>786651.99090100417</v>
          </cell>
        </row>
        <row r="41">
          <cell r="H41">
            <v>769364.62637004443</v>
          </cell>
        </row>
        <row r="54">
          <cell r="H54">
            <v>751083.93111127766</v>
          </cell>
        </row>
        <row r="67">
          <cell r="H67">
            <v>731752.8284122278</v>
          </cell>
        </row>
        <row r="80">
          <cell r="H80">
            <v>711310.96193660772</v>
          </cell>
        </row>
        <row r="93">
          <cell r="H93">
            <v>689694.50727736973</v>
          </cell>
        </row>
        <row r="106">
          <cell r="H106">
            <v>666835.97268160852</v>
          </cell>
        </row>
        <row r="119">
          <cell r="H119">
            <v>642663.98832513101</v>
          </cell>
        </row>
        <row r="132">
          <cell r="H132">
            <v>617103.08347875706</v>
          </cell>
        </row>
        <row r="145">
          <cell r="H145">
            <v>590073.45087061357</v>
          </cell>
        </row>
        <row r="158">
          <cell r="H158">
            <v>561490.69750870112</v>
          </cell>
        </row>
        <row r="171">
          <cell r="H171">
            <v>531265.58118574484</v>
          </cell>
        </row>
        <row r="184">
          <cell r="H184">
            <v>499303.73184363084</v>
          </cell>
        </row>
        <row r="197">
          <cell r="H197">
            <v>465505.35692746553</v>
          </cell>
        </row>
        <row r="210">
          <cell r="H210">
            <v>429764.92980929796</v>
          </cell>
        </row>
        <row r="223">
          <cell r="H223">
            <v>391970.86030869331</v>
          </cell>
        </row>
        <row r="236">
          <cell r="H236">
            <v>352005.14628144115</v>
          </cell>
        </row>
        <row r="249">
          <cell r="H249">
            <v>309743.00518857589</v>
          </cell>
        </row>
        <row r="262">
          <cell r="H262">
            <v>265052.48449538049</v>
          </cell>
        </row>
        <row r="275">
          <cell r="H275">
            <v>217794.04968394339</v>
          </cell>
        </row>
      </sheetData>
      <sheetData sheetId="18"/>
      <sheetData sheetId="19"/>
      <sheetData sheetId="20"/>
      <sheetData sheetId="21" refreshError="1">
        <row r="1">
          <cell r="F1" t="str">
            <v>41623 / 3469</v>
          </cell>
          <cell r="H1" t="str">
            <v>47845 / 3987</v>
          </cell>
        </row>
        <row r="2">
          <cell r="F2" t="str">
            <v>18 % / net 16 %</v>
          </cell>
          <cell r="H2" t="str">
            <v>17 % / net 16 %</v>
          </cell>
        </row>
        <row r="4">
          <cell r="H4">
            <v>3</v>
          </cell>
        </row>
        <row r="5">
          <cell r="H5">
            <v>3</v>
          </cell>
        </row>
        <row r="6">
          <cell r="F6">
            <v>0</v>
          </cell>
          <cell r="H6">
            <v>2</v>
          </cell>
        </row>
        <row r="7">
          <cell r="F7" t="str">
            <v>année  2000</v>
          </cell>
          <cell r="H7" t="str">
            <v>année  2000</v>
          </cell>
        </row>
        <row r="8">
          <cell r="F8">
            <v>2</v>
          </cell>
          <cell r="H8">
            <v>2.5</v>
          </cell>
        </row>
        <row r="9">
          <cell r="F9" t="str">
            <v>tranche  31.75 %</v>
          </cell>
          <cell r="H9" t="str">
            <v>tranche  31.75 %</v>
          </cell>
        </row>
        <row r="10">
          <cell r="F10">
            <v>259200</v>
          </cell>
          <cell r="H10">
            <v>307880</v>
          </cell>
        </row>
        <row r="12">
          <cell r="F12">
            <v>17000</v>
          </cell>
          <cell r="H12">
            <v>17000</v>
          </cell>
        </row>
        <row r="13">
          <cell r="H13">
            <v>0</v>
          </cell>
        </row>
        <row r="14">
          <cell r="F14">
            <v>0</v>
          </cell>
          <cell r="H14">
            <v>0</v>
          </cell>
        </row>
        <row r="15">
          <cell r="F15">
            <v>0</v>
          </cell>
          <cell r="H15">
            <v>0</v>
          </cell>
        </row>
        <row r="17">
          <cell r="F17">
            <v>204000</v>
          </cell>
          <cell r="H17">
            <v>204000</v>
          </cell>
        </row>
        <row r="19">
          <cell r="F19">
            <v>13000</v>
          </cell>
          <cell r="H19">
            <v>0</v>
          </cell>
        </row>
        <row r="20">
          <cell r="F20">
            <v>0</v>
          </cell>
          <cell r="H20">
            <v>0</v>
          </cell>
        </row>
        <row r="21">
          <cell r="F21">
            <v>0</v>
          </cell>
          <cell r="H21">
            <v>0</v>
          </cell>
        </row>
        <row r="22">
          <cell r="F22">
            <v>0</v>
          </cell>
          <cell r="H22">
            <v>0</v>
          </cell>
        </row>
        <row r="24">
          <cell r="F24">
            <v>156000</v>
          </cell>
          <cell r="H24">
            <v>0</v>
          </cell>
        </row>
        <row r="27">
          <cell r="F27">
            <v>0</v>
          </cell>
          <cell r="H27">
            <v>0</v>
          </cell>
        </row>
        <row r="28">
          <cell r="F28">
            <v>0</v>
          </cell>
        </row>
        <row r="30">
          <cell r="F30">
            <v>0</v>
          </cell>
          <cell r="H30">
            <v>0</v>
          </cell>
        </row>
        <row r="32">
          <cell r="F32">
            <v>0</v>
          </cell>
          <cell r="H32">
            <v>0</v>
          </cell>
        </row>
        <row r="33">
          <cell r="F33">
            <v>0</v>
          </cell>
          <cell r="H33">
            <v>0</v>
          </cell>
        </row>
        <row r="34">
          <cell r="F34">
            <v>0</v>
          </cell>
          <cell r="H34">
            <v>0</v>
          </cell>
        </row>
        <row r="36">
          <cell r="F36">
            <v>0</v>
          </cell>
          <cell r="H36">
            <v>0</v>
          </cell>
        </row>
        <row r="38">
          <cell r="F38">
            <v>360000</v>
          </cell>
          <cell r="H38">
            <v>204000</v>
          </cell>
        </row>
        <row r="39">
          <cell r="F39">
            <v>30000</v>
          </cell>
          <cell r="H39">
            <v>17000</v>
          </cell>
        </row>
        <row r="40">
          <cell r="F40">
            <v>360000</v>
          </cell>
          <cell r="H40">
            <v>204000</v>
          </cell>
        </row>
        <row r="41">
          <cell r="F41">
            <v>-20400</v>
          </cell>
          <cell r="H41">
            <v>-20400</v>
          </cell>
        </row>
        <row r="42">
          <cell r="F42">
            <v>-20400</v>
          </cell>
          <cell r="H42">
            <v>-20400</v>
          </cell>
        </row>
        <row r="43">
          <cell r="F43">
            <v>0</v>
          </cell>
          <cell r="H43">
            <v>0</v>
          </cell>
        </row>
        <row r="44">
          <cell r="F44" t="str">
            <v>non</v>
          </cell>
          <cell r="H44" t="str">
            <v>non</v>
          </cell>
        </row>
        <row r="45">
          <cell r="F45">
            <v>0</v>
          </cell>
          <cell r="H45">
            <v>0</v>
          </cell>
        </row>
        <row r="46">
          <cell r="F46">
            <v>0</v>
          </cell>
          <cell r="H46">
            <v>0</v>
          </cell>
        </row>
        <row r="47">
          <cell r="F47">
            <v>-36720</v>
          </cell>
          <cell r="H47">
            <v>-36720</v>
          </cell>
        </row>
        <row r="48">
          <cell r="F48">
            <v>0</v>
          </cell>
          <cell r="H48">
            <v>0</v>
          </cell>
        </row>
        <row r="50">
          <cell r="F50">
            <v>-15600</v>
          </cell>
          <cell r="H50">
            <v>0</v>
          </cell>
        </row>
        <row r="51">
          <cell r="F51" t="str">
            <v>non</v>
          </cell>
          <cell r="H51" t="str">
            <v>non</v>
          </cell>
        </row>
        <row r="52">
          <cell r="F52">
            <v>0</v>
          </cell>
          <cell r="H52">
            <v>0</v>
          </cell>
        </row>
        <row r="53">
          <cell r="F53">
            <v>0</v>
          </cell>
          <cell r="H53">
            <v>0</v>
          </cell>
        </row>
        <row r="54">
          <cell r="F54">
            <v>-28080</v>
          </cell>
          <cell r="H54">
            <v>0</v>
          </cell>
        </row>
        <row r="55">
          <cell r="F55">
            <v>0</v>
          </cell>
          <cell r="H55">
            <v>0</v>
          </cell>
        </row>
        <row r="57">
          <cell r="F57">
            <v>0</v>
          </cell>
          <cell r="H57">
            <v>0</v>
          </cell>
        </row>
        <row r="58">
          <cell r="F58">
            <v>0</v>
          </cell>
          <cell r="H58">
            <v>0</v>
          </cell>
        </row>
        <row r="59">
          <cell r="F59" t="b">
            <v>0</v>
          </cell>
          <cell r="H59" t="b">
            <v>0</v>
          </cell>
        </row>
        <row r="60">
          <cell r="F60">
            <v>0</v>
          </cell>
          <cell r="H60">
            <v>0</v>
          </cell>
        </row>
        <row r="62">
          <cell r="F62">
            <v>0</v>
          </cell>
          <cell r="H62">
            <v>0</v>
          </cell>
        </row>
        <row r="64">
          <cell r="F64">
            <v>-100800</v>
          </cell>
          <cell r="H64">
            <v>-57120</v>
          </cell>
        </row>
        <row r="67">
          <cell r="F67">
            <v>259200</v>
          </cell>
          <cell r="H67">
            <v>146880</v>
          </cell>
        </row>
        <row r="69">
          <cell r="F69">
            <v>0</v>
          </cell>
          <cell r="H69">
            <v>0</v>
          </cell>
        </row>
        <row r="70">
          <cell r="F70">
            <v>0</v>
          </cell>
          <cell r="H70">
            <v>161000</v>
          </cell>
        </row>
        <row r="71">
          <cell r="F71">
            <v>0</v>
          </cell>
          <cell r="H71">
            <v>0</v>
          </cell>
        </row>
        <row r="73">
          <cell r="F73">
            <v>259200</v>
          </cell>
          <cell r="H73">
            <v>307880</v>
          </cell>
        </row>
        <row r="75">
          <cell r="F75">
            <v>129600</v>
          </cell>
          <cell r="H75">
            <v>123152</v>
          </cell>
        </row>
        <row r="77">
          <cell r="F77">
            <v>0</v>
          </cell>
          <cell r="H77">
            <v>0</v>
          </cell>
        </row>
        <row r="78">
          <cell r="F78">
            <v>0</v>
          </cell>
          <cell r="H78">
            <v>0</v>
          </cell>
        </row>
        <row r="79">
          <cell r="F79">
            <v>0</v>
          </cell>
          <cell r="H79">
            <v>0</v>
          </cell>
        </row>
        <row r="80">
          <cell r="F80">
            <v>0</v>
          </cell>
          <cell r="H80">
            <v>0</v>
          </cell>
        </row>
        <row r="83">
          <cell r="F83">
            <v>259200</v>
          </cell>
          <cell r="H83">
            <v>307880</v>
          </cell>
        </row>
        <row r="85">
          <cell r="F85">
            <v>129600</v>
          </cell>
          <cell r="H85">
            <v>123152</v>
          </cell>
        </row>
        <row r="86">
          <cell r="Z86">
            <v>1998</v>
          </cell>
          <cell r="AA86" t="str">
            <v>déduc mini</v>
          </cell>
          <cell r="AB86" t="str">
            <v>décote</v>
          </cell>
          <cell r="AC86" t="str">
            <v>abat p agées</v>
          </cell>
          <cell r="AE86">
            <v>1999</v>
          </cell>
          <cell r="AF86" t="str">
            <v>déduc mini</v>
          </cell>
          <cell r="AG86" t="str">
            <v>décote</v>
          </cell>
          <cell r="AH86" t="str">
            <v>abat p agées</v>
          </cell>
          <cell r="AJ86">
            <v>2000</v>
          </cell>
          <cell r="AK86" t="str">
            <v>déduc mini</v>
          </cell>
          <cell r="AL86" t="str">
            <v>décote</v>
          </cell>
          <cell r="AM86" t="str">
            <v>abat p agées</v>
          </cell>
        </row>
        <row r="87">
          <cell r="C87">
            <v>2350</v>
          </cell>
          <cell r="D87">
            <v>4900</v>
          </cell>
          <cell r="E87">
            <v>10260</v>
          </cell>
          <cell r="Z87" t="str">
            <v>Montant de l'impôt brut</v>
          </cell>
          <cell r="AA87">
            <v>2310</v>
          </cell>
          <cell r="AB87">
            <v>3330</v>
          </cell>
          <cell r="AC87">
            <v>10040</v>
          </cell>
          <cell r="AE87" t="str">
            <v>Montant de l'impôt brut</v>
          </cell>
          <cell r="AF87">
            <v>2320</v>
          </cell>
          <cell r="AG87">
            <v>3330</v>
          </cell>
          <cell r="AH87">
            <v>10100</v>
          </cell>
          <cell r="AJ87" t="str">
            <v>Montant de l'impôt brut</v>
          </cell>
          <cell r="AK87">
            <v>2350</v>
          </cell>
          <cell r="AL87">
            <v>4900</v>
          </cell>
          <cell r="AM87">
            <v>10260</v>
          </cell>
        </row>
        <row r="88">
          <cell r="Z88" t="str">
            <v>par tranches de QF</v>
          </cell>
          <cell r="AA88" t="str">
            <v>à changer</v>
          </cell>
          <cell r="AB88" t="str">
            <v xml:space="preserve">R x </v>
          </cell>
          <cell r="AE88" t="str">
            <v>par tranches de QF</v>
          </cell>
          <cell r="AF88" t="str">
            <v>à changer</v>
          </cell>
          <cell r="AG88" t="str">
            <v xml:space="preserve">R x </v>
          </cell>
          <cell r="AH88" t="str">
            <v>année 99</v>
          </cell>
          <cell r="AJ88" t="str">
            <v>par tranches de QF</v>
          </cell>
          <cell r="AK88" t="str">
            <v>à changer</v>
          </cell>
          <cell r="AL88" t="str">
            <v xml:space="preserve">R x </v>
          </cell>
          <cell r="AM88" t="str">
            <v>année 2000</v>
          </cell>
        </row>
        <row r="89">
          <cell r="Z89" t="str">
            <v xml:space="preserve">moins de   </v>
          </cell>
          <cell r="AA89">
            <v>26100</v>
          </cell>
          <cell r="AB89">
            <v>0</v>
          </cell>
          <cell r="AE89" t="str">
            <v xml:space="preserve">moins de   </v>
          </cell>
          <cell r="AF89">
            <v>26230</v>
          </cell>
          <cell r="AG89">
            <v>0</v>
          </cell>
          <cell r="AJ89" t="str">
            <v xml:space="preserve">moins de   </v>
          </cell>
          <cell r="AK89">
            <v>26600</v>
          </cell>
          <cell r="AL89">
            <v>0</v>
          </cell>
        </row>
        <row r="90">
          <cell r="F90">
            <v>0</v>
          </cell>
          <cell r="H90">
            <v>0</v>
          </cell>
          <cell r="Z90">
            <v>26101</v>
          </cell>
          <cell r="AA90">
            <v>51340</v>
          </cell>
          <cell r="AB90">
            <v>0.105</v>
          </cell>
          <cell r="AC90">
            <v>2740.5</v>
          </cell>
          <cell r="AE90">
            <v>26231</v>
          </cell>
          <cell r="AF90">
            <v>51600</v>
          </cell>
          <cell r="AG90">
            <v>0.105</v>
          </cell>
          <cell r="AH90">
            <v>2754.15</v>
          </cell>
          <cell r="AJ90">
            <v>26601</v>
          </cell>
          <cell r="AK90">
            <v>52320</v>
          </cell>
          <cell r="AL90">
            <v>8.2500000000000004E-2</v>
          </cell>
          <cell r="AM90">
            <v>2194.5</v>
          </cell>
        </row>
        <row r="91">
          <cell r="F91">
            <v>0</v>
          </cell>
          <cell r="H91">
            <v>0</v>
          </cell>
          <cell r="Z91">
            <v>51341</v>
          </cell>
          <cell r="AA91">
            <v>90370</v>
          </cell>
          <cell r="AB91">
            <v>0.24</v>
          </cell>
          <cell r="AC91">
            <v>9671.4</v>
          </cell>
          <cell r="AE91">
            <v>51601</v>
          </cell>
          <cell r="AF91">
            <v>90820</v>
          </cell>
          <cell r="AG91">
            <v>0.24</v>
          </cell>
          <cell r="AH91">
            <v>9720.15</v>
          </cell>
          <cell r="AJ91">
            <v>52321</v>
          </cell>
          <cell r="AK91">
            <v>92090</v>
          </cell>
          <cell r="AL91">
            <v>0.2175</v>
          </cell>
          <cell r="AM91">
            <v>9257.7000000000007</v>
          </cell>
        </row>
        <row r="92">
          <cell r="F92">
            <v>45362.6</v>
          </cell>
          <cell r="H92">
            <v>51585.149999999994</v>
          </cell>
          <cell r="Z92">
            <v>90371</v>
          </cell>
          <cell r="AA92">
            <v>146320</v>
          </cell>
          <cell r="AB92">
            <v>0.33</v>
          </cell>
          <cell r="AC92">
            <v>17804.7</v>
          </cell>
          <cell r="AE92">
            <v>90821</v>
          </cell>
          <cell r="AF92">
            <v>147050</v>
          </cell>
          <cell r="AG92">
            <v>0.33</v>
          </cell>
          <cell r="AH92">
            <v>17893.95</v>
          </cell>
          <cell r="AJ92">
            <v>92091</v>
          </cell>
          <cell r="AK92">
            <v>149110</v>
          </cell>
          <cell r="AL92">
            <v>0.3175</v>
          </cell>
          <cell r="AM92">
            <v>18466.7</v>
          </cell>
        </row>
        <row r="93">
          <cell r="F93">
            <v>0</v>
          </cell>
          <cell r="H93">
            <v>0</v>
          </cell>
          <cell r="Z93">
            <v>146321</v>
          </cell>
          <cell r="AA93">
            <v>238080</v>
          </cell>
          <cell r="AB93">
            <v>0.43</v>
          </cell>
          <cell r="AC93">
            <v>32436.7</v>
          </cell>
          <cell r="AE93">
            <v>147051</v>
          </cell>
          <cell r="AF93">
            <v>239270</v>
          </cell>
          <cell r="AG93">
            <v>0.43</v>
          </cell>
          <cell r="AH93">
            <v>32598.95</v>
          </cell>
          <cell r="AJ93">
            <v>149111</v>
          </cell>
          <cell r="AK93">
            <v>242620</v>
          </cell>
          <cell r="AL93">
            <v>0.41749999999999998</v>
          </cell>
          <cell r="AM93">
            <v>33377.699999999997</v>
          </cell>
        </row>
        <row r="94">
          <cell r="F94">
            <v>0</v>
          </cell>
          <cell r="H94">
            <v>0</v>
          </cell>
          <cell r="Z94">
            <v>238081</v>
          </cell>
          <cell r="AA94">
            <v>293600</v>
          </cell>
          <cell r="AB94">
            <v>0.48</v>
          </cell>
          <cell r="AC94">
            <v>44340.7</v>
          </cell>
          <cell r="AE94">
            <v>239271</v>
          </cell>
          <cell r="AF94">
            <v>295070</v>
          </cell>
          <cell r="AG94">
            <v>0.48</v>
          </cell>
          <cell r="AH94">
            <v>44562.45</v>
          </cell>
          <cell r="AJ94">
            <v>242621</v>
          </cell>
          <cell r="AK94">
            <v>299200</v>
          </cell>
          <cell r="AL94">
            <v>0.47249999999999998</v>
          </cell>
          <cell r="AM94">
            <v>46721.8</v>
          </cell>
        </row>
        <row r="95">
          <cell r="F95">
            <v>0</v>
          </cell>
          <cell r="H95">
            <v>0</v>
          </cell>
          <cell r="Z95">
            <v>288101</v>
          </cell>
          <cell r="AA95">
            <v>9999999</v>
          </cell>
          <cell r="AB95">
            <v>0.54</v>
          </cell>
          <cell r="AC95">
            <v>61956.7</v>
          </cell>
          <cell r="AE95">
            <v>295070</v>
          </cell>
          <cell r="AF95">
            <v>9999999</v>
          </cell>
          <cell r="AG95">
            <v>0.54</v>
          </cell>
          <cell r="AH95">
            <v>62266.65</v>
          </cell>
          <cell r="AJ95">
            <v>295070</v>
          </cell>
          <cell r="AK95">
            <v>9999999</v>
          </cell>
          <cell r="AL95">
            <v>0.53249999999999997</v>
          </cell>
          <cell r="AM95">
            <v>64673.8</v>
          </cell>
        </row>
        <row r="96">
          <cell r="C96">
            <v>400</v>
          </cell>
          <cell r="E96">
            <v>23360</v>
          </cell>
          <cell r="Z96" t="str">
            <v xml:space="preserve">non encaissement :  </v>
          </cell>
          <cell r="AA96">
            <v>400</v>
          </cell>
          <cell r="AE96" t="str">
            <v xml:space="preserve">non encaissement :  </v>
          </cell>
          <cell r="AF96">
            <v>400</v>
          </cell>
          <cell r="AG96" t="str">
            <v>enfant :</v>
          </cell>
          <cell r="AH96">
            <v>17910</v>
          </cell>
          <cell r="AJ96" t="str">
            <v xml:space="preserve">non encaissement :  </v>
          </cell>
          <cell r="AK96">
            <v>400</v>
          </cell>
          <cell r="AL96" t="str">
            <v>enfant :</v>
          </cell>
          <cell r="AM96">
            <v>23360</v>
          </cell>
        </row>
        <row r="97">
          <cell r="F97">
            <v>45362.600099999996</v>
          </cell>
          <cell r="H97">
            <v>51585.150099999992</v>
          </cell>
        </row>
        <row r="98">
          <cell r="F98">
            <v>0</v>
          </cell>
          <cell r="H98">
            <v>0</v>
          </cell>
        </row>
        <row r="99">
          <cell r="F99">
            <v>0</v>
          </cell>
          <cell r="H99">
            <v>0</v>
          </cell>
        </row>
        <row r="100">
          <cell r="F100">
            <v>-40462.600099999996</v>
          </cell>
          <cell r="H100">
            <v>0</v>
          </cell>
        </row>
        <row r="101">
          <cell r="F101">
            <v>45362.600099999996</v>
          </cell>
          <cell r="H101">
            <v>51585.150099999992</v>
          </cell>
        </row>
        <row r="102">
          <cell r="F102">
            <v>45362.600099999996</v>
          </cell>
          <cell r="H102">
            <v>51585.150099999992</v>
          </cell>
        </row>
        <row r="103">
          <cell r="F103">
            <v>0.17501003124999998</v>
          </cell>
          <cell r="H103">
            <v>0.1675495326101078</v>
          </cell>
        </row>
        <row r="105">
          <cell r="F105">
            <v>3000</v>
          </cell>
          <cell r="H105">
            <v>3000</v>
          </cell>
        </row>
        <row r="106">
          <cell r="F106">
            <v>0</v>
          </cell>
          <cell r="H106">
            <v>0</v>
          </cell>
        </row>
        <row r="107">
          <cell r="F107">
            <v>240</v>
          </cell>
          <cell r="H107">
            <v>240</v>
          </cell>
        </row>
        <row r="108">
          <cell r="F108">
            <v>0</v>
          </cell>
          <cell r="H108">
            <v>0</v>
          </cell>
        </row>
        <row r="109">
          <cell r="F109">
            <v>0</v>
          </cell>
          <cell r="H109">
            <v>0</v>
          </cell>
        </row>
        <row r="110">
          <cell r="F110">
            <v>0</v>
          </cell>
          <cell r="H110">
            <v>0</v>
          </cell>
        </row>
        <row r="111">
          <cell r="F111">
            <v>0</v>
          </cell>
          <cell r="H111">
            <v>0</v>
          </cell>
        </row>
        <row r="112">
          <cell r="F112">
            <v>0</v>
          </cell>
          <cell r="H112">
            <v>0</v>
          </cell>
        </row>
        <row r="113">
          <cell r="F113">
            <v>0</v>
          </cell>
          <cell r="H113">
            <v>0</v>
          </cell>
        </row>
        <row r="114">
          <cell r="H114">
            <v>0</v>
          </cell>
        </row>
        <row r="115">
          <cell r="F115">
            <v>0</v>
          </cell>
          <cell r="H115">
            <v>0</v>
          </cell>
        </row>
        <row r="116">
          <cell r="H116">
            <v>0</v>
          </cell>
        </row>
        <row r="117">
          <cell r="F117">
            <v>500</v>
          </cell>
          <cell r="H117">
            <v>500</v>
          </cell>
        </row>
        <row r="119">
          <cell r="F119">
            <v>3740</v>
          </cell>
          <cell r="H119">
            <v>3740</v>
          </cell>
        </row>
        <row r="121">
          <cell r="F121">
            <v>0</v>
          </cell>
          <cell r="H121">
            <v>1610</v>
          </cell>
        </row>
        <row r="123">
          <cell r="F123">
            <v>41622.600099999996</v>
          </cell>
          <cell r="H123">
            <v>47845.150099999992</v>
          </cell>
        </row>
        <row r="125">
          <cell r="F125">
            <v>3469</v>
          </cell>
          <cell r="H125">
            <v>3987</v>
          </cell>
        </row>
        <row r="127">
          <cell r="F127">
            <v>0.16058101890432097</v>
          </cell>
          <cell r="H127">
            <v>0.15540194263998958</v>
          </cell>
        </row>
        <row r="129">
          <cell r="F129">
            <v>0</v>
          </cell>
          <cell r="H129">
            <v>0</v>
          </cell>
        </row>
        <row r="131">
          <cell r="F131">
            <v>0</v>
          </cell>
          <cell r="H131">
            <v>0</v>
          </cell>
        </row>
        <row r="133">
          <cell r="F133">
            <v>41622.600099999996</v>
          </cell>
          <cell r="H133">
            <v>47845.150099999992</v>
          </cell>
        </row>
        <row r="135">
          <cell r="F135">
            <v>41623</v>
          </cell>
          <cell r="H135">
            <v>47845</v>
          </cell>
        </row>
        <row r="136">
          <cell r="F136">
            <v>0</v>
          </cell>
          <cell r="H136">
            <v>0</v>
          </cell>
        </row>
        <row r="137">
          <cell r="F137">
            <v>0</v>
          </cell>
          <cell r="H137">
            <v>0</v>
          </cell>
        </row>
        <row r="138">
          <cell r="F138">
            <v>0</v>
          </cell>
          <cell r="H138">
            <v>0</v>
          </cell>
        </row>
        <row r="139">
          <cell r="F139">
            <v>0</v>
          </cell>
          <cell r="H139">
            <v>0</v>
          </cell>
        </row>
        <row r="140">
          <cell r="F140">
            <v>0</v>
          </cell>
          <cell r="H140">
            <v>0</v>
          </cell>
        </row>
        <row r="141">
          <cell r="F141">
            <v>0</v>
          </cell>
          <cell r="H141">
            <v>0</v>
          </cell>
        </row>
        <row r="142">
          <cell r="F142">
            <v>0</v>
          </cell>
          <cell r="H142">
            <v>0</v>
          </cell>
        </row>
        <row r="143">
          <cell r="F143">
            <v>0</v>
          </cell>
          <cell r="H143">
            <v>0</v>
          </cell>
        </row>
        <row r="144">
          <cell r="F144">
            <v>0</v>
          </cell>
          <cell r="H144">
            <v>0</v>
          </cell>
        </row>
        <row r="145">
          <cell r="F145">
            <v>0</v>
          </cell>
          <cell r="H145">
            <v>0</v>
          </cell>
        </row>
        <row r="146">
          <cell r="F146">
            <v>0</v>
          </cell>
          <cell r="H146">
            <v>0</v>
          </cell>
        </row>
        <row r="147">
          <cell r="F147">
            <v>0</v>
          </cell>
          <cell r="H147">
            <v>0</v>
          </cell>
        </row>
        <row r="148">
          <cell r="F148">
            <v>0</v>
          </cell>
          <cell r="H148">
            <v>0</v>
          </cell>
        </row>
        <row r="149">
          <cell r="F149">
            <v>0</v>
          </cell>
          <cell r="H149">
            <v>0</v>
          </cell>
        </row>
        <row r="152">
          <cell r="F152">
            <v>0</v>
          </cell>
          <cell r="H152">
            <v>0</v>
          </cell>
        </row>
      </sheetData>
      <sheetData sheetId="22" refreshError="1">
        <row r="3">
          <cell r="B3" t="str">
            <v>AVIS d' IMPOSITION  sur  les  revenus  2000    :    F  41623</v>
          </cell>
        </row>
        <row r="5">
          <cell r="B5" t="str">
            <v xml:space="preserve">Nom </v>
          </cell>
          <cell r="D5" t="str">
            <v>BATTISTELLA Jacques  DUCLAP  Christiane</v>
          </cell>
          <cell r="N5" t="str">
            <v xml:space="preserve">Nombre de parts :   </v>
          </cell>
          <cell r="O5">
            <v>2</v>
          </cell>
        </row>
        <row r="6">
          <cell r="B6" t="str">
            <v xml:space="preserve">Adresse </v>
          </cell>
          <cell r="D6" t="str">
            <v>68 200 MULHOUSE</v>
          </cell>
          <cell r="N6" t="str">
            <v xml:space="preserve">Nombre d'enfants majeurs cél. :   </v>
          </cell>
          <cell r="O6" t="str">
            <v>0</v>
          </cell>
        </row>
        <row r="7">
          <cell r="B7" t="str">
            <v>Situation de famille  :</v>
          </cell>
          <cell r="E7">
            <v>0</v>
          </cell>
          <cell r="F7" t="str">
            <v>barême 1999</v>
          </cell>
          <cell r="N7" t="str">
            <v xml:space="preserve">Nombre d'enfants à charge :   </v>
          </cell>
          <cell r="O7">
            <v>0</v>
          </cell>
          <cell r="Q7" t="str">
            <v xml:space="preserve">estimé le : </v>
          </cell>
        </row>
        <row r="8">
          <cell r="B8" t="str">
            <v xml:space="preserve"> Profession</v>
          </cell>
          <cell r="D8" t="str">
            <v xml:space="preserve">  Salarié</v>
          </cell>
          <cell r="N8" t="str">
            <v xml:space="preserve"> Taux moyen payés sur les revenus :   </v>
          </cell>
          <cell r="O8">
            <v>0.12</v>
          </cell>
          <cell r="Q8">
            <v>36991</v>
          </cell>
        </row>
        <row r="11">
          <cell r="B11" t="str">
            <v>DETAIL des REVENUS</v>
          </cell>
          <cell r="G11" t="str">
            <v>Vous</v>
          </cell>
          <cell r="J11" t="str">
            <v>conjoint</v>
          </cell>
          <cell r="M11" t="str">
            <v>enfants</v>
          </cell>
          <cell r="O11" t="str">
            <v>Total  / an</v>
          </cell>
          <cell r="Q11" t="str">
            <v>Moyenne / 12</v>
          </cell>
        </row>
        <row r="14">
          <cell r="B14" t="str">
            <v>Salaires et assimilés</v>
          </cell>
          <cell r="G14">
            <v>204000</v>
          </cell>
          <cell r="J14">
            <v>156000</v>
          </cell>
          <cell r="M14">
            <v>0</v>
          </cell>
          <cell r="O14">
            <v>360000</v>
          </cell>
          <cell r="Q14">
            <v>30000</v>
          </cell>
        </row>
        <row r="15">
          <cell r="D15" t="str">
            <v>Déduction 10 %</v>
          </cell>
          <cell r="G15">
            <v>-20400</v>
          </cell>
          <cell r="J15">
            <v>-15600</v>
          </cell>
          <cell r="M15">
            <v>0</v>
          </cell>
        </row>
        <row r="16">
          <cell r="B16" t="str">
            <v>Pensions, Retraites, Rentes</v>
          </cell>
          <cell r="G16">
            <v>0</v>
          </cell>
          <cell r="J16">
            <v>0</v>
          </cell>
          <cell r="O16">
            <v>0</v>
          </cell>
          <cell r="Q16">
            <v>0</v>
          </cell>
        </row>
        <row r="17">
          <cell r="C17" t="str">
            <v xml:space="preserve">  Déduction minimale  :  2350  F</v>
          </cell>
          <cell r="G17">
            <v>0</v>
          </cell>
          <cell r="J17">
            <v>0</v>
          </cell>
          <cell r="M17">
            <v>0</v>
          </cell>
        </row>
        <row r="18">
          <cell r="C18" t="str">
            <v>Déduction frais réels</v>
          </cell>
          <cell r="G18">
            <v>0</v>
          </cell>
          <cell r="J18">
            <v>0</v>
          </cell>
          <cell r="M18">
            <v>0</v>
          </cell>
          <cell r="Q18">
            <v>0</v>
          </cell>
        </row>
        <row r="19">
          <cell r="C19" t="str">
            <v>Déduction supplémentaire</v>
          </cell>
          <cell r="G19">
            <v>0</v>
          </cell>
          <cell r="H19" t="str">
            <v/>
          </cell>
          <cell r="J19">
            <v>0</v>
          </cell>
          <cell r="K19" t="str">
            <v/>
          </cell>
          <cell r="Q19">
            <v>0</v>
          </cell>
        </row>
        <row r="20">
          <cell r="C20" t="str">
            <v>Abattement spécial de :</v>
          </cell>
          <cell r="G20">
            <v>0</v>
          </cell>
          <cell r="H20" t="str">
            <v/>
          </cell>
          <cell r="J20">
            <v>0</v>
          </cell>
          <cell r="K20" t="str">
            <v/>
          </cell>
          <cell r="Q20">
            <v>0</v>
          </cell>
        </row>
        <row r="21">
          <cell r="D21" t="str">
            <v>Abattement de 20 %</v>
          </cell>
          <cell r="G21">
            <v>-36720</v>
          </cell>
          <cell r="J21">
            <v>-28080</v>
          </cell>
          <cell r="M21">
            <v>0</v>
          </cell>
        </row>
        <row r="23">
          <cell r="B23" t="str">
            <v>Cumul  :  Salaires, pensions, rentes, nets à déclarer</v>
          </cell>
          <cell r="G23">
            <v>204000</v>
          </cell>
          <cell r="J23">
            <v>156000</v>
          </cell>
          <cell r="M23">
            <v>0</v>
          </cell>
          <cell r="O23">
            <v>360000</v>
          </cell>
          <cell r="Q23">
            <v>30000</v>
          </cell>
        </row>
        <row r="25">
          <cell r="C25" t="str">
            <v>Cumul des abattements</v>
          </cell>
          <cell r="G25">
            <v>-57120</v>
          </cell>
          <cell r="J25">
            <v>-43680</v>
          </cell>
          <cell r="M25">
            <v>0</v>
          </cell>
          <cell r="O25">
            <v>-100800</v>
          </cell>
        </row>
        <row r="27">
          <cell r="B27" t="str">
            <v>Salaires, pensions, rentes, nets après abatt.</v>
          </cell>
          <cell r="G27">
            <v>146880</v>
          </cell>
          <cell r="J27">
            <v>112320</v>
          </cell>
          <cell r="M27">
            <v>0</v>
          </cell>
          <cell r="O27">
            <v>259200</v>
          </cell>
          <cell r="Q27">
            <v>21600</v>
          </cell>
        </row>
        <row r="30">
          <cell r="M30" t="str">
            <v>Revenus fonciers</v>
          </cell>
          <cell r="O30">
            <v>0</v>
          </cell>
          <cell r="Q30">
            <v>0</v>
          </cell>
        </row>
        <row r="31">
          <cell r="M31" t="str">
            <v>Revenus de capitaux mobiliers nets retenus</v>
          </cell>
          <cell r="O31">
            <v>0</v>
          </cell>
          <cell r="Q31">
            <v>0</v>
          </cell>
        </row>
        <row r="32">
          <cell r="M32" t="str">
            <v>Honoraires  ( ou autres revenus , Pension alimentaire , Activités BIC )</v>
          </cell>
          <cell r="O32">
            <v>0</v>
          </cell>
          <cell r="Q32">
            <v>0</v>
          </cell>
        </row>
        <row r="34">
          <cell r="D34" t="str">
            <v>Revenu brut global</v>
          </cell>
          <cell r="O34">
            <v>259200</v>
          </cell>
          <cell r="Q34">
            <v>21600</v>
          </cell>
        </row>
        <row r="36">
          <cell r="F36" t="str">
            <v>[</v>
          </cell>
          <cell r="M36" t="str">
            <v>pension alimentaire versée suite à un divorce</v>
          </cell>
          <cell r="O36">
            <v>0</v>
          </cell>
        </row>
        <row r="37">
          <cell r="F37" t="str">
            <v>[</v>
          </cell>
          <cell r="M37" t="str">
            <v>pension enfants majeurs</v>
          </cell>
          <cell r="O37">
            <v>0</v>
          </cell>
          <cell r="Q37">
            <v>0</v>
          </cell>
        </row>
        <row r="38">
          <cell r="D38" t="str">
            <v xml:space="preserve"> Charges déductibles retenues :</v>
          </cell>
          <cell r="F38" t="str">
            <v>[</v>
          </cell>
          <cell r="M38" t="str">
            <v>CSG déductible</v>
          </cell>
          <cell r="O38">
            <v>0</v>
          </cell>
        </row>
        <row r="39">
          <cell r="F39" t="str">
            <v>[</v>
          </cell>
          <cell r="M39" t="str">
            <v>abattement personnes âgées ou invalide</v>
          </cell>
          <cell r="O39">
            <v>0</v>
          </cell>
        </row>
        <row r="41">
          <cell r="B41" t="str">
            <v>REVENU  IMPOSABLE  R.N.I  pour  2  part (s)</v>
          </cell>
          <cell r="O41">
            <v>259200</v>
          </cell>
        </row>
        <row r="43">
          <cell r="D43" t="str">
            <v>( lorsqu'il n'y a pas d'abattements particuliers , le R N I s'obtient en multipliant les revenus par 0.72 )</v>
          </cell>
        </row>
        <row r="44">
          <cell r="D44" t="str">
            <v>le  R.N.I. sert au calcul pour l'allocation logement, l' APL ,  certaines prestations CAF , plafond prêts PAS et Taux 0 % , etc...</v>
          </cell>
        </row>
        <row r="46">
          <cell r="D46" t="str">
            <v>Votre tranche de quotient familial retenu pour calcul de l'impôt brut :</v>
          </cell>
          <cell r="M46">
            <v>129600</v>
          </cell>
          <cell r="Q46" t="str">
            <v>barême validé</v>
          </cell>
        </row>
        <row r="47">
          <cell r="O47" t="str">
            <v>barême 1999</v>
          </cell>
          <cell r="Q47" t="str">
            <v>le 08/04/2001</v>
          </cell>
        </row>
        <row r="48">
          <cell r="D48" t="str">
            <v xml:space="preserve">moins de   </v>
          </cell>
          <cell r="E48">
            <v>26600</v>
          </cell>
          <cell r="F48" t="str">
            <v>0 %</v>
          </cell>
          <cell r="G48">
            <v>0</v>
          </cell>
          <cell r="M48">
            <v>0</v>
          </cell>
          <cell r="O48" t="str">
            <v>0 %</v>
          </cell>
        </row>
        <row r="49">
          <cell r="D49">
            <v>26601</v>
          </cell>
          <cell r="E49">
            <v>52320</v>
          </cell>
          <cell r="F49">
            <v>8.2500000000000004E-2</v>
          </cell>
          <cell r="G49" t="str">
            <v>( R x 0.0825 ) - ( 2 194.50 x N )</v>
          </cell>
          <cell r="M49">
            <v>0</v>
          </cell>
          <cell r="O49">
            <v>0.105</v>
          </cell>
        </row>
        <row r="50">
          <cell r="D50">
            <v>52321</v>
          </cell>
          <cell r="E50">
            <v>92090</v>
          </cell>
          <cell r="F50">
            <v>0.2175</v>
          </cell>
          <cell r="G50" t="str">
            <v>( R x 0.2175 ) - ( 9 257.70 x N )</v>
          </cell>
          <cell r="M50">
            <v>0</v>
          </cell>
          <cell r="O50">
            <v>0.24</v>
          </cell>
        </row>
        <row r="51">
          <cell r="D51">
            <v>92091</v>
          </cell>
          <cell r="E51">
            <v>149110</v>
          </cell>
          <cell r="F51">
            <v>0.3175</v>
          </cell>
          <cell r="G51" t="str">
            <v>( R x 0.3175 ) - ( 18 466.70 x N )</v>
          </cell>
          <cell r="M51">
            <v>45362.6</v>
          </cell>
          <cell r="O51">
            <v>0.33</v>
          </cell>
        </row>
        <row r="52">
          <cell r="D52">
            <v>149111</v>
          </cell>
          <cell r="E52">
            <v>242620</v>
          </cell>
          <cell r="F52">
            <v>0.41749999999999998</v>
          </cell>
          <cell r="G52" t="str">
            <v>( R x 0.4175 ) - ( 33 377.70 x N )</v>
          </cell>
          <cell r="M52">
            <v>0</v>
          </cell>
          <cell r="O52">
            <v>0.43</v>
          </cell>
        </row>
        <row r="53">
          <cell r="D53">
            <v>242621</v>
          </cell>
          <cell r="E53">
            <v>299200</v>
          </cell>
          <cell r="F53">
            <v>0.47249999999999998</v>
          </cell>
          <cell r="G53" t="str">
            <v>( R x 0.4725 ) - ( 46 721.80 x N )</v>
          </cell>
          <cell r="M53">
            <v>0</v>
          </cell>
          <cell r="O53">
            <v>0.48</v>
          </cell>
        </row>
        <row r="54">
          <cell r="D54">
            <v>295071</v>
          </cell>
          <cell r="E54">
            <v>9999999</v>
          </cell>
          <cell r="F54">
            <v>0.53249999999999997</v>
          </cell>
          <cell r="G54" t="str">
            <v>( R x 0.5325 ) - ( 64 673.80 x N )</v>
          </cell>
          <cell r="M54">
            <v>0</v>
          </cell>
          <cell r="O54">
            <v>0.54</v>
          </cell>
        </row>
        <row r="56">
          <cell r="D56" t="str">
            <v xml:space="preserve">   Impôts sur les revenus soumis au barème dans la tranche des  31.75  %  .....................</v>
          </cell>
          <cell r="O56">
            <v>45362.600099999996</v>
          </cell>
        </row>
        <row r="58">
          <cell r="J58" t="str">
            <v>Décote si impôt &lt; à  4900  F</v>
          </cell>
          <cell r="O58">
            <v>0</v>
          </cell>
        </row>
        <row r="60">
          <cell r="C60" t="str">
            <v>Réductions d'impôts</v>
          </cell>
          <cell r="J60" t="str">
            <v>déclaré ou plafond</v>
          </cell>
          <cell r="M60" t="str">
            <v>retenu</v>
          </cell>
          <cell r="O60" t="str">
            <v>réduction</v>
          </cell>
        </row>
        <row r="62">
          <cell r="D62" t="str">
            <v>Assurance vie</v>
          </cell>
          <cell r="O62">
            <v>0</v>
          </cell>
        </row>
        <row r="63">
          <cell r="D63" t="str">
            <v>Cotisation syndicale</v>
          </cell>
          <cell r="O63">
            <v>240</v>
          </cell>
        </row>
        <row r="64">
          <cell r="D64" t="str">
            <v>Dons aux oeuvres</v>
          </cell>
          <cell r="J64">
            <v>1000</v>
          </cell>
          <cell r="M64">
            <v>500</v>
          </cell>
          <cell r="O64">
            <v>500</v>
          </cell>
        </row>
        <row r="65">
          <cell r="D65" t="str">
            <v>Frais de scolarisation</v>
          </cell>
          <cell r="O65">
            <v>0</v>
          </cell>
        </row>
        <row r="66">
          <cell r="D66" t="str">
            <v>Frais de garde</v>
          </cell>
          <cell r="O66">
            <v>0</v>
          </cell>
        </row>
        <row r="67">
          <cell r="D67" t="str">
            <v>Grosses réparations</v>
          </cell>
          <cell r="O67">
            <v>0</v>
          </cell>
        </row>
        <row r="70">
          <cell r="D70" t="str">
            <v>Total des réductions d'impôts</v>
          </cell>
          <cell r="O70">
            <v>740</v>
          </cell>
          <cell r="Q70">
            <v>61.666666666666664</v>
          </cell>
        </row>
        <row r="74">
          <cell r="D74" t="str">
            <v xml:space="preserve">      Avec nouvelle réduction de tranche  pour l'année 2000</v>
          </cell>
        </row>
        <row r="78">
          <cell r="G78" t="str">
            <v>Prélèvement social 1 %</v>
          </cell>
          <cell r="M78">
            <v>0</v>
          </cell>
          <cell r="N78" t="str">
            <v xml:space="preserve"> </v>
          </cell>
        </row>
        <row r="80">
          <cell r="G80" t="str">
            <v>Avoir fiscal, crédit d'impôt</v>
          </cell>
          <cell r="O80">
            <v>-3000</v>
          </cell>
        </row>
        <row r="82">
          <cell r="B82" t="str">
            <v>Total NET à PAYER  ( si &lt; à 400 F  =  0   )   ...............................................................</v>
          </cell>
          <cell r="O82">
            <v>41623</v>
          </cell>
          <cell r="Q82">
            <v>3468.5500083333332</v>
          </cell>
        </row>
        <row r="84">
          <cell r="O84" t="str">
            <v xml:space="preserve">mensualisation sur 10 mois  4162  F vos impôts représentent  : 12  % du total de vos revenus </v>
          </cell>
        </row>
      </sheetData>
      <sheetData sheetId="23"/>
      <sheetData sheetId="24" refreshError="1">
        <row r="1">
          <cell r="F1" t="str">
            <v>PLAFOND  de  RESSOURCES   " PAP "  et  " TAUX  ZERO "</v>
          </cell>
        </row>
        <row r="3">
          <cell r="J3" t="str">
            <v>mis à jour le 05/11/97</v>
          </cell>
        </row>
        <row r="5">
          <cell r="C5" t="str">
            <v>PRET A TAUX  ZERO</v>
          </cell>
          <cell r="H5" t="str">
            <v>P A S</v>
          </cell>
        </row>
        <row r="6">
          <cell r="C6" t="str">
            <v>PLAFOND</v>
          </cell>
          <cell r="D6">
            <v>2</v>
          </cell>
          <cell r="E6" t="str">
            <v>PLAFOND</v>
          </cell>
          <cell r="F6">
            <v>3</v>
          </cell>
          <cell r="H6" t="str">
            <v>PLAFOND</v>
          </cell>
          <cell r="I6">
            <v>2</v>
          </cell>
          <cell r="J6" t="str">
            <v>PLAFOND</v>
          </cell>
          <cell r="K6">
            <v>3</v>
          </cell>
          <cell r="M6" t="str">
            <v>Montant</v>
          </cell>
        </row>
        <row r="7">
          <cell r="C7" t="str">
            <v>Net Imposable  1993</v>
          </cell>
          <cell r="E7" t="str">
            <v>Net Imposable  1993</v>
          </cell>
          <cell r="H7" t="str">
            <v>Net Imposable  1992</v>
          </cell>
          <cell r="J7" t="str">
            <v>Net Imposable  1992</v>
          </cell>
          <cell r="M7" t="str">
            <v>prestat.</v>
          </cell>
        </row>
        <row r="8">
          <cell r="C8" t="str">
            <v>1 salaire</v>
          </cell>
          <cell r="D8" t="str">
            <v>conjt. actif</v>
          </cell>
          <cell r="E8" t="str">
            <v>1 salaire</v>
          </cell>
          <cell r="F8" t="str">
            <v>conjt. actif</v>
          </cell>
          <cell r="H8" t="str">
            <v>1 salaire</v>
          </cell>
          <cell r="I8" t="str">
            <v>conjt. actif</v>
          </cell>
          <cell r="J8" t="str">
            <v>1 salaire</v>
          </cell>
          <cell r="K8" t="str">
            <v>conjt. actif</v>
          </cell>
          <cell r="M8" t="str">
            <v>familiales</v>
          </cell>
        </row>
        <row r="9">
          <cell r="D9" t="str">
            <v xml:space="preserve"> 2 salaires</v>
          </cell>
          <cell r="E9">
            <v>1992</v>
          </cell>
          <cell r="F9" t="str">
            <v>2 salaires</v>
          </cell>
          <cell r="H9">
            <v>1992</v>
          </cell>
          <cell r="I9" t="str">
            <v>2 salaires</v>
          </cell>
          <cell r="J9">
            <v>1992</v>
          </cell>
          <cell r="K9" t="str">
            <v>2 salaires</v>
          </cell>
          <cell r="M9" t="str">
            <v>au 1.04.98</v>
          </cell>
        </row>
        <row r="11">
          <cell r="C11" t="str">
            <v>prendre la Somme des 2 revenus ( avec plafond conjoint INACTIF  )</v>
          </cell>
          <cell r="H11" t="str">
            <v>prendre la Somme des 2 revenus ( avec plafond conjoint  ACTIF  )</v>
          </cell>
        </row>
        <row r="13">
          <cell r="C13">
            <v>124300</v>
          </cell>
          <cell r="D13" t="str">
            <v xml:space="preserve"> - - -</v>
          </cell>
          <cell r="E13">
            <v>124300</v>
          </cell>
          <cell r="F13" t="str">
            <v xml:space="preserve"> - - -</v>
          </cell>
          <cell r="H13">
            <v>75878</v>
          </cell>
          <cell r="I13" t="str">
            <v xml:space="preserve"> - - -</v>
          </cell>
          <cell r="J13">
            <v>66238</v>
          </cell>
          <cell r="K13" t="str">
            <v xml:space="preserve"> - - -</v>
          </cell>
        </row>
        <row r="14">
          <cell r="C14">
            <v>165700</v>
          </cell>
          <cell r="D14">
            <v>165700</v>
          </cell>
          <cell r="E14">
            <v>165700</v>
          </cell>
          <cell r="F14">
            <v>165700</v>
          </cell>
          <cell r="H14">
            <v>89492</v>
          </cell>
          <cell r="I14">
            <v>110975</v>
          </cell>
          <cell r="J14">
            <v>78120</v>
          </cell>
          <cell r="K14">
            <v>96874</v>
          </cell>
          <cell r="M14" t="str">
            <v xml:space="preserve"> -----</v>
          </cell>
        </row>
        <row r="15">
          <cell r="C15">
            <v>186400</v>
          </cell>
          <cell r="D15">
            <v>186400</v>
          </cell>
          <cell r="E15">
            <v>186400</v>
          </cell>
          <cell r="F15">
            <v>186400</v>
          </cell>
          <cell r="H15">
            <v>107640</v>
          </cell>
          <cell r="I15">
            <v>133460</v>
          </cell>
          <cell r="J15">
            <v>93962</v>
          </cell>
          <cell r="K15">
            <v>116504</v>
          </cell>
          <cell r="M15" t="str">
            <v>AJE / 980</v>
          </cell>
        </row>
        <row r="16">
          <cell r="C16">
            <v>207100</v>
          </cell>
          <cell r="D16">
            <v>207100</v>
          </cell>
          <cell r="E16">
            <v>207100</v>
          </cell>
          <cell r="F16">
            <v>207100</v>
          </cell>
          <cell r="H16">
            <v>125767</v>
          </cell>
          <cell r="I16">
            <v>155922</v>
          </cell>
          <cell r="J16">
            <v>109786</v>
          </cell>
          <cell r="K16">
            <v>136109</v>
          </cell>
          <cell r="M16">
            <v>682</v>
          </cell>
        </row>
        <row r="17">
          <cell r="C17">
            <v>227800</v>
          </cell>
          <cell r="D17">
            <v>227800</v>
          </cell>
          <cell r="E17">
            <v>227800</v>
          </cell>
          <cell r="F17">
            <v>227800</v>
          </cell>
          <cell r="H17">
            <v>143964</v>
          </cell>
          <cell r="I17">
            <v>178479</v>
          </cell>
          <cell r="J17">
            <v>125672</v>
          </cell>
          <cell r="K17">
            <v>155804</v>
          </cell>
          <cell r="M17">
            <v>1556</v>
          </cell>
        </row>
        <row r="18">
          <cell r="C18">
            <v>227800</v>
          </cell>
          <cell r="D18">
            <v>227800</v>
          </cell>
          <cell r="E18">
            <v>227800</v>
          </cell>
          <cell r="F18">
            <v>227800</v>
          </cell>
          <cell r="H18">
            <v>162062</v>
          </cell>
          <cell r="I18">
            <v>201131</v>
          </cell>
          <cell r="J18">
            <v>141471</v>
          </cell>
          <cell r="K18">
            <v>175433</v>
          </cell>
          <cell r="M18">
            <v>2430</v>
          </cell>
        </row>
        <row r="19">
          <cell r="C19">
            <v>227800</v>
          </cell>
          <cell r="D19">
            <v>227800</v>
          </cell>
          <cell r="E19">
            <v>227800</v>
          </cell>
          <cell r="F19">
            <v>227800</v>
          </cell>
          <cell r="H19">
            <v>180162</v>
          </cell>
          <cell r="I19">
            <v>223566</v>
          </cell>
          <cell r="J19">
            <v>157268</v>
          </cell>
          <cell r="K19">
            <v>195017</v>
          </cell>
          <cell r="M19">
            <v>3304</v>
          </cell>
        </row>
        <row r="20">
          <cell r="C20">
            <v>227800</v>
          </cell>
          <cell r="D20">
            <v>227800</v>
          </cell>
          <cell r="E20">
            <v>227800</v>
          </cell>
          <cell r="F20">
            <v>227800</v>
          </cell>
          <cell r="H20">
            <v>198261</v>
          </cell>
          <cell r="I20">
            <v>245999</v>
          </cell>
          <cell r="J20">
            <v>173066</v>
          </cell>
          <cell r="K20">
            <v>214600</v>
          </cell>
          <cell r="M20">
            <v>4178</v>
          </cell>
        </row>
        <row r="21">
          <cell r="C21">
            <v>227800</v>
          </cell>
          <cell r="D21">
            <v>227800</v>
          </cell>
          <cell r="E21">
            <v>227800</v>
          </cell>
          <cell r="F21">
            <v>227800</v>
          </cell>
          <cell r="H21">
            <v>198261</v>
          </cell>
          <cell r="I21">
            <v>245999</v>
          </cell>
          <cell r="J21">
            <v>173066</v>
          </cell>
          <cell r="K21">
            <v>214600</v>
          </cell>
          <cell r="M21">
            <v>5052</v>
          </cell>
        </row>
        <row r="75">
          <cell r="A75">
            <v>9.0900000000000009E-3</v>
          </cell>
        </row>
        <row r="78">
          <cell r="B78">
            <v>10000</v>
          </cell>
          <cell r="C78">
            <v>400</v>
          </cell>
          <cell r="D78">
            <v>400</v>
          </cell>
        </row>
        <row r="79">
          <cell r="B79">
            <v>20000</v>
          </cell>
          <cell r="C79">
            <v>640</v>
          </cell>
          <cell r="D79">
            <v>640</v>
          </cell>
        </row>
        <row r="80">
          <cell r="B80">
            <v>30000</v>
          </cell>
          <cell r="C80">
            <v>880</v>
          </cell>
          <cell r="D80">
            <v>880</v>
          </cell>
        </row>
        <row r="81">
          <cell r="B81">
            <v>40000</v>
          </cell>
          <cell r="C81">
            <v>1120</v>
          </cell>
          <cell r="D81">
            <v>1120</v>
          </cell>
        </row>
        <row r="82">
          <cell r="B82">
            <v>50000</v>
          </cell>
          <cell r="C82">
            <v>1450</v>
          </cell>
          <cell r="D82">
            <v>1450</v>
          </cell>
        </row>
        <row r="83">
          <cell r="B83">
            <v>60000</v>
          </cell>
          <cell r="C83">
            <v>1640</v>
          </cell>
          <cell r="D83">
            <v>1640</v>
          </cell>
        </row>
        <row r="84">
          <cell r="B84">
            <v>70000</v>
          </cell>
          <cell r="C84">
            <v>1830</v>
          </cell>
          <cell r="D84">
            <v>1830</v>
          </cell>
        </row>
        <row r="85">
          <cell r="B85">
            <v>80000</v>
          </cell>
          <cell r="C85">
            <v>2020</v>
          </cell>
          <cell r="D85">
            <v>2020</v>
          </cell>
        </row>
        <row r="86">
          <cell r="B86">
            <v>90000</v>
          </cell>
          <cell r="C86">
            <v>2210</v>
          </cell>
          <cell r="D86">
            <v>2210</v>
          </cell>
        </row>
        <row r="87">
          <cell r="B87">
            <v>100000</v>
          </cell>
          <cell r="C87">
            <v>2400</v>
          </cell>
          <cell r="D87">
            <v>2400</v>
          </cell>
        </row>
        <row r="88">
          <cell r="B88">
            <v>110000</v>
          </cell>
          <cell r="C88">
            <v>2520</v>
          </cell>
          <cell r="D88">
            <v>2520</v>
          </cell>
        </row>
        <row r="89">
          <cell r="B89">
            <v>120000</v>
          </cell>
          <cell r="C89">
            <v>2640</v>
          </cell>
          <cell r="D89">
            <v>2640</v>
          </cell>
        </row>
        <row r="90">
          <cell r="B90">
            <v>130000</v>
          </cell>
          <cell r="C90">
            <v>2780</v>
          </cell>
          <cell r="D90">
            <v>2780</v>
          </cell>
        </row>
        <row r="91">
          <cell r="B91">
            <v>140000</v>
          </cell>
          <cell r="C91">
            <v>2940</v>
          </cell>
          <cell r="D91">
            <v>2940</v>
          </cell>
        </row>
        <row r="92">
          <cell r="B92">
            <v>150000</v>
          </cell>
          <cell r="C92">
            <v>3100</v>
          </cell>
          <cell r="D92">
            <v>3100</v>
          </cell>
        </row>
        <row r="93">
          <cell r="B93">
            <v>160000</v>
          </cell>
          <cell r="C93">
            <v>3220</v>
          </cell>
          <cell r="D93">
            <v>3220</v>
          </cell>
        </row>
        <row r="94">
          <cell r="B94">
            <v>170000</v>
          </cell>
          <cell r="C94">
            <v>3340</v>
          </cell>
          <cell r="D94">
            <v>3340</v>
          </cell>
        </row>
        <row r="95">
          <cell r="B95">
            <v>180000</v>
          </cell>
          <cell r="C95">
            <v>3460</v>
          </cell>
          <cell r="D95">
            <v>3460</v>
          </cell>
        </row>
        <row r="96">
          <cell r="B96">
            <v>190000</v>
          </cell>
          <cell r="C96">
            <v>3580</v>
          </cell>
          <cell r="D96">
            <v>3580</v>
          </cell>
        </row>
        <row r="97">
          <cell r="B97">
            <v>200000</v>
          </cell>
          <cell r="C97">
            <v>3700</v>
          </cell>
          <cell r="D97">
            <v>3700</v>
          </cell>
        </row>
        <row r="98">
          <cell r="B98">
            <v>210000</v>
          </cell>
          <cell r="C98">
            <v>3770</v>
          </cell>
          <cell r="D98">
            <v>3770</v>
          </cell>
        </row>
        <row r="99">
          <cell r="B99">
            <v>220000</v>
          </cell>
          <cell r="C99">
            <v>3840</v>
          </cell>
          <cell r="D99">
            <v>3840</v>
          </cell>
        </row>
        <row r="100">
          <cell r="B100">
            <v>230000</v>
          </cell>
          <cell r="C100">
            <v>3910</v>
          </cell>
          <cell r="D100">
            <v>3910</v>
          </cell>
        </row>
        <row r="101">
          <cell r="B101">
            <v>240000</v>
          </cell>
          <cell r="C101">
            <v>3980</v>
          </cell>
          <cell r="D101">
            <v>3980</v>
          </cell>
        </row>
        <row r="102">
          <cell r="B102">
            <v>250000</v>
          </cell>
          <cell r="C102">
            <v>4050</v>
          </cell>
          <cell r="D102">
            <v>4050</v>
          </cell>
        </row>
        <row r="103">
          <cell r="B103">
            <v>260000</v>
          </cell>
          <cell r="C103">
            <v>4120</v>
          </cell>
          <cell r="D103">
            <v>4120</v>
          </cell>
        </row>
        <row r="104">
          <cell r="B104">
            <v>270000</v>
          </cell>
          <cell r="C104">
            <v>4190</v>
          </cell>
          <cell r="D104">
            <v>4190</v>
          </cell>
        </row>
        <row r="105">
          <cell r="B105">
            <v>280000</v>
          </cell>
          <cell r="C105">
            <v>4260</v>
          </cell>
          <cell r="D105">
            <v>4260</v>
          </cell>
        </row>
        <row r="106">
          <cell r="B106">
            <v>290000</v>
          </cell>
          <cell r="C106">
            <v>4330</v>
          </cell>
          <cell r="D106">
            <v>4330</v>
          </cell>
        </row>
        <row r="107">
          <cell r="B107">
            <v>300000</v>
          </cell>
          <cell r="C107">
            <v>4400</v>
          </cell>
          <cell r="D107">
            <v>4400</v>
          </cell>
        </row>
        <row r="108">
          <cell r="B108">
            <v>310000</v>
          </cell>
          <cell r="C108">
            <v>4470</v>
          </cell>
          <cell r="D108">
            <v>4470</v>
          </cell>
        </row>
        <row r="109">
          <cell r="B109">
            <v>320000</v>
          </cell>
          <cell r="C109">
            <v>4540</v>
          </cell>
          <cell r="D109">
            <v>4540</v>
          </cell>
        </row>
        <row r="110">
          <cell r="B110">
            <v>330000</v>
          </cell>
          <cell r="C110">
            <v>4610</v>
          </cell>
          <cell r="D110">
            <v>4610</v>
          </cell>
        </row>
        <row r="111">
          <cell r="B111">
            <v>340000</v>
          </cell>
          <cell r="C111">
            <v>4680</v>
          </cell>
          <cell r="D111">
            <v>4680</v>
          </cell>
        </row>
        <row r="112">
          <cell r="B112">
            <v>350000</v>
          </cell>
          <cell r="C112">
            <v>4750</v>
          </cell>
          <cell r="D112">
            <v>4750</v>
          </cell>
        </row>
        <row r="113">
          <cell r="B113">
            <v>360000</v>
          </cell>
          <cell r="C113">
            <v>4820</v>
          </cell>
          <cell r="D113">
            <v>4820</v>
          </cell>
        </row>
        <row r="114">
          <cell r="B114">
            <v>370000</v>
          </cell>
          <cell r="C114">
            <v>4890</v>
          </cell>
          <cell r="D114">
            <v>4890</v>
          </cell>
        </row>
        <row r="115">
          <cell r="B115">
            <v>380000</v>
          </cell>
          <cell r="C115">
            <v>4960</v>
          </cell>
          <cell r="D115">
            <v>4960</v>
          </cell>
        </row>
        <row r="116">
          <cell r="B116">
            <v>390000</v>
          </cell>
          <cell r="C116">
            <v>5030</v>
          </cell>
          <cell r="D116">
            <v>5030</v>
          </cell>
        </row>
        <row r="117">
          <cell r="B117">
            <v>400000</v>
          </cell>
          <cell r="C117">
            <v>5100</v>
          </cell>
          <cell r="D117">
            <v>5100</v>
          </cell>
        </row>
        <row r="118">
          <cell r="B118">
            <v>410000</v>
          </cell>
          <cell r="C118">
            <v>5170</v>
          </cell>
          <cell r="D118">
            <v>5170</v>
          </cell>
        </row>
        <row r="119">
          <cell r="B119">
            <v>420000</v>
          </cell>
          <cell r="C119">
            <v>5240</v>
          </cell>
          <cell r="D119">
            <v>5240</v>
          </cell>
        </row>
        <row r="120">
          <cell r="B120">
            <v>430000</v>
          </cell>
          <cell r="C120">
            <v>5310</v>
          </cell>
          <cell r="D120">
            <v>5310</v>
          </cell>
        </row>
        <row r="121">
          <cell r="B121">
            <v>440000</v>
          </cell>
          <cell r="C121">
            <v>5380</v>
          </cell>
          <cell r="D121">
            <v>5380</v>
          </cell>
        </row>
        <row r="122">
          <cell r="B122">
            <v>450000</v>
          </cell>
          <cell r="C122">
            <v>5450</v>
          </cell>
          <cell r="D122">
            <v>5450</v>
          </cell>
        </row>
        <row r="123">
          <cell r="B123">
            <v>460000</v>
          </cell>
          <cell r="C123">
            <v>5520</v>
          </cell>
          <cell r="D123">
            <v>5520</v>
          </cell>
        </row>
        <row r="124">
          <cell r="B124">
            <v>470000</v>
          </cell>
          <cell r="C124">
            <v>5590</v>
          </cell>
          <cell r="D124">
            <v>5590</v>
          </cell>
        </row>
        <row r="125">
          <cell r="B125">
            <v>480000</v>
          </cell>
          <cell r="C125">
            <v>5660</v>
          </cell>
          <cell r="D125">
            <v>5660</v>
          </cell>
        </row>
        <row r="126">
          <cell r="B126">
            <v>490000</v>
          </cell>
          <cell r="C126">
            <v>5730</v>
          </cell>
          <cell r="D126">
            <v>5730</v>
          </cell>
        </row>
        <row r="127">
          <cell r="B127">
            <v>500000</v>
          </cell>
          <cell r="C127">
            <v>5800</v>
          </cell>
          <cell r="D127">
            <v>5800</v>
          </cell>
        </row>
        <row r="128">
          <cell r="B128">
            <v>510000</v>
          </cell>
          <cell r="C128">
            <v>5850</v>
          </cell>
          <cell r="D128">
            <v>5850</v>
          </cell>
        </row>
        <row r="129">
          <cell r="B129">
            <v>520000</v>
          </cell>
          <cell r="C129">
            <v>5900</v>
          </cell>
          <cell r="D129">
            <v>5900</v>
          </cell>
        </row>
        <row r="130">
          <cell r="B130">
            <v>530000</v>
          </cell>
          <cell r="C130">
            <v>5950</v>
          </cell>
          <cell r="D130">
            <v>5950</v>
          </cell>
        </row>
        <row r="131">
          <cell r="B131">
            <v>540000</v>
          </cell>
          <cell r="C131">
            <v>6000</v>
          </cell>
          <cell r="D131">
            <v>6000</v>
          </cell>
        </row>
        <row r="132">
          <cell r="B132">
            <v>550000</v>
          </cell>
          <cell r="C132">
            <v>6050</v>
          </cell>
          <cell r="D132">
            <v>6050</v>
          </cell>
        </row>
        <row r="133">
          <cell r="B133">
            <v>560000</v>
          </cell>
          <cell r="C133">
            <v>6100</v>
          </cell>
          <cell r="D133">
            <v>6100</v>
          </cell>
        </row>
        <row r="134">
          <cell r="B134">
            <v>570000</v>
          </cell>
          <cell r="C134">
            <v>6150</v>
          </cell>
          <cell r="D134">
            <v>6150</v>
          </cell>
        </row>
        <row r="135">
          <cell r="B135">
            <v>580000</v>
          </cell>
          <cell r="C135">
            <v>6200</v>
          </cell>
          <cell r="D135">
            <v>6200</v>
          </cell>
        </row>
        <row r="136">
          <cell r="B136">
            <v>590000</v>
          </cell>
          <cell r="C136">
            <v>6250</v>
          </cell>
          <cell r="D136">
            <v>6250</v>
          </cell>
        </row>
        <row r="137">
          <cell r="B137">
            <v>600000</v>
          </cell>
          <cell r="C137">
            <v>6300</v>
          </cell>
          <cell r="D137">
            <v>6300</v>
          </cell>
        </row>
        <row r="138">
          <cell r="B138">
            <v>610000</v>
          </cell>
          <cell r="C138">
            <v>6350</v>
          </cell>
          <cell r="D138">
            <v>6350</v>
          </cell>
        </row>
        <row r="139">
          <cell r="B139">
            <v>620000</v>
          </cell>
          <cell r="C139">
            <v>6400</v>
          </cell>
          <cell r="D139">
            <v>6400</v>
          </cell>
        </row>
        <row r="140">
          <cell r="B140">
            <v>630000</v>
          </cell>
          <cell r="C140">
            <v>6450</v>
          </cell>
          <cell r="D140">
            <v>6450</v>
          </cell>
        </row>
        <row r="141">
          <cell r="B141">
            <v>640000</v>
          </cell>
          <cell r="C141">
            <v>6500</v>
          </cell>
          <cell r="D141">
            <v>6500</v>
          </cell>
        </row>
        <row r="142">
          <cell r="B142">
            <v>650000</v>
          </cell>
          <cell r="C142">
            <v>6550</v>
          </cell>
          <cell r="D142">
            <v>6550</v>
          </cell>
        </row>
        <row r="143">
          <cell r="B143">
            <v>660000</v>
          </cell>
          <cell r="C143">
            <v>6600</v>
          </cell>
          <cell r="D143">
            <v>6600</v>
          </cell>
        </row>
        <row r="144">
          <cell r="B144">
            <v>670000</v>
          </cell>
          <cell r="C144">
            <v>6650</v>
          </cell>
          <cell r="D144">
            <v>6650</v>
          </cell>
        </row>
        <row r="145">
          <cell r="B145">
            <v>680000</v>
          </cell>
          <cell r="C145">
            <v>6700</v>
          </cell>
          <cell r="D145">
            <v>6700</v>
          </cell>
        </row>
        <row r="146">
          <cell r="B146">
            <v>690000</v>
          </cell>
          <cell r="C146">
            <v>6750</v>
          </cell>
          <cell r="D146">
            <v>6750</v>
          </cell>
        </row>
        <row r="147">
          <cell r="B147">
            <v>700000</v>
          </cell>
          <cell r="C147">
            <v>6800</v>
          </cell>
          <cell r="D147">
            <v>6800</v>
          </cell>
        </row>
        <row r="148">
          <cell r="B148">
            <v>710000</v>
          </cell>
          <cell r="C148">
            <v>6850</v>
          </cell>
          <cell r="D148">
            <v>6850</v>
          </cell>
        </row>
        <row r="149">
          <cell r="B149">
            <v>720000</v>
          </cell>
          <cell r="C149">
            <v>6900</v>
          </cell>
          <cell r="D149">
            <v>6900</v>
          </cell>
        </row>
        <row r="150">
          <cell r="B150">
            <v>730000</v>
          </cell>
          <cell r="C150">
            <v>6950</v>
          </cell>
          <cell r="D150">
            <v>6950</v>
          </cell>
        </row>
        <row r="151">
          <cell r="B151">
            <v>740000</v>
          </cell>
          <cell r="C151">
            <v>7000</v>
          </cell>
          <cell r="D151">
            <v>7000</v>
          </cell>
        </row>
        <row r="152">
          <cell r="B152">
            <v>750000</v>
          </cell>
          <cell r="C152">
            <v>7050</v>
          </cell>
          <cell r="D152">
            <v>7050</v>
          </cell>
        </row>
        <row r="153">
          <cell r="B153">
            <v>760000</v>
          </cell>
          <cell r="C153">
            <v>7100</v>
          </cell>
          <cell r="D153">
            <v>7100</v>
          </cell>
        </row>
        <row r="154">
          <cell r="B154">
            <v>770000</v>
          </cell>
          <cell r="C154">
            <v>7150</v>
          </cell>
          <cell r="D154">
            <v>7150</v>
          </cell>
        </row>
        <row r="155">
          <cell r="B155">
            <v>780000</v>
          </cell>
          <cell r="C155">
            <v>7200</v>
          </cell>
          <cell r="D155">
            <v>7200</v>
          </cell>
        </row>
        <row r="156">
          <cell r="B156">
            <v>790000</v>
          </cell>
          <cell r="C156">
            <v>7250</v>
          </cell>
          <cell r="D156">
            <v>7250</v>
          </cell>
        </row>
        <row r="157">
          <cell r="B157">
            <v>800000</v>
          </cell>
          <cell r="C157">
            <v>7300</v>
          </cell>
          <cell r="D157">
            <v>7300</v>
          </cell>
        </row>
        <row r="158">
          <cell r="B158">
            <v>810000</v>
          </cell>
          <cell r="C158">
            <v>7350</v>
          </cell>
          <cell r="D158">
            <v>7350</v>
          </cell>
        </row>
        <row r="159">
          <cell r="B159">
            <v>820000</v>
          </cell>
          <cell r="C159">
            <v>7400</v>
          </cell>
          <cell r="D159">
            <v>7400</v>
          </cell>
        </row>
        <row r="160">
          <cell r="B160">
            <v>830000</v>
          </cell>
          <cell r="C160">
            <v>7450</v>
          </cell>
          <cell r="D160">
            <v>7450</v>
          </cell>
        </row>
        <row r="161">
          <cell r="B161">
            <v>840000</v>
          </cell>
          <cell r="C161">
            <v>7500</v>
          </cell>
          <cell r="D161">
            <v>7500</v>
          </cell>
        </row>
        <row r="162">
          <cell r="B162">
            <v>850000</v>
          </cell>
          <cell r="C162">
            <v>7550</v>
          </cell>
          <cell r="D162">
            <v>7550</v>
          </cell>
        </row>
        <row r="163">
          <cell r="B163">
            <v>860000</v>
          </cell>
          <cell r="C163">
            <v>7600</v>
          </cell>
          <cell r="D163">
            <v>7600</v>
          </cell>
        </row>
        <row r="164">
          <cell r="B164">
            <v>870000</v>
          </cell>
          <cell r="C164">
            <v>7650</v>
          </cell>
          <cell r="D164">
            <v>7650</v>
          </cell>
        </row>
        <row r="165">
          <cell r="B165">
            <v>880000</v>
          </cell>
          <cell r="C165">
            <v>7700</v>
          </cell>
          <cell r="D165">
            <v>7700</v>
          </cell>
        </row>
        <row r="166">
          <cell r="B166">
            <v>890000</v>
          </cell>
          <cell r="C166">
            <v>7750</v>
          </cell>
          <cell r="D166">
            <v>7750</v>
          </cell>
        </row>
        <row r="167">
          <cell r="B167">
            <v>900000</v>
          </cell>
          <cell r="C167">
            <v>7800</v>
          </cell>
          <cell r="D167">
            <v>7800</v>
          </cell>
        </row>
        <row r="168">
          <cell r="B168">
            <v>950000</v>
          </cell>
          <cell r="C168">
            <v>8050</v>
          </cell>
          <cell r="D168">
            <v>8050</v>
          </cell>
        </row>
        <row r="169">
          <cell r="B169">
            <v>1000000</v>
          </cell>
          <cell r="C169">
            <v>8300</v>
          </cell>
          <cell r="D169">
            <v>8300</v>
          </cell>
        </row>
        <row r="170">
          <cell r="B170">
            <v>1050000</v>
          </cell>
          <cell r="C170">
            <v>8550</v>
          </cell>
          <cell r="D170">
            <v>8550</v>
          </cell>
        </row>
        <row r="171">
          <cell r="B171">
            <v>1100000</v>
          </cell>
          <cell r="C171">
            <v>8800</v>
          </cell>
          <cell r="D171">
            <v>8800</v>
          </cell>
        </row>
        <row r="172">
          <cell r="B172">
            <v>1150000</v>
          </cell>
          <cell r="C172">
            <v>9050</v>
          </cell>
          <cell r="D172">
            <v>9050</v>
          </cell>
        </row>
        <row r="173">
          <cell r="B173">
            <v>1200000</v>
          </cell>
          <cell r="C173">
            <v>9300</v>
          </cell>
          <cell r="D173">
            <v>9300</v>
          </cell>
        </row>
        <row r="174">
          <cell r="B174">
            <v>1250000</v>
          </cell>
          <cell r="C174">
            <v>9550</v>
          </cell>
          <cell r="D174">
            <v>9550</v>
          </cell>
        </row>
        <row r="175">
          <cell r="B175">
            <v>1300000</v>
          </cell>
          <cell r="C175">
            <v>9800</v>
          </cell>
          <cell r="D175">
            <v>9800</v>
          </cell>
        </row>
        <row r="176">
          <cell r="B176">
            <v>1350000</v>
          </cell>
          <cell r="C176">
            <v>10050</v>
          </cell>
          <cell r="D176">
            <v>10050</v>
          </cell>
        </row>
        <row r="177">
          <cell r="B177">
            <v>1400000</v>
          </cell>
          <cell r="C177">
            <v>10300</v>
          </cell>
          <cell r="D177">
            <v>10300</v>
          </cell>
        </row>
        <row r="178">
          <cell r="B178">
            <v>1450000</v>
          </cell>
          <cell r="C178">
            <v>10550</v>
          </cell>
          <cell r="D178">
            <v>10550</v>
          </cell>
        </row>
        <row r="179">
          <cell r="B179">
            <v>1500000</v>
          </cell>
          <cell r="C179">
            <v>10800</v>
          </cell>
          <cell r="D179">
            <v>10800</v>
          </cell>
        </row>
        <row r="180">
          <cell r="B180">
            <v>1550000</v>
          </cell>
          <cell r="C180">
            <v>11050</v>
          </cell>
          <cell r="D180">
            <v>11050</v>
          </cell>
        </row>
        <row r="181">
          <cell r="B181">
            <v>1600000</v>
          </cell>
          <cell r="C181">
            <v>11300</v>
          </cell>
          <cell r="D181">
            <v>11300</v>
          </cell>
        </row>
        <row r="182">
          <cell r="B182">
            <v>1650000</v>
          </cell>
          <cell r="C182">
            <v>11550</v>
          </cell>
          <cell r="D182">
            <v>11550</v>
          </cell>
        </row>
        <row r="183">
          <cell r="B183">
            <v>1700000</v>
          </cell>
          <cell r="C183">
            <v>11800</v>
          </cell>
          <cell r="D183">
            <v>11800</v>
          </cell>
        </row>
        <row r="199">
          <cell r="D199" t="str">
            <v>P E L  /   48 mois</v>
          </cell>
        </row>
        <row r="233">
          <cell r="B233">
            <v>100000</v>
          </cell>
          <cell r="C233">
            <v>10600</v>
          </cell>
          <cell r="D233">
            <v>4890</v>
          </cell>
          <cell r="E233">
            <v>5.7099999999999998E-2</v>
          </cell>
          <cell r="F233">
            <v>5710</v>
          </cell>
          <cell r="H233">
            <v>0.106</v>
          </cell>
        </row>
        <row r="234">
          <cell r="B234">
            <v>110000</v>
          </cell>
          <cell r="C234">
            <v>11286</v>
          </cell>
          <cell r="D234">
            <v>5379</v>
          </cell>
          <cell r="E234">
            <v>5.3699999999999998E-2</v>
          </cell>
          <cell r="F234">
            <v>5907</v>
          </cell>
          <cell r="H234">
            <v>0.1026</v>
          </cell>
        </row>
        <row r="235">
          <cell r="B235">
            <v>120000</v>
          </cell>
          <cell r="C235">
            <v>11868</v>
          </cell>
          <cell r="D235">
            <v>5868</v>
          </cell>
          <cell r="E235">
            <v>0.05</v>
          </cell>
          <cell r="F235">
            <v>6000</v>
          </cell>
          <cell r="H235">
            <v>9.8900000000000002E-2</v>
          </cell>
        </row>
        <row r="236">
          <cell r="B236">
            <v>130000</v>
          </cell>
          <cell r="C236">
            <v>12454</v>
          </cell>
          <cell r="D236">
            <v>6357</v>
          </cell>
          <cell r="E236">
            <v>4.6899999999999997E-2</v>
          </cell>
          <cell r="F236">
            <v>6097</v>
          </cell>
          <cell r="H236">
            <v>9.5799999999999996E-2</v>
          </cell>
        </row>
        <row r="237">
          <cell r="B237">
            <v>140000</v>
          </cell>
          <cell r="C237">
            <v>13048</v>
          </cell>
          <cell r="D237">
            <v>6846</v>
          </cell>
          <cell r="E237">
            <v>4.4299999999999999E-2</v>
          </cell>
          <cell r="F237">
            <v>6202</v>
          </cell>
          <cell r="H237">
            <v>9.3200000000000005E-2</v>
          </cell>
        </row>
        <row r="238">
          <cell r="B238">
            <v>150000</v>
          </cell>
          <cell r="C238">
            <v>13635</v>
          </cell>
          <cell r="D238">
            <v>7335</v>
          </cell>
          <cell r="E238">
            <v>4.2000000000000003E-2</v>
          </cell>
          <cell r="F238">
            <v>6300</v>
          </cell>
          <cell r="H238">
            <v>9.0899999999999995E-2</v>
          </cell>
        </row>
        <row r="239">
          <cell r="B239">
            <v>160000</v>
          </cell>
          <cell r="C239">
            <v>14224</v>
          </cell>
          <cell r="D239">
            <v>7824</v>
          </cell>
          <cell r="E239">
            <v>0.04</v>
          </cell>
          <cell r="F239">
            <v>6400</v>
          </cell>
          <cell r="H239">
            <v>8.8900000000000007E-2</v>
          </cell>
        </row>
        <row r="240">
          <cell r="B240">
            <v>170000</v>
          </cell>
          <cell r="C240">
            <v>14807</v>
          </cell>
          <cell r="D240">
            <v>8313</v>
          </cell>
          <cell r="E240">
            <v>3.8199999999999998E-2</v>
          </cell>
          <cell r="F240">
            <v>6494</v>
          </cell>
          <cell r="H240">
            <v>8.7099999999999997E-2</v>
          </cell>
        </row>
        <row r="241">
          <cell r="B241">
            <v>180000</v>
          </cell>
          <cell r="C241">
            <v>15408</v>
          </cell>
          <cell r="D241">
            <v>8802</v>
          </cell>
          <cell r="E241">
            <v>3.6700000000000003E-2</v>
          </cell>
          <cell r="F241">
            <v>6606.0000000000009</v>
          </cell>
          <cell r="H241">
            <v>8.5599999999999996E-2</v>
          </cell>
        </row>
        <row r="242">
          <cell r="B242">
            <v>190000</v>
          </cell>
          <cell r="C242">
            <v>15998</v>
          </cell>
          <cell r="D242">
            <v>9291</v>
          </cell>
          <cell r="E242">
            <v>3.5299999999999998E-2</v>
          </cell>
          <cell r="F242">
            <v>6707</v>
          </cell>
          <cell r="H242">
            <v>8.4199999999999997E-2</v>
          </cell>
        </row>
        <row r="243">
          <cell r="B243">
            <v>200000</v>
          </cell>
          <cell r="C243">
            <v>16580</v>
          </cell>
          <cell r="D243">
            <v>9780</v>
          </cell>
          <cell r="E243">
            <v>3.4000000000000002E-2</v>
          </cell>
          <cell r="F243">
            <v>6800.0000000000009</v>
          </cell>
          <cell r="H243">
            <v>8.2900000000000001E-2</v>
          </cell>
        </row>
        <row r="244">
          <cell r="B244">
            <v>210000</v>
          </cell>
          <cell r="C244">
            <v>17178</v>
          </cell>
          <cell r="D244">
            <v>10269</v>
          </cell>
          <cell r="E244">
            <v>3.2899999999999999E-2</v>
          </cell>
          <cell r="F244">
            <v>6909</v>
          </cell>
          <cell r="H244">
            <v>8.1799999999999998E-2</v>
          </cell>
        </row>
        <row r="245">
          <cell r="B245">
            <v>220000</v>
          </cell>
          <cell r="C245">
            <v>17754</v>
          </cell>
          <cell r="D245">
            <v>10758</v>
          </cell>
          <cell r="E245">
            <v>3.1800000000000002E-2</v>
          </cell>
          <cell r="F245">
            <v>6996</v>
          </cell>
          <cell r="H245">
            <v>8.0699999999999994E-2</v>
          </cell>
        </row>
        <row r="246">
          <cell r="B246">
            <v>230000</v>
          </cell>
          <cell r="C246">
            <v>18354</v>
          </cell>
          <cell r="D246">
            <v>11247</v>
          </cell>
          <cell r="E246">
            <v>3.09E-2</v>
          </cell>
          <cell r="F246">
            <v>7107</v>
          </cell>
          <cell r="H246">
            <v>7.9799999999999996E-2</v>
          </cell>
        </row>
        <row r="247">
          <cell r="B247">
            <v>240000</v>
          </cell>
          <cell r="C247">
            <v>18936</v>
          </cell>
          <cell r="D247">
            <v>11736</v>
          </cell>
          <cell r="E247">
            <v>0.03</v>
          </cell>
          <cell r="F247">
            <v>7200</v>
          </cell>
          <cell r="H247">
            <v>7.8899999999999998E-2</v>
          </cell>
        </row>
        <row r="248">
          <cell r="B248">
            <v>250000</v>
          </cell>
          <cell r="C248">
            <v>19525</v>
          </cell>
          <cell r="D248">
            <v>12225</v>
          </cell>
          <cell r="E248">
            <v>2.92E-2</v>
          </cell>
          <cell r="F248">
            <v>7300</v>
          </cell>
          <cell r="H248">
            <v>7.8100000000000003E-2</v>
          </cell>
        </row>
        <row r="249">
          <cell r="B249">
            <v>260000</v>
          </cell>
          <cell r="C249">
            <v>20098</v>
          </cell>
          <cell r="D249">
            <v>12714</v>
          </cell>
          <cell r="E249">
            <v>2.8400000000000002E-2</v>
          </cell>
          <cell r="F249">
            <v>7384</v>
          </cell>
          <cell r="H249">
            <v>7.7299999999999994E-2</v>
          </cell>
        </row>
        <row r="250">
          <cell r="B250">
            <v>270000</v>
          </cell>
          <cell r="C250">
            <v>20709</v>
          </cell>
          <cell r="D250">
            <v>13203</v>
          </cell>
          <cell r="E250">
            <v>2.7799999999999998E-2</v>
          </cell>
          <cell r="F250">
            <v>7506</v>
          </cell>
          <cell r="H250">
            <v>7.6700000000000004E-2</v>
          </cell>
        </row>
        <row r="251">
          <cell r="B251">
            <v>280000</v>
          </cell>
          <cell r="C251">
            <v>21280</v>
          </cell>
          <cell r="D251">
            <v>13692</v>
          </cell>
          <cell r="E251">
            <v>2.7099999999999999E-2</v>
          </cell>
          <cell r="F251">
            <v>7588</v>
          </cell>
          <cell r="H251">
            <v>7.5999999999999998E-2</v>
          </cell>
        </row>
        <row r="252">
          <cell r="B252">
            <v>290000</v>
          </cell>
          <cell r="C252">
            <v>21866</v>
          </cell>
          <cell r="D252">
            <v>14181</v>
          </cell>
          <cell r="E252">
            <v>2.6499999999999999E-2</v>
          </cell>
          <cell r="F252">
            <v>7685</v>
          </cell>
          <cell r="H252">
            <v>7.5399999999999995E-2</v>
          </cell>
        </row>
        <row r="253">
          <cell r="B253">
            <v>300000</v>
          </cell>
          <cell r="C253">
            <v>22470</v>
          </cell>
          <cell r="D253">
            <v>14670</v>
          </cell>
          <cell r="E253">
            <v>2.5999999999999999E-2</v>
          </cell>
          <cell r="F253">
            <v>7800</v>
          </cell>
          <cell r="H253">
            <v>7.4899999999999994E-2</v>
          </cell>
        </row>
        <row r="254">
          <cell r="B254">
            <v>310000</v>
          </cell>
          <cell r="C254">
            <v>23064</v>
          </cell>
          <cell r="D254">
            <v>15159</v>
          </cell>
          <cell r="E254">
            <v>2.5499999999999998E-2</v>
          </cell>
          <cell r="F254">
            <v>7904.9999999999991</v>
          </cell>
          <cell r="H254">
            <v>7.4399999999999994E-2</v>
          </cell>
        </row>
        <row r="255">
          <cell r="B255">
            <v>320000</v>
          </cell>
          <cell r="C255">
            <v>23648</v>
          </cell>
          <cell r="D255">
            <v>15648</v>
          </cell>
          <cell r="E255">
            <v>2.5000000000000001E-2</v>
          </cell>
          <cell r="F255">
            <v>8000</v>
          </cell>
          <cell r="H255">
            <v>7.3899999999999993E-2</v>
          </cell>
        </row>
        <row r="256">
          <cell r="B256">
            <v>330000</v>
          </cell>
          <cell r="C256">
            <v>24222</v>
          </cell>
          <cell r="D256">
            <v>16137</v>
          </cell>
          <cell r="E256">
            <v>2.4500000000000001E-2</v>
          </cell>
          <cell r="F256">
            <v>8085</v>
          </cell>
          <cell r="H256">
            <v>7.3400000000000007E-2</v>
          </cell>
        </row>
        <row r="257">
          <cell r="B257">
            <v>340000</v>
          </cell>
          <cell r="C257">
            <v>24820</v>
          </cell>
          <cell r="D257">
            <v>16626</v>
          </cell>
          <cell r="E257">
            <v>2.41E-2</v>
          </cell>
          <cell r="F257">
            <v>8194</v>
          </cell>
          <cell r="H257">
            <v>7.2999999999999995E-2</v>
          </cell>
        </row>
        <row r="258">
          <cell r="B258">
            <v>350000</v>
          </cell>
          <cell r="C258">
            <v>25410</v>
          </cell>
          <cell r="D258">
            <v>17115</v>
          </cell>
          <cell r="E258">
            <v>2.3699999999999999E-2</v>
          </cell>
          <cell r="F258">
            <v>8295</v>
          </cell>
          <cell r="H258">
            <v>7.2599999999999998E-2</v>
          </cell>
        </row>
        <row r="259">
          <cell r="B259">
            <v>360000</v>
          </cell>
          <cell r="C259">
            <v>25992</v>
          </cell>
          <cell r="D259">
            <v>17604</v>
          </cell>
          <cell r="E259">
            <v>2.3300000000000001E-2</v>
          </cell>
          <cell r="F259">
            <v>8388</v>
          </cell>
          <cell r="H259">
            <v>7.22E-2</v>
          </cell>
        </row>
        <row r="260">
          <cell r="B260">
            <v>370000</v>
          </cell>
          <cell r="C260">
            <v>26566</v>
          </cell>
          <cell r="D260">
            <v>18093</v>
          </cell>
          <cell r="E260">
            <v>2.29E-2</v>
          </cell>
          <cell r="F260">
            <v>8473</v>
          </cell>
          <cell r="H260">
            <v>7.1800000000000003E-2</v>
          </cell>
        </row>
        <row r="261">
          <cell r="B261">
            <v>380000</v>
          </cell>
          <cell r="C261">
            <v>27170</v>
          </cell>
          <cell r="D261">
            <v>18582</v>
          </cell>
          <cell r="E261">
            <v>2.2599999999999999E-2</v>
          </cell>
          <cell r="F261">
            <v>8588</v>
          </cell>
          <cell r="H261">
            <v>7.1499999999999994E-2</v>
          </cell>
        </row>
        <row r="262">
          <cell r="B262">
            <v>390000</v>
          </cell>
          <cell r="C262">
            <v>27768</v>
          </cell>
          <cell r="D262">
            <v>19071</v>
          </cell>
          <cell r="E262">
            <v>2.23E-2</v>
          </cell>
          <cell r="F262">
            <v>8697</v>
          </cell>
          <cell r="H262">
            <v>7.1199999999999999E-2</v>
          </cell>
        </row>
        <row r="263">
          <cell r="B263">
            <v>400000</v>
          </cell>
          <cell r="C263">
            <v>28360</v>
          </cell>
          <cell r="D263">
            <v>19560</v>
          </cell>
          <cell r="E263">
            <v>2.1999999999999999E-2</v>
          </cell>
          <cell r="F263">
            <v>8800</v>
          </cell>
          <cell r="H263">
            <v>7.0900000000000005E-2</v>
          </cell>
        </row>
        <row r="264">
          <cell r="B264">
            <v>410000</v>
          </cell>
          <cell r="C264">
            <v>28946</v>
          </cell>
          <cell r="D264">
            <v>20049</v>
          </cell>
          <cell r="E264">
            <v>2.1700000000000001E-2</v>
          </cell>
          <cell r="F264">
            <v>8897</v>
          </cell>
          <cell r="H264">
            <v>7.0599999999999996E-2</v>
          </cell>
        </row>
        <row r="265">
          <cell r="B265">
            <v>420000</v>
          </cell>
          <cell r="C265">
            <v>29526</v>
          </cell>
          <cell r="D265">
            <v>20538</v>
          </cell>
          <cell r="E265">
            <v>2.1399999999999999E-2</v>
          </cell>
          <cell r="F265">
            <v>8988</v>
          </cell>
          <cell r="H265">
            <v>7.0300000000000001E-2</v>
          </cell>
        </row>
        <row r="266">
          <cell r="B266">
            <v>430000</v>
          </cell>
          <cell r="C266">
            <v>30100</v>
          </cell>
          <cell r="D266">
            <v>21027</v>
          </cell>
          <cell r="E266">
            <v>2.1100000000000001E-2</v>
          </cell>
          <cell r="F266">
            <v>9073</v>
          </cell>
          <cell r="H266">
            <v>7.0000000000000007E-2</v>
          </cell>
        </row>
        <row r="267">
          <cell r="B267">
            <v>440000</v>
          </cell>
          <cell r="C267">
            <v>30712</v>
          </cell>
          <cell r="D267">
            <v>21516</v>
          </cell>
          <cell r="E267">
            <v>2.0899999999999998E-2</v>
          </cell>
          <cell r="F267">
            <v>9196</v>
          </cell>
          <cell r="H267">
            <v>6.9800000000000001E-2</v>
          </cell>
        </row>
        <row r="268">
          <cell r="B268">
            <v>450000</v>
          </cell>
          <cell r="C268">
            <v>31275</v>
          </cell>
          <cell r="D268">
            <v>22005</v>
          </cell>
          <cell r="E268">
            <v>2.06E-2</v>
          </cell>
          <cell r="F268">
            <v>9270</v>
          </cell>
          <cell r="H268">
            <v>6.9500000000000006E-2</v>
          </cell>
        </row>
        <row r="269">
          <cell r="B269">
            <v>460000</v>
          </cell>
          <cell r="C269">
            <v>31878</v>
          </cell>
          <cell r="D269">
            <v>22494</v>
          </cell>
          <cell r="E269">
            <v>2.0400000000000001E-2</v>
          </cell>
          <cell r="F269">
            <v>9384</v>
          </cell>
          <cell r="H269">
            <v>6.93E-2</v>
          </cell>
        </row>
        <row r="270">
          <cell r="B270">
            <v>470000</v>
          </cell>
          <cell r="C270">
            <v>32477</v>
          </cell>
          <cell r="D270">
            <v>22983</v>
          </cell>
          <cell r="E270">
            <v>2.0200000000000003E-2</v>
          </cell>
          <cell r="F270">
            <v>9494.0000000000018</v>
          </cell>
          <cell r="H270">
            <v>6.9099999999999995E-2</v>
          </cell>
        </row>
        <row r="271">
          <cell r="B271">
            <v>480000</v>
          </cell>
          <cell r="C271">
            <v>33072</v>
          </cell>
          <cell r="D271">
            <v>23472</v>
          </cell>
          <cell r="E271">
            <v>0.02</v>
          </cell>
          <cell r="F271">
            <v>9600</v>
          </cell>
          <cell r="H271">
            <v>6.8900000000000003E-2</v>
          </cell>
        </row>
        <row r="272">
          <cell r="B272">
            <v>490000</v>
          </cell>
          <cell r="C272">
            <v>33663</v>
          </cell>
          <cell r="D272">
            <v>23961</v>
          </cell>
          <cell r="E272">
            <v>1.9800000000000005E-2</v>
          </cell>
          <cell r="F272">
            <v>9702.0000000000018</v>
          </cell>
          <cell r="H272">
            <v>6.8699999999999997E-2</v>
          </cell>
        </row>
        <row r="273">
          <cell r="B273">
            <v>500000</v>
          </cell>
          <cell r="C273">
            <v>34250</v>
          </cell>
          <cell r="D273">
            <v>24450</v>
          </cell>
          <cell r="E273">
            <v>1.9600000000000006E-2</v>
          </cell>
          <cell r="F273">
            <v>9800.0000000000036</v>
          </cell>
          <cell r="H273">
            <v>6.8500000000000005E-2</v>
          </cell>
        </row>
        <row r="274">
          <cell r="B274">
            <v>510000</v>
          </cell>
          <cell r="C274">
            <v>34833</v>
          </cell>
          <cell r="D274">
            <v>24939</v>
          </cell>
          <cell r="E274">
            <v>1.9400000000000008E-2</v>
          </cell>
          <cell r="F274">
            <v>9894.0000000000036</v>
          </cell>
          <cell r="H274">
            <v>6.83E-2</v>
          </cell>
        </row>
        <row r="275">
          <cell r="B275">
            <v>520000</v>
          </cell>
          <cell r="C275">
            <v>35412</v>
          </cell>
          <cell r="D275">
            <v>25428</v>
          </cell>
          <cell r="E275">
            <v>1.9200000000000009E-2</v>
          </cell>
          <cell r="F275">
            <v>9984.0000000000036</v>
          </cell>
          <cell r="H275">
            <v>6.8099999999999994E-2</v>
          </cell>
        </row>
        <row r="276">
          <cell r="B276">
            <v>530000</v>
          </cell>
          <cell r="C276">
            <v>35987.000000000007</v>
          </cell>
          <cell r="D276">
            <v>25917</v>
          </cell>
          <cell r="E276">
            <v>1.900000000000001E-2</v>
          </cell>
          <cell r="F276">
            <v>10070.000000000005</v>
          </cell>
          <cell r="H276">
            <v>6.7900000000000016E-2</v>
          </cell>
        </row>
        <row r="277">
          <cell r="B277">
            <v>540000</v>
          </cell>
          <cell r="C277">
            <v>36612</v>
          </cell>
          <cell r="D277">
            <v>26406</v>
          </cell>
          <cell r="E277">
            <v>1.89E-2</v>
          </cell>
          <cell r="F277">
            <v>10206</v>
          </cell>
          <cell r="H277">
            <v>6.7799999999999999E-2</v>
          </cell>
        </row>
        <row r="278">
          <cell r="B278">
            <v>550000</v>
          </cell>
          <cell r="C278">
            <v>37180</v>
          </cell>
          <cell r="D278">
            <v>26895</v>
          </cell>
          <cell r="E278">
            <v>1.8700000000000001E-2</v>
          </cell>
          <cell r="F278">
            <v>10285</v>
          </cell>
          <cell r="H278">
            <v>6.7599999999999993E-2</v>
          </cell>
        </row>
        <row r="279">
          <cell r="B279">
            <v>560000</v>
          </cell>
          <cell r="C279">
            <v>37744</v>
          </cell>
          <cell r="D279">
            <v>27384</v>
          </cell>
          <cell r="E279">
            <v>1.8500000000000003E-2</v>
          </cell>
          <cell r="F279">
            <v>10360.000000000002</v>
          </cell>
          <cell r="H279">
            <v>6.7400000000000002E-2</v>
          </cell>
        </row>
        <row r="280">
          <cell r="B280">
            <v>570000</v>
          </cell>
          <cell r="C280">
            <v>38361</v>
          </cell>
          <cell r="D280">
            <v>27873</v>
          </cell>
          <cell r="E280">
            <v>1.84E-2</v>
          </cell>
          <cell r="F280">
            <v>10488</v>
          </cell>
          <cell r="H280">
            <v>6.7299999999999999E-2</v>
          </cell>
        </row>
        <row r="281">
          <cell r="B281">
            <v>580000</v>
          </cell>
          <cell r="C281">
            <v>38918</v>
          </cell>
          <cell r="D281">
            <v>28362</v>
          </cell>
          <cell r="E281">
            <v>1.8200000000000001E-2</v>
          </cell>
          <cell r="F281">
            <v>10556</v>
          </cell>
          <cell r="H281">
            <v>6.7100000000000007E-2</v>
          </cell>
        </row>
        <row r="282">
          <cell r="B282">
            <v>590000</v>
          </cell>
          <cell r="C282">
            <v>39530</v>
          </cell>
          <cell r="D282">
            <v>28851</v>
          </cell>
          <cell r="E282">
            <v>1.8100000000000002E-2</v>
          </cell>
          <cell r="F282">
            <v>10679</v>
          </cell>
          <cell r="H282">
            <v>6.7000000000000004E-2</v>
          </cell>
        </row>
        <row r="283">
          <cell r="B283">
            <v>600000</v>
          </cell>
          <cell r="C283">
            <v>40140</v>
          </cell>
          <cell r="D283">
            <v>29340</v>
          </cell>
          <cell r="E283">
            <v>1.7999999999999999E-2</v>
          </cell>
          <cell r="F283">
            <v>10800</v>
          </cell>
          <cell r="H283">
            <v>6.6900000000000001E-2</v>
          </cell>
        </row>
        <row r="284">
          <cell r="B284">
            <v>610000</v>
          </cell>
          <cell r="C284">
            <v>40687</v>
          </cell>
          <cell r="D284">
            <v>29829</v>
          </cell>
          <cell r="E284">
            <v>1.78E-2</v>
          </cell>
          <cell r="F284">
            <v>10858</v>
          </cell>
          <cell r="H284">
            <v>6.6699999999999995E-2</v>
          </cell>
        </row>
        <row r="285">
          <cell r="B285">
            <v>620000</v>
          </cell>
          <cell r="C285">
            <v>41292</v>
          </cell>
          <cell r="D285">
            <v>30318</v>
          </cell>
          <cell r="E285">
            <v>1.77E-2</v>
          </cell>
          <cell r="F285">
            <v>10974</v>
          </cell>
          <cell r="H285">
            <v>6.6600000000000006E-2</v>
          </cell>
        </row>
        <row r="286">
          <cell r="B286">
            <v>630000</v>
          </cell>
          <cell r="C286">
            <v>41895</v>
          </cell>
          <cell r="D286">
            <v>30807</v>
          </cell>
          <cell r="E286">
            <v>1.7600000000000001E-2</v>
          </cell>
          <cell r="F286">
            <v>11088</v>
          </cell>
          <cell r="H286">
            <v>6.6500000000000004E-2</v>
          </cell>
        </row>
        <row r="287">
          <cell r="B287">
            <v>640000</v>
          </cell>
          <cell r="C287">
            <v>42496</v>
          </cell>
          <cell r="D287">
            <v>31296</v>
          </cell>
          <cell r="E287">
            <v>1.7500000000000002E-2</v>
          </cell>
          <cell r="F287">
            <v>11200.000000000002</v>
          </cell>
          <cell r="H287">
            <v>6.6400000000000001E-2</v>
          </cell>
        </row>
        <row r="288">
          <cell r="B288">
            <v>650000</v>
          </cell>
          <cell r="C288">
            <v>43030</v>
          </cell>
          <cell r="D288">
            <v>31785</v>
          </cell>
          <cell r="E288">
            <v>1.7299999999999999E-2</v>
          </cell>
          <cell r="F288">
            <v>11245</v>
          </cell>
          <cell r="H288">
            <v>6.6199999999999995E-2</v>
          </cell>
        </row>
        <row r="289">
          <cell r="B289">
            <v>660000</v>
          </cell>
          <cell r="C289">
            <v>43626</v>
          </cell>
          <cell r="D289">
            <v>32274</v>
          </cell>
          <cell r="E289">
            <v>1.72E-2</v>
          </cell>
          <cell r="F289">
            <v>11352</v>
          </cell>
          <cell r="H289">
            <v>6.6100000000000006E-2</v>
          </cell>
        </row>
        <row r="290">
          <cell r="B290">
            <v>670000</v>
          </cell>
          <cell r="C290">
            <v>44220</v>
          </cell>
          <cell r="D290">
            <v>32763</v>
          </cell>
          <cell r="E290">
            <v>1.7100000000000001E-2</v>
          </cell>
          <cell r="F290">
            <v>11457</v>
          </cell>
          <cell r="H290">
            <v>6.6000000000000003E-2</v>
          </cell>
        </row>
        <row r="291">
          <cell r="B291">
            <v>680000</v>
          </cell>
          <cell r="C291">
            <v>44812</v>
          </cell>
          <cell r="D291">
            <v>33252</v>
          </cell>
          <cell r="E291">
            <v>1.7000000000000001E-2</v>
          </cell>
          <cell r="F291">
            <v>11560</v>
          </cell>
          <cell r="H291">
            <v>6.59E-2</v>
          </cell>
        </row>
        <row r="292">
          <cell r="B292">
            <v>690000</v>
          </cell>
          <cell r="C292">
            <v>45402</v>
          </cell>
          <cell r="D292">
            <v>33741</v>
          </cell>
          <cell r="E292">
            <v>1.6899999999999998E-2</v>
          </cell>
          <cell r="F292">
            <v>11660.999999999998</v>
          </cell>
          <cell r="H292">
            <v>6.5799999999999997E-2</v>
          </cell>
        </row>
        <row r="293">
          <cell r="B293">
            <v>700000</v>
          </cell>
          <cell r="C293">
            <v>45990</v>
          </cell>
          <cell r="D293">
            <v>34230</v>
          </cell>
          <cell r="E293">
            <v>1.6799999999999999E-2</v>
          </cell>
          <cell r="F293">
            <v>11760</v>
          </cell>
          <cell r="H293">
            <v>6.5699999999999995E-2</v>
          </cell>
        </row>
        <row r="294">
          <cell r="B294">
            <v>710000</v>
          </cell>
          <cell r="C294">
            <v>46576</v>
          </cell>
          <cell r="D294">
            <v>34719</v>
          </cell>
          <cell r="E294">
            <v>1.67E-2</v>
          </cell>
          <cell r="F294">
            <v>11857</v>
          </cell>
          <cell r="H294">
            <v>6.5600000000000006E-2</v>
          </cell>
        </row>
        <row r="295">
          <cell r="B295">
            <v>720000</v>
          </cell>
          <cell r="C295">
            <v>47160</v>
          </cell>
          <cell r="D295">
            <v>35208</v>
          </cell>
          <cell r="E295">
            <v>1.66E-2</v>
          </cell>
          <cell r="F295">
            <v>11952</v>
          </cell>
          <cell r="H295">
            <v>6.5500000000000003E-2</v>
          </cell>
        </row>
        <row r="296">
          <cell r="B296">
            <v>730000</v>
          </cell>
          <cell r="C296">
            <v>47742</v>
          </cell>
          <cell r="D296">
            <v>35697</v>
          </cell>
          <cell r="E296">
            <v>1.6500000000000001E-2</v>
          </cell>
          <cell r="F296">
            <v>12045</v>
          </cell>
          <cell r="H296">
            <v>6.54E-2</v>
          </cell>
        </row>
        <row r="297">
          <cell r="B297">
            <v>740000</v>
          </cell>
          <cell r="C297">
            <v>48322</v>
          </cell>
          <cell r="D297">
            <v>36186</v>
          </cell>
          <cell r="E297">
            <v>1.6400000000000001E-2</v>
          </cell>
          <cell r="F297">
            <v>12136.000000000002</v>
          </cell>
          <cell r="H297">
            <v>6.5299999999999997E-2</v>
          </cell>
        </row>
        <row r="298">
          <cell r="B298">
            <v>750000</v>
          </cell>
          <cell r="C298">
            <v>48975</v>
          </cell>
          <cell r="D298">
            <v>36675</v>
          </cell>
          <cell r="E298">
            <v>1.6400000000000001E-2</v>
          </cell>
          <cell r="F298">
            <v>12300.000000000002</v>
          </cell>
          <cell r="H298">
            <v>6.5299999999999997E-2</v>
          </cell>
        </row>
        <row r="299">
          <cell r="B299">
            <v>760000</v>
          </cell>
          <cell r="C299">
            <v>49552</v>
          </cell>
          <cell r="D299">
            <v>37164</v>
          </cell>
          <cell r="E299">
            <v>1.6299999999999999E-2</v>
          </cell>
          <cell r="F299">
            <v>12387.999999999998</v>
          </cell>
          <cell r="H299">
            <v>6.5199999999999994E-2</v>
          </cell>
        </row>
        <row r="300">
          <cell r="B300">
            <v>770000</v>
          </cell>
          <cell r="C300">
            <v>50127</v>
          </cell>
          <cell r="D300">
            <v>37653</v>
          </cell>
          <cell r="E300">
            <v>1.6199999999999999E-2</v>
          </cell>
          <cell r="F300">
            <v>12474</v>
          </cell>
          <cell r="H300">
            <v>6.5100000000000005E-2</v>
          </cell>
        </row>
        <row r="301">
          <cell r="B301">
            <v>780000</v>
          </cell>
          <cell r="C301">
            <v>50700</v>
          </cell>
          <cell r="D301">
            <v>38142</v>
          </cell>
          <cell r="E301">
            <v>1.61E-2</v>
          </cell>
          <cell r="F301">
            <v>12558</v>
          </cell>
          <cell r="H301">
            <v>6.5000000000000002E-2</v>
          </cell>
        </row>
        <row r="302">
          <cell r="B302">
            <v>790000</v>
          </cell>
          <cell r="C302">
            <v>51271</v>
          </cell>
          <cell r="D302">
            <v>38631</v>
          </cell>
          <cell r="E302">
            <v>1.6E-2</v>
          </cell>
          <cell r="F302">
            <v>12640</v>
          </cell>
          <cell r="H302">
            <v>6.4899999999999999E-2</v>
          </cell>
        </row>
        <row r="303">
          <cell r="B303">
            <v>800000</v>
          </cell>
          <cell r="C303">
            <v>51920</v>
          </cell>
          <cell r="D303">
            <v>39120</v>
          </cell>
          <cell r="E303">
            <v>1.6E-2</v>
          </cell>
          <cell r="F303">
            <v>12800</v>
          </cell>
          <cell r="H303">
            <v>6.4899999999999999E-2</v>
          </cell>
        </row>
        <row r="304">
          <cell r="B304">
            <v>810000</v>
          </cell>
          <cell r="C304">
            <v>52488</v>
          </cell>
          <cell r="D304">
            <v>39609</v>
          </cell>
          <cell r="E304">
            <v>1.5900000000000001E-2</v>
          </cell>
          <cell r="F304">
            <v>12879</v>
          </cell>
          <cell r="H304">
            <v>6.4799999999999996E-2</v>
          </cell>
        </row>
        <row r="305">
          <cell r="B305">
            <v>820000</v>
          </cell>
          <cell r="C305">
            <v>53054</v>
          </cell>
          <cell r="D305">
            <v>40098</v>
          </cell>
          <cell r="E305">
            <v>1.5800000000000002E-2</v>
          </cell>
          <cell r="F305">
            <v>12956.000000000002</v>
          </cell>
          <cell r="H305">
            <v>6.4699999999999994E-2</v>
          </cell>
        </row>
        <row r="306">
          <cell r="B306">
            <v>830000</v>
          </cell>
          <cell r="C306">
            <v>53618</v>
          </cell>
          <cell r="D306">
            <v>40587</v>
          </cell>
          <cell r="E306">
            <v>1.5699999999999999E-2</v>
          </cell>
          <cell r="F306">
            <v>13030.999999999998</v>
          </cell>
          <cell r="H306">
            <v>6.4600000000000005E-2</v>
          </cell>
        </row>
        <row r="307">
          <cell r="B307">
            <v>840000</v>
          </cell>
          <cell r="C307">
            <v>54264</v>
          </cell>
          <cell r="D307">
            <v>41076</v>
          </cell>
          <cell r="E307">
            <v>1.5699999999999999E-2</v>
          </cell>
          <cell r="F307">
            <v>13187.999999999998</v>
          </cell>
          <cell r="H307">
            <v>6.4600000000000005E-2</v>
          </cell>
        </row>
        <row r="308">
          <cell r="B308">
            <v>850000</v>
          </cell>
          <cell r="C308">
            <v>54825</v>
          </cell>
          <cell r="D308">
            <v>41565</v>
          </cell>
          <cell r="E308">
            <v>1.5599999999999999E-2</v>
          </cell>
          <cell r="F308">
            <v>13260</v>
          </cell>
          <cell r="H308">
            <v>6.4500000000000002E-2</v>
          </cell>
        </row>
        <row r="309">
          <cell r="B309">
            <v>860000</v>
          </cell>
          <cell r="C309">
            <v>55384</v>
          </cell>
          <cell r="D309">
            <v>42054</v>
          </cell>
          <cell r="E309">
            <v>1.55E-2</v>
          </cell>
          <cell r="F309">
            <v>13330</v>
          </cell>
          <cell r="H309">
            <v>6.4399999999999999E-2</v>
          </cell>
        </row>
        <row r="310">
          <cell r="B310">
            <v>870000</v>
          </cell>
          <cell r="C310">
            <v>56028</v>
          </cell>
          <cell r="D310">
            <v>42543</v>
          </cell>
          <cell r="E310">
            <v>1.55E-2</v>
          </cell>
          <cell r="F310">
            <v>13485</v>
          </cell>
          <cell r="H310">
            <v>6.4399999999999999E-2</v>
          </cell>
        </row>
        <row r="311">
          <cell r="B311">
            <v>880000</v>
          </cell>
          <cell r="C311">
            <v>56584</v>
          </cell>
          <cell r="D311">
            <v>43032</v>
          </cell>
          <cell r="E311">
            <v>1.54E-2</v>
          </cell>
          <cell r="F311">
            <v>13552</v>
          </cell>
          <cell r="H311">
            <v>6.4299999999999996E-2</v>
          </cell>
        </row>
        <row r="312">
          <cell r="B312">
            <v>890000</v>
          </cell>
          <cell r="C312">
            <v>57227</v>
          </cell>
          <cell r="D312">
            <v>43521</v>
          </cell>
          <cell r="E312">
            <v>1.54E-2</v>
          </cell>
          <cell r="F312">
            <v>13706</v>
          </cell>
          <cell r="H312">
            <v>6.4299999999999996E-2</v>
          </cell>
        </row>
        <row r="313">
          <cell r="B313">
            <v>900000</v>
          </cell>
          <cell r="C313">
            <v>57780</v>
          </cell>
          <cell r="D313">
            <v>44010</v>
          </cell>
          <cell r="E313">
            <v>1.5299999999999999E-2</v>
          </cell>
          <cell r="F313">
            <v>13770</v>
          </cell>
          <cell r="H313">
            <v>6.4199999999999993E-2</v>
          </cell>
        </row>
        <row r="314">
          <cell r="B314">
            <v>910000</v>
          </cell>
          <cell r="C314">
            <v>58331</v>
          </cell>
          <cell r="D314">
            <v>44499</v>
          </cell>
          <cell r="E314">
            <v>1.52E-2</v>
          </cell>
          <cell r="F314">
            <v>13832</v>
          </cell>
          <cell r="H314">
            <v>6.4100000000000004E-2</v>
          </cell>
        </row>
        <row r="315">
          <cell r="B315">
            <v>920000</v>
          </cell>
          <cell r="C315">
            <v>58972</v>
          </cell>
          <cell r="D315">
            <v>44988</v>
          </cell>
          <cell r="E315">
            <v>1.52E-2</v>
          </cell>
          <cell r="F315">
            <v>13984</v>
          </cell>
          <cell r="H315">
            <v>6.4100000000000004E-2</v>
          </cell>
        </row>
        <row r="316">
          <cell r="B316">
            <v>930000</v>
          </cell>
          <cell r="C316">
            <v>59520</v>
          </cell>
          <cell r="D316">
            <v>45477</v>
          </cell>
          <cell r="E316">
            <v>1.5100000000000001E-2</v>
          </cell>
          <cell r="F316">
            <v>14043</v>
          </cell>
          <cell r="H316">
            <v>6.4000000000000001E-2</v>
          </cell>
        </row>
        <row r="317">
          <cell r="B317">
            <v>940000</v>
          </cell>
          <cell r="C317">
            <v>60160</v>
          </cell>
          <cell r="D317">
            <v>45966</v>
          </cell>
          <cell r="E317">
            <v>1.5100000000000001E-2</v>
          </cell>
          <cell r="F317">
            <v>14194</v>
          </cell>
          <cell r="H317">
            <v>6.4000000000000001E-2</v>
          </cell>
        </row>
        <row r="318">
          <cell r="B318">
            <v>950000</v>
          </cell>
          <cell r="C318">
            <v>60705</v>
          </cell>
          <cell r="D318">
            <v>46455</v>
          </cell>
          <cell r="E318">
            <v>1.4999999999999999E-2</v>
          </cell>
          <cell r="F318">
            <v>14250</v>
          </cell>
          <cell r="H318">
            <v>6.3899999999999998E-2</v>
          </cell>
        </row>
        <row r="319">
          <cell r="B319">
            <v>960000</v>
          </cell>
          <cell r="C319">
            <v>61344</v>
          </cell>
          <cell r="D319">
            <v>46944</v>
          </cell>
          <cell r="E319">
            <v>1.4999999999999999E-2</v>
          </cell>
          <cell r="F319">
            <v>14400</v>
          </cell>
          <cell r="H319">
            <v>6.3899999999999998E-2</v>
          </cell>
        </row>
        <row r="320">
          <cell r="B320">
            <v>970000</v>
          </cell>
          <cell r="C320">
            <v>61886</v>
          </cell>
          <cell r="D320">
            <v>47433</v>
          </cell>
          <cell r="E320">
            <v>1.49E-2</v>
          </cell>
          <cell r="F320">
            <v>14453</v>
          </cell>
          <cell r="H320">
            <v>6.3799999999999996E-2</v>
          </cell>
        </row>
        <row r="321">
          <cell r="B321">
            <v>980000</v>
          </cell>
          <cell r="C321">
            <v>62524</v>
          </cell>
          <cell r="D321">
            <v>47922</v>
          </cell>
          <cell r="E321">
            <v>1.49E-2</v>
          </cell>
          <cell r="F321">
            <v>14602</v>
          </cell>
          <cell r="H321">
            <v>6.3799999999999996E-2</v>
          </cell>
        </row>
        <row r="322">
          <cell r="B322">
            <v>990000</v>
          </cell>
          <cell r="C322">
            <v>63063</v>
          </cell>
          <cell r="D322">
            <v>48411</v>
          </cell>
          <cell r="E322">
            <v>1.4800000000000001E-2</v>
          </cell>
          <cell r="F322">
            <v>14652</v>
          </cell>
          <cell r="H322">
            <v>6.3700000000000007E-2</v>
          </cell>
        </row>
        <row r="323">
          <cell r="B323">
            <v>1000000</v>
          </cell>
          <cell r="C323">
            <v>63700</v>
          </cell>
          <cell r="D323">
            <v>48900</v>
          </cell>
          <cell r="E323">
            <v>1.4800000000000001E-2</v>
          </cell>
          <cell r="F323">
            <v>14800</v>
          </cell>
          <cell r="H323">
            <v>6.3700000000000007E-2</v>
          </cell>
        </row>
        <row r="324">
          <cell r="B324">
            <v>1010000</v>
          </cell>
          <cell r="C324">
            <v>64236</v>
          </cell>
          <cell r="D324">
            <v>49389</v>
          </cell>
          <cell r="E324">
            <v>1.47E-2</v>
          </cell>
          <cell r="F324">
            <v>14847</v>
          </cell>
          <cell r="H324">
            <v>6.3600000000000004E-2</v>
          </cell>
        </row>
        <row r="325">
          <cell r="B325">
            <v>1020000</v>
          </cell>
          <cell r="C325">
            <v>64872</v>
          </cell>
          <cell r="D325">
            <v>49878</v>
          </cell>
          <cell r="E325">
            <v>1.47E-2</v>
          </cell>
          <cell r="F325">
            <v>14994</v>
          </cell>
          <cell r="H325">
            <v>6.3600000000000004E-2</v>
          </cell>
        </row>
        <row r="326">
          <cell r="B326">
            <v>1030000</v>
          </cell>
          <cell r="C326">
            <v>65405</v>
          </cell>
          <cell r="D326">
            <v>50367</v>
          </cell>
          <cell r="E326">
            <v>1.46E-2</v>
          </cell>
          <cell r="F326">
            <v>15038</v>
          </cell>
          <cell r="H326">
            <v>6.3500000000000001E-2</v>
          </cell>
        </row>
        <row r="327">
          <cell r="B327">
            <v>1040000</v>
          </cell>
          <cell r="C327">
            <v>66040</v>
          </cell>
          <cell r="D327">
            <v>50856</v>
          </cell>
          <cell r="E327">
            <v>1.46E-2</v>
          </cell>
          <cell r="F327">
            <v>15184</v>
          </cell>
          <cell r="H327">
            <v>6.3500000000000001E-2</v>
          </cell>
        </row>
        <row r="328">
          <cell r="B328">
            <v>1050000</v>
          </cell>
          <cell r="C328">
            <v>66675</v>
          </cell>
          <cell r="D328">
            <v>51345</v>
          </cell>
          <cell r="E328">
            <v>1.46E-2</v>
          </cell>
          <cell r="F328">
            <v>15330</v>
          </cell>
          <cell r="H328">
            <v>6.3500000000000001E-2</v>
          </cell>
        </row>
        <row r="329">
          <cell r="B329">
            <v>1060000</v>
          </cell>
          <cell r="C329">
            <v>67204</v>
          </cell>
          <cell r="D329">
            <v>51834</v>
          </cell>
          <cell r="E329">
            <v>1.4500000000000001E-2</v>
          </cell>
          <cell r="F329">
            <v>15370</v>
          </cell>
          <cell r="H329">
            <v>6.3399999999999998E-2</v>
          </cell>
        </row>
        <row r="330">
          <cell r="B330">
            <v>1070000</v>
          </cell>
          <cell r="C330">
            <v>67838</v>
          </cell>
          <cell r="D330">
            <v>52323</v>
          </cell>
          <cell r="E330">
            <v>1.4500000000000001E-2</v>
          </cell>
          <cell r="F330">
            <v>15515</v>
          </cell>
          <cell r="H330">
            <v>6.3399999999999998E-2</v>
          </cell>
        </row>
        <row r="331">
          <cell r="B331">
            <v>1080000</v>
          </cell>
          <cell r="C331">
            <v>68472</v>
          </cell>
          <cell r="D331">
            <v>52812</v>
          </cell>
          <cell r="E331">
            <v>1.4500000000000001E-2</v>
          </cell>
          <cell r="F331">
            <v>15660</v>
          </cell>
          <cell r="H331">
            <v>6.3399999999999998E-2</v>
          </cell>
        </row>
        <row r="332">
          <cell r="B332">
            <v>1090000</v>
          </cell>
          <cell r="C332">
            <v>68997</v>
          </cell>
          <cell r="D332">
            <v>53301</v>
          </cell>
          <cell r="E332">
            <v>1.44E-2</v>
          </cell>
          <cell r="F332">
            <v>15696</v>
          </cell>
          <cell r="H332">
            <v>6.3299999999999995E-2</v>
          </cell>
        </row>
        <row r="333">
          <cell r="B333">
            <v>1100000</v>
          </cell>
          <cell r="C333">
            <v>69630</v>
          </cell>
          <cell r="D333">
            <v>53790</v>
          </cell>
          <cell r="E333">
            <v>1.44E-2</v>
          </cell>
          <cell r="F333">
            <v>15840</v>
          </cell>
          <cell r="H333">
            <v>6.3299999999999995E-2</v>
          </cell>
        </row>
        <row r="334">
          <cell r="B334">
            <v>1110000</v>
          </cell>
          <cell r="C334">
            <v>70263</v>
          </cell>
          <cell r="D334">
            <v>54279</v>
          </cell>
          <cell r="E334">
            <v>1.44E-2</v>
          </cell>
          <cell r="F334">
            <v>15984</v>
          </cell>
          <cell r="H334">
            <v>6.3299999999999995E-2</v>
          </cell>
        </row>
        <row r="335">
          <cell r="B335">
            <v>1120000</v>
          </cell>
          <cell r="C335">
            <v>70784</v>
          </cell>
          <cell r="D335">
            <v>54768</v>
          </cell>
          <cell r="E335">
            <v>1.43E-2</v>
          </cell>
          <cell r="F335">
            <v>16016</v>
          </cell>
          <cell r="H335">
            <v>6.3200000000000006E-2</v>
          </cell>
        </row>
        <row r="336">
          <cell r="B336">
            <v>1130000</v>
          </cell>
          <cell r="C336">
            <v>71416</v>
          </cell>
          <cell r="D336">
            <v>55257</v>
          </cell>
          <cell r="E336">
            <v>1.43E-2</v>
          </cell>
          <cell r="F336">
            <v>16159</v>
          </cell>
          <cell r="H336">
            <v>6.3200000000000006E-2</v>
          </cell>
        </row>
        <row r="337">
          <cell r="B337">
            <v>1140000</v>
          </cell>
          <cell r="C337">
            <v>72048</v>
          </cell>
          <cell r="D337">
            <v>55746</v>
          </cell>
          <cell r="E337">
            <v>1.43E-2</v>
          </cell>
          <cell r="F337">
            <v>16302</v>
          </cell>
          <cell r="H337">
            <v>6.3200000000000006E-2</v>
          </cell>
        </row>
        <row r="338">
          <cell r="B338">
            <v>1150000</v>
          </cell>
          <cell r="C338">
            <v>72565</v>
          </cell>
          <cell r="D338">
            <v>56235</v>
          </cell>
          <cell r="E338">
            <v>1.4200000000000001E-2</v>
          </cell>
          <cell r="F338">
            <v>16330.000000000002</v>
          </cell>
          <cell r="H338">
            <v>6.3100000000000003E-2</v>
          </cell>
        </row>
        <row r="339">
          <cell r="B339">
            <v>1160000</v>
          </cell>
          <cell r="C339">
            <v>73196</v>
          </cell>
          <cell r="D339">
            <v>56724</v>
          </cell>
          <cell r="E339">
            <v>1.4200000000000001E-2</v>
          </cell>
          <cell r="F339">
            <v>16472</v>
          </cell>
          <cell r="H339">
            <v>6.3100000000000003E-2</v>
          </cell>
        </row>
        <row r="340">
          <cell r="B340">
            <v>1170000</v>
          </cell>
          <cell r="C340">
            <v>73827</v>
          </cell>
          <cell r="D340">
            <v>57213</v>
          </cell>
          <cell r="E340">
            <v>1.4200000000000001E-2</v>
          </cell>
          <cell r="F340">
            <v>16614</v>
          </cell>
          <cell r="H340">
            <v>6.3100000000000003E-2</v>
          </cell>
        </row>
        <row r="341">
          <cell r="B341">
            <v>1180000</v>
          </cell>
          <cell r="C341">
            <v>74340</v>
          </cell>
          <cell r="D341">
            <v>57702</v>
          </cell>
          <cell r="E341">
            <v>1.41E-2</v>
          </cell>
          <cell r="F341">
            <v>16638</v>
          </cell>
          <cell r="H341">
            <v>6.3E-2</v>
          </cell>
        </row>
        <row r="342">
          <cell r="B342">
            <v>1190000</v>
          </cell>
          <cell r="C342">
            <v>74970</v>
          </cell>
          <cell r="D342">
            <v>58191</v>
          </cell>
          <cell r="E342">
            <v>1.41E-2</v>
          </cell>
          <cell r="F342">
            <v>16779</v>
          </cell>
          <cell r="H342">
            <v>6.3E-2</v>
          </cell>
        </row>
        <row r="343">
          <cell r="B343">
            <v>1200000</v>
          </cell>
          <cell r="C343">
            <v>75600</v>
          </cell>
          <cell r="D343">
            <v>58680</v>
          </cell>
          <cell r="E343">
            <v>1.41E-2</v>
          </cell>
          <cell r="F343">
            <v>16920</v>
          </cell>
          <cell r="H343">
            <v>6.3E-2</v>
          </cell>
        </row>
        <row r="344">
          <cell r="B344">
            <v>1210000</v>
          </cell>
          <cell r="C344">
            <v>76109</v>
          </cell>
          <cell r="D344">
            <v>59169</v>
          </cell>
          <cell r="E344">
            <v>1.4E-2</v>
          </cell>
          <cell r="F344">
            <v>16940</v>
          </cell>
          <cell r="H344">
            <v>6.2899999999999998E-2</v>
          </cell>
        </row>
        <row r="345">
          <cell r="B345">
            <v>1220000</v>
          </cell>
          <cell r="C345">
            <v>76738</v>
          </cell>
          <cell r="D345">
            <v>59658</v>
          </cell>
          <cell r="E345">
            <v>1.4E-2</v>
          </cell>
          <cell r="F345">
            <v>17080</v>
          </cell>
          <cell r="H345">
            <v>6.2899999999999998E-2</v>
          </cell>
        </row>
        <row r="346">
          <cell r="B346">
            <v>1230000</v>
          </cell>
          <cell r="C346">
            <v>77367</v>
          </cell>
          <cell r="D346">
            <v>60147</v>
          </cell>
          <cell r="E346">
            <v>1.4E-2</v>
          </cell>
          <cell r="F346">
            <v>17220</v>
          </cell>
          <cell r="H346">
            <v>6.2899999999999998E-2</v>
          </cell>
        </row>
        <row r="347">
          <cell r="B347">
            <v>1240000</v>
          </cell>
          <cell r="C347">
            <v>77872</v>
          </cell>
          <cell r="D347">
            <v>60636</v>
          </cell>
          <cell r="E347">
            <v>1.3899999999999999E-2</v>
          </cell>
          <cell r="F347">
            <v>17236</v>
          </cell>
          <cell r="H347">
            <v>6.2799999999999995E-2</v>
          </cell>
        </row>
        <row r="348">
          <cell r="B348">
            <v>1250000</v>
          </cell>
          <cell r="C348">
            <v>78500</v>
          </cell>
          <cell r="D348">
            <v>61125</v>
          </cell>
          <cell r="E348">
            <v>1.3899999999999999E-2</v>
          </cell>
          <cell r="F348">
            <v>17375</v>
          </cell>
          <cell r="H348">
            <v>6.2799999999999995E-2</v>
          </cell>
        </row>
        <row r="349">
          <cell r="B349">
            <v>1260000</v>
          </cell>
          <cell r="C349">
            <v>79128</v>
          </cell>
          <cell r="D349">
            <v>61614</v>
          </cell>
          <cell r="E349">
            <v>1.3899999999999999E-2</v>
          </cell>
          <cell r="F349">
            <v>17514</v>
          </cell>
          <cell r="H349">
            <v>6.2799999999999995E-2</v>
          </cell>
        </row>
        <row r="350">
          <cell r="B350">
            <v>1270000</v>
          </cell>
          <cell r="C350">
            <v>79629</v>
          </cell>
          <cell r="D350">
            <v>62103</v>
          </cell>
          <cell r="E350">
            <v>1.38E-2</v>
          </cell>
          <cell r="F350">
            <v>17526</v>
          </cell>
          <cell r="H350">
            <v>6.2700000000000006E-2</v>
          </cell>
        </row>
        <row r="351">
          <cell r="B351">
            <v>1280000</v>
          </cell>
          <cell r="C351">
            <v>80256</v>
          </cell>
          <cell r="D351">
            <v>62592</v>
          </cell>
          <cell r="E351">
            <v>1.38E-2</v>
          </cell>
          <cell r="F351">
            <v>17664</v>
          </cell>
          <cell r="H351">
            <v>6.2700000000000006E-2</v>
          </cell>
        </row>
        <row r="352">
          <cell r="B352">
            <v>1290000</v>
          </cell>
          <cell r="C352">
            <v>80883</v>
          </cell>
          <cell r="D352">
            <v>63081</v>
          </cell>
          <cell r="E352">
            <v>1.38E-2</v>
          </cell>
          <cell r="F352">
            <v>17802</v>
          </cell>
          <cell r="H352">
            <v>6.2700000000000006E-2</v>
          </cell>
        </row>
        <row r="353">
          <cell r="B353">
            <v>1300000</v>
          </cell>
          <cell r="C353">
            <v>81380</v>
          </cell>
          <cell r="D353">
            <v>63570</v>
          </cell>
          <cell r="E353">
            <v>1.37E-2</v>
          </cell>
          <cell r="F353">
            <v>17810</v>
          </cell>
          <cell r="H353">
            <v>6.2600000000000003E-2</v>
          </cell>
        </row>
        <row r="354">
          <cell r="B354">
            <v>1310000</v>
          </cell>
          <cell r="C354">
            <v>82006</v>
          </cell>
          <cell r="D354">
            <v>64059</v>
          </cell>
          <cell r="E354">
            <v>1.37E-2</v>
          </cell>
          <cell r="F354">
            <v>17947</v>
          </cell>
          <cell r="H354">
            <v>6.2600000000000003E-2</v>
          </cell>
        </row>
        <row r="355">
          <cell r="B355">
            <v>1320000</v>
          </cell>
          <cell r="C355">
            <v>82632</v>
          </cell>
          <cell r="D355">
            <v>64548</v>
          </cell>
          <cell r="E355">
            <v>1.37E-2</v>
          </cell>
          <cell r="F355">
            <v>18084</v>
          </cell>
          <cell r="H355">
            <v>6.2600000000000003E-2</v>
          </cell>
        </row>
        <row r="356">
          <cell r="B356">
            <v>1330000</v>
          </cell>
          <cell r="C356">
            <v>83125</v>
          </cell>
          <cell r="D356">
            <v>65037</v>
          </cell>
          <cell r="E356">
            <v>1.3599999999999999E-2</v>
          </cell>
          <cell r="F356">
            <v>18088</v>
          </cell>
          <cell r="H356">
            <v>6.25E-2</v>
          </cell>
        </row>
        <row r="357">
          <cell r="B357">
            <v>1340000</v>
          </cell>
          <cell r="C357">
            <v>83750</v>
          </cell>
          <cell r="D357">
            <v>65526</v>
          </cell>
          <cell r="E357">
            <v>1.3599999999999999E-2</v>
          </cell>
          <cell r="F357">
            <v>18224</v>
          </cell>
          <cell r="H357">
            <v>6.25E-2</v>
          </cell>
        </row>
        <row r="358">
          <cell r="B358">
            <v>1350000</v>
          </cell>
          <cell r="C358">
            <v>84375</v>
          </cell>
          <cell r="D358">
            <v>66015</v>
          </cell>
          <cell r="E358">
            <v>1.3599999999999999E-2</v>
          </cell>
          <cell r="F358">
            <v>18360</v>
          </cell>
          <cell r="H358">
            <v>6.25E-2</v>
          </cell>
        </row>
        <row r="359">
          <cell r="B359">
            <v>1360000</v>
          </cell>
          <cell r="C359">
            <v>84864</v>
          </cell>
          <cell r="D359">
            <v>66504</v>
          </cell>
          <cell r="E359">
            <v>1.35E-2</v>
          </cell>
          <cell r="F359">
            <v>18360</v>
          </cell>
          <cell r="H359">
            <v>6.2399999999999997E-2</v>
          </cell>
        </row>
        <row r="360">
          <cell r="B360">
            <v>1370000</v>
          </cell>
          <cell r="C360">
            <v>85488</v>
          </cell>
          <cell r="D360">
            <v>66993</v>
          </cell>
          <cell r="E360">
            <v>1.35E-2</v>
          </cell>
          <cell r="F360">
            <v>18495</v>
          </cell>
          <cell r="H360">
            <v>6.2399999999999997E-2</v>
          </cell>
        </row>
        <row r="361">
          <cell r="B361">
            <v>1380000</v>
          </cell>
          <cell r="C361">
            <v>86112</v>
          </cell>
          <cell r="D361">
            <v>67482</v>
          </cell>
          <cell r="E361">
            <v>1.35E-2</v>
          </cell>
          <cell r="F361">
            <v>18630</v>
          </cell>
          <cell r="H361">
            <v>6.2399999999999997E-2</v>
          </cell>
        </row>
        <row r="362">
          <cell r="B362">
            <v>1390000</v>
          </cell>
          <cell r="C362">
            <v>86597</v>
          </cell>
          <cell r="D362">
            <v>67971</v>
          </cell>
          <cell r="E362">
            <v>1.34E-2</v>
          </cell>
          <cell r="F362">
            <v>18626</v>
          </cell>
          <cell r="H362">
            <v>6.2300000000000001E-2</v>
          </cell>
        </row>
        <row r="363">
          <cell r="B363">
            <v>1400000</v>
          </cell>
          <cell r="C363">
            <v>87220</v>
          </cell>
          <cell r="D363">
            <v>68460</v>
          </cell>
          <cell r="E363">
            <v>1.34E-2</v>
          </cell>
          <cell r="F363">
            <v>18760</v>
          </cell>
          <cell r="H363">
            <v>6.2300000000000001E-2</v>
          </cell>
        </row>
        <row r="364">
          <cell r="B364">
            <v>1410000</v>
          </cell>
          <cell r="C364">
            <v>87843</v>
          </cell>
          <cell r="D364">
            <v>68949</v>
          </cell>
          <cell r="E364">
            <v>1.34E-2</v>
          </cell>
          <cell r="F364">
            <v>18894</v>
          </cell>
          <cell r="H364">
            <v>6.2300000000000001E-2</v>
          </cell>
        </row>
        <row r="365">
          <cell r="B365">
            <v>1420000</v>
          </cell>
          <cell r="C365">
            <v>88324</v>
          </cell>
          <cell r="D365">
            <v>69438</v>
          </cell>
          <cell r="E365">
            <v>1.3299999999999999E-2</v>
          </cell>
          <cell r="F365">
            <v>18886</v>
          </cell>
          <cell r="H365">
            <v>6.2199999999999998E-2</v>
          </cell>
        </row>
        <row r="366">
          <cell r="B366">
            <v>1430000</v>
          </cell>
          <cell r="C366">
            <v>88946</v>
          </cell>
          <cell r="D366">
            <v>69927</v>
          </cell>
          <cell r="E366">
            <v>1.3299999999999999E-2</v>
          </cell>
          <cell r="F366">
            <v>19019</v>
          </cell>
          <cell r="H366">
            <v>6.2199999999999998E-2</v>
          </cell>
        </row>
        <row r="367">
          <cell r="B367">
            <v>1440000</v>
          </cell>
          <cell r="C367">
            <v>89568</v>
          </cell>
          <cell r="D367">
            <v>70416</v>
          </cell>
          <cell r="E367">
            <v>1.3299999999999999E-2</v>
          </cell>
          <cell r="F367">
            <v>19152</v>
          </cell>
          <cell r="H367">
            <v>6.2199999999999998E-2</v>
          </cell>
        </row>
        <row r="368">
          <cell r="B368">
            <v>1450000</v>
          </cell>
          <cell r="C368">
            <v>90045</v>
          </cell>
          <cell r="D368">
            <v>70905</v>
          </cell>
          <cell r="E368">
            <v>1.32E-2</v>
          </cell>
          <cell r="F368">
            <v>19140</v>
          </cell>
          <cell r="H368">
            <v>6.2100000000000002E-2</v>
          </cell>
        </row>
        <row r="369">
          <cell r="B369">
            <v>1460000</v>
          </cell>
          <cell r="C369">
            <v>90666</v>
          </cell>
          <cell r="D369">
            <v>71394</v>
          </cell>
          <cell r="E369">
            <v>1.32E-2</v>
          </cell>
          <cell r="F369">
            <v>19272</v>
          </cell>
          <cell r="H369">
            <v>6.2100000000000002E-2</v>
          </cell>
        </row>
        <row r="370">
          <cell r="B370">
            <v>1470000</v>
          </cell>
          <cell r="C370">
            <v>91287</v>
          </cell>
          <cell r="D370">
            <v>71883</v>
          </cell>
          <cell r="E370">
            <v>1.32E-2</v>
          </cell>
          <cell r="F370">
            <v>19404</v>
          </cell>
          <cell r="H370">
            <v>6.2100000000000002E-2</v>
          </cell>
        </row>
        <row r="371">
          <cell r="B371">
            <v>1480000</v>
          </cell>
          <cell r="C371">
            <v>91760</v>
          </cell>
          <cell r="D371">
            <v>72372</v>
          </cell>
          <cell r="E371">
            <v>1.3100000000000001E-2</v>
          </cell>
          <cell r="F371">
            <v>19388</v>
          </cell>
          <cell r="H371">
            <v>6.2E-2</v>
          </cell>
        </row>
        <row r="372">
          <cell r="B372">
            <v>1490000</v>
          </cell>
          <cell r="C372">
            <v>92380</v>
          </cell>
          <cell r="D372">
            <v>72861</v>
          </cell>
          <cell r="E372">
            <v>1.3100000000000001E-2</v>
          </cell>
          <cell r="F372">
            <v>19519</v>
          </cell>
          <cell r="H372">
            <v>6.2E-2</v>
          </cell>
        </row>
        <row r="373">
          <cell r="B373">
            <v>1500000</v>
          </cell>
          <cell r="C373">
            <v>93000</v>
          </cell>
          <cell r="D373">
            <v>73350</v>
          </cell>
          <cell r="E373">
            <v>1.3100000000000001E-2</v>
          </cell>
          <cell r="F373">
            <v>19650</v>
          </cell>
          <cell r="H373">
            <v>6.2E-2</v>
          </cell>
        </row>
        <row r="374">
          <cell r="B374">
            <v>1550000</v>
          </cell>
          <cell r="C374">
            <v>95945</v>
          </cell>
          <cell r="D374">
            <v>75795</v>
          </cell>
          <cell r="E374">
            <v>1.2999999999999999E-2</v>
          </cell>
          <cell r="F374">
            <v>20150</v>
          </cell>
          <cell r="H374">
            <v>6.1899999999999997E-2</v>
          </cell>
        </row>
        <row r="375">
          <cell r="B375">
            <v>1600000</v>
          </cell>
          <cell r="C375">
            <v>99040</v>
          </cell>
          <cell r="D375">
            <v>78240</v>
          </cell>
          <cell r="E375">
            <v>1.2999999999999999E-2</v>
          </cell>
          <cell r="F375">
            <v>20800</v>
          </cell>
          <cell r="H375">
            <v>6.1899999999999997E-2</v>
          </cell>
        </row>
        <row r="376">
          <cell r="B376">
            <v>1650000</v>
          </cell>
          <cell r="C376">
            <v>102135</v>
          </cell>
          <cell r="D376">
            <v>80685</v>
          </cell>
          <cell r="E376">
            <v>1.2999999999999999E-2</v>
          </cell>
          <cell r="F376">
            <v>21450</v>
          </cell>
          <cell r="H376">
            <v>6.1899999999999997E-2</v>
          </cell>
        </row>
        <row r="377">
          <cell r="B377">
            <v>1700000</v>
          </cell>
          <cell r="C377">
            <v>105060</v>
          </cell>
          <cell r="D377">
            <v>83130</v>
          </cell>
          <cell r="E377">
            <v>1.29E-2</v>
          </cell>
          <cell r="F377">
            <v>21930</v>
          </cell>
          <cell r="H377">
            <v>6.1800000000000001E-2</v>
          </cell>
        </row>
        <row r="378">
          <cell r="B378">
            <v>1750000</v>
          </cell>
          <cell r="C378">
            <v>108150</v>
          </cell>
          <cell r="D378">
            <v>85575</v>
          </cell>
          <cell r="E378">
            <v>1.29E-2</v>
          </cell>
          <cell r="F378">
            <v>22575</v>
          </cell>
          <cell r="H378">
            <v>6.1800000000000001E-2</v>
          </cell>
        </row>
        <row r="379">
          <cell r="B379">
            <v>1800000</v>
          </cell>
          <cell r="C379">
            <v>111240</v>
          </cell>
          <cell r="D379">
            <v>88020</v>
          </cell>
          <cell r="E379">
            <v>1.29E-2</v>
          </cell>
          <cell r="F379">
            <v>23220</v>
          </cell>
          <cell r="H379">
            <v>6.1800000000000001E-2</v>
          </cell>
        </row>
        <row r="380">
          <cell r="B380">
            <v>1850000</v>
          </cell>
          <cell r="C380">
            <v>114145</v>
          </cell>
          <cell r="D380">
            <v>90465</v>
          </cell>
          <cell r="E380">
            <v>1.2800000000000001E-2</v>
          </cell>
          <cell r="F380">
            <v>23680</v>
          </cell>
          <cell r="H380">
            <v>6.1699999999999998E-2</v>
          </cell>
        </row>
        <row r="381">
          <cell r="B381">
            <v>1900000</v>
          </cell>
          <cell r="C381">
            <v>117230</v>
          </cell>
          <cell r="D381">
            <v>92910</v>
          </cell>
          <cell r="E381">
            <v>1.2800000000000001E-2</v>
          </cell>
          <cell r="F381">
            <v>24320</v>
          </cell>
          <cell r="H381">
            <v>6.1699999999999998E-2</v>
          </cell>
        </row>
      </sheetData>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efreshError="1">
        <row r="4">
          <cell r="D4">
            <v>546000</v>
          </cell>
        </row>
      </sheetData>
      <sheetData sheetId="1" refreshError="1">
        <row r="6">
          <cell r="D6">
            <v>168</v>
          </cell>
        </row>
      </sheetData>
      <sheetData sheetId="2"/>
      <sheetData sheetId="3"/>
      <sheetData sheetId="4"/>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efreshError="1">
        <row r="4">
          <cell r="D4">
            <v>546000</v>
          </cell>
        </row>
      </sheetData>
      <sheetData sheetId="1"/>
      <sheetData sheetId="2"/>
      <sheetData sheetId="3"/>
      <sheetData sheetId="4"/>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
      <sheetName val="Logo"/>
      <sheetName val="99"/>
      <sheetName val="9 (2)"/>
      <sheetName val="9 (3)"/>
      <sheetName val="9 (4)"/>
      <sheetName val="9 (5)"/>
      <sheetName val="9 (6)"/>
      <sheetName val="9 (7)"/>
      <sheetName val="Pompe"/>
      <sheetName val="Bâle Mulhouse "/>
      <sheetName val="DJU"/>
      <sheetName val="0"/>
      <sheetName val="1"/>
      <sheetName val="2"/>
      <sheetName val="4"/>
      <sheetName val="5"/>
      <sheetName val="6"/>
      <sheetName val="9"/>
      <sheetName val="8"/>
      <sheetName val="Photo"/>
      <sheetName val="11 (2)"/>
      <sheetName val="Graphique"/>
      <sheetName val="4 Energies"/>
      <sheetName val="GEOTHERMIE"/>
      <sheetName val="Calcul besoin Kwh"/>
      <sheetName val="Coûts annexes"/>
      <sheetName val="Investissement"/>
      <sheetName val="20"/>
      <sheetName val="20  "/>
      <sheetName val="Carte  (3)"/>
      <sheetName val="104"/>
      <sheetName val="10"/>
      <sheetName val="11"/>
      <sheetName val="Vrai coût Kwh"/>
      <sheetName val="21"/>
      <sheetName val="Evolution prix E D F"/>
      <sheetName val="Evolution prix G D F"/>
      <sheetName val="Références H L M"/>
    </sheetNames>
    <sheetDataSet>
      <sheetData sheetId="0"/>
      <sheetData sheetId="1"/>
      <sheetData sheetId="2"/>
      <sheetData sheetId="3"/>
      <sheetData sheetId="4"/>
      <sheetData sheetId="5"/>
      <sheetData sheetId="6"/>
      <sheetData sheetId="7"/>
      <sheetData sheetId="8"/>
      <sheetData sheetId="9"/>
      <sheetData sheetId="10"/>
      <sheetData sheetId="11" refreshError="1">
        <row r="19">
          <cell r="Y19">
            <v>2811.8571428571427</v>
          </cell>
        </row>
      </sheetData>
      <sheetData sheetId="12"/>
      <sheetData sheetId="13"/>
      <sheetData sheetId="14"/>
      <sheetData sheetId="15"/>
      <sheetData sheetId="16"/>
      <sheetData sheetId="17"/>
      <sheetData sheetId="18"/>
      <sheetData sheetId="19"/>
      <sheetData sheetId="20"/>
      <sheetData sheetId="21"/>
      <sheetData sheetId="22" refreshError="1">
        <row r="12">
          <cell r="E12">
            <v>0.1</v>
          </cell>
          <cell r="F12">
            <v>-0.02</v>
          </cell>
          <cell r="G12">
            <v>0.1</v>
          </cell>
          <cell r="H12">
            <v>0.1</v>
          </cell>
        </row>
      </sheetData>
      <sheetData sheetId="23" refreshError="1">
        <row r="13">
          <cell r="E13">
            <v>0.24</v>
          </cell>
          <cell r="H13">
            <v>0.56999999999999995</v>
          </cell>
          <cell r="K13">
            <v>0.2</v>
          </cell>
        </row>
        <row r="14">
          <cell r="E14">
            <v>2.31</v>
          </cell>
        </row>
      </sheetData>
      <sheetData sheetId="24" refreshError="1">
        <row r="8">
          <cell r="U8">
            <v>5.0381750629268627</v>
          </cell>
        </row>
        <row r="10">
          <cell r="U10">
            <v>6.2911780710173195</v>
          </cell>
        </row>
        <row r="12">
          <cell r="U12">
            <v>73.040980407068687</v>
          </cell>
        </row>
        <row r="14">
          <cell r="U14">
            <v>27.734135336304874</v>
          </cell>
        </row>
      </sheetData>
      <sheetData sheetId="25" refreshError="1">
        <row r="23">
          <cell r="F23">
            <v>2.3199999999999998</v>
          </cell>
        </row>
      </sheetData>
      <sheetData sheetId="26" refreshError="1">
        <row r="3">
          <cell r="J3">
            <v>15</v>
          </cell>
        </row>
        <row r="11">
          <cell r="M11">
            <v>-20151</v>
          </cell>
        </row>
      </sheetData>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Coût logt actuel"/>
      <sheetName val="Budget Schmitt"/>
      <sheetName val="table coeff"/>
      <sheetName val="Fiche Banque"/>
      <sheetName val="Détail Prêts"/>
      <sheetName val="ETUDE"/>
      <sheetName val="Copie Client"/>
      <sheetName val="Copie Scénario"/>
      <sheetName val="Analyse financière"/>
      <sheetName val="Comparatif Prêts"/>
      <sheetName val="Plan a"/>
      <sheetName val="Plan a (2)"/>
      <sheetName val="acheter ou attendre"/>
      <sheetName val="Epargne"/>
      <sheetName val="Teg Emprunt"/>
      <sheetName val=" T E G "/>
      <sheetName val="calculette"/>
      <sheetName val="IMPOTS"/>
      <sheetName val="Imprime Impôts"/>
      <sheetName val="BIB"/>
      <sheetName val="liste Nom"/>
      <sheetName val="Module1"/>
      <sheetName val="Module3"/>
    </sheetNames>
    <sheetDataSet>
      <sheetData sheetId="0">
        <row r="7">
          <cell r="C7" t="str">
            <v>Anita SCHOENAUER</v>
          </cell>
        </row>
      </sheetData>
      <sheetData sheetId="1">
        <row r="66">
          <cell r="AH66">
            <v>3.35</v>
          </cell>
        </row>
      </sheetData>
      <sheetData sheetId="2">
        <row r="17">
          <cell r="L17">
            <v>1.4750000000000001E-2</v>
          </cell>
        </row>
      </sheetData>
      <sheetData sheetId="3"/>
      <sheetData sheetId="4"/>
      <sheetData sheetId="5"/>
      <sheetData sheetId="6"/>
      <sheetData sheetId="7"/>
      <sheetData sheetId="8"/>
      <sheetData sheetId="9"/>
      <sheetData sheetId="10"/>
      <sheetData sheetId="11">
        <row r="1">
          <cell r="D1">
            <v>1</v>
          </cell>
        </row>
      </sheetData>
      <sheetData sheetId="12">
        <row r="1">
          <cell r="B1">
            <v>0.91</v>
          </cell>
        </row>
      </sheetData>
      <sheetData sheetId="13">
        <row r="2">
          <cell r="B2" t="str">
            <v>Etude réalisée par " Jo - Conseil  06 70 79 27 76 "  le .......</v>
          </cell>
        </row>
      </sheetData>
      <sheetData sheetId="14">
        <row r="2">
          <cell r="B2">
            <v>0</v>
          </cell>
        </row>
      </sheetData>
      <sheetData sheetId="15">
        <row r="6">
          <cell r="T6">
            <v>1070000</v>
          </cell>
        </row>
      </sheetData>
      <sheetData sheetId="16"/>
      <sheetData sheetId="17">
        <row r="4">
          <cell r="F4">
            <v>4.4999999999999998E-2</v>
          </cell>
        </row>
      </sheetData>
      <sheetData sheetId="18"/>
      <sheetData sheetId="19"/>
      <sheetData sheetId="20"/>
      <sheetData sheetId="21"/>
      <sheetData sheetId="22"/>
      <sheetData sheetId="23">
        <row r="44">
          <cell r="AG44">
            <v>880.68980178503068</v>
          </cell>
        </row>
      </sheetData>
      <sheetData sheetId="24">
        <row r="1">
          <cell r="F1" t="str">
            <v>41623 / 3469</v>
          </cell>
        </row>
      </sheetData>
      <sheetData sheetId="25">
        <row r="3">
          <cell r="B3" t="str">
            <v>AVIS d' IMPOSITION  sur  les  revenus  2000    :    F  41623</v>
          </cell>
        </row>
      </sheetData>
      <sheetData sheetId="26">
        <row r="1">
          <cell r="F1" t="str">
            <v>PLAFOND  de  RESSOURCES   " PAP "  et  " TAUX  ZERO "</v>
          </cell>
        </row>
      </sheetData>
      <sheetData sheetId="27"/>
      <sheetData sheetId="28" refreshError="1"/>
      <sheetData sheetId="2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Sommaire"/>
      <sheetName val="Marché Alsacien"/>
      <sheetName val="Mon dictionnaire"/>
      <sheetName val="Feuil1"/>
      <sheetName val="Orientation "/>
      <sheetName val="Sortir du nucléaire"/>
      <sheetName val="Ensoleillement "/>
      <sheetName val="Liens"/>
      <sheetName val="Comparatif "/>
      <sheetName val="Les Energies renouvelables "/>
      <sheetName val="Eco Développement"/>
      <sheetName val="Planning"/>
      <sheetName val="Unités de mesure"/>
      <sheetName val="Assurances"/>
      <sheetName val="Feuil3"/>
      <sheetName val="Feuil4"/>
      <sheetName val="Calculs solaires "/>
      <sheetName val="Les Banques"/>
      <sheetName val="Forum "/>
      <sheetName val="Agricole "/>
      <sheetName val="Thann "/>
      <sheetName val="Carte de l'Ensoleillement "/>
      <sheetName val="Fournisseurs "/>
      <sheetName val="EDF "/>
      <sheetName val="Financier"/>
      <sheetName val="Fiscalité"/>
      <sheetName val="Investisseur"/>
      <sheetName val="Réalisation Binder Sessenheim "/>
      <sheetName val="Grandeurs électricité"/>
      <sheetName val="Lexique Allemand-Français"/>
      <sheetName val="Décret JO 26 07 06"/>
      <sheetName val="Réflexions "/>
      <sheetName val="La Presse"/>
      <sheetName val="Certificats"/>
      <sheetName val="Gestion "/>
    </sheetNames>
    <sheetDataSet>
      <sheetData sheetId="0" refreshError="1"/>
      <sheetData sheetId="1" refreshError="1"/>
      <sheetData sheetId="2" refreshError="1"/>
      <sheetData sheetId="3">
        <row r="2">
          <cell r="E2" t="str">
            <v>'       Mon  dictionnaire  PHOTOVOLTAIQUE  278  termes</v>
          </cell>
        </row>
      </sheetData>
      <sheetData sheetId="4" refreshError="1"/>
      <sheetData sheetId="5" refreshError="1"/>
      <sheetData sheetId="6" refreshError="1"/>
      <sheetData sheetId="7" refreshError="1"/>
      <sheetData sheetId="8">
        <row r="295">
          <cell r="C295" t="str">
            <v>Intégration</v>
          </cell>
        </row>
        <row r="614">
          <cell r="B614">
            <v>14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 01 "/>
      <sheetName val=" 02 "/>
      <sheetName val=" 03 "/>
      <sheetName val=" 04 "/>
      <sheetName val=" 05 "/>
      <sheetName val=" 06 "/>
      <sheetName val=" 07 "/>
      <sheetName val=" 08 "/>
      <sheetName val=" 09 "/>
      <sheetName val=" 10 "/>
      <sheetName val=" 11 "/>
      <sheetName val=" 12 "/>
      <sheetName val=" 13 "/>
      <sheetName val=" 14 "/>
      <sheetName val=" 15 "/>
      <sheetName val=" 16 "/>
      <sheetName val=" 17 "/>
      <sheetName val=" 18 "/>
      <sheetName val=" 19 "/>
      <sheetName val=" 20 "/>
      <sheetName val=" 21 "/>
      <sheetName val=" 22 "/>
      <sheetName val=" 23 "/>
      <sheetName val=" 24 "/>
      <sheetName val=" 25 "/>
      <sheetName val="Info"/>
      <sheetName val="Construction"/>
      <sheetName val="Feuil1"/>
      <sheetName val="Feuil1 (2)"/>
      <sheetName val="Module VBA"/>
      <sheetName val="Feuil1 (3)"/>
    </sheetNames>
    <sheetDataSet>
      <sheetData sheetId="0">
        <row r="4">
          <cell r="T4">
            <v>1</v>
          </cell>
          <cell r="U4" t="str">
            <v>1  Terrain   achat   142000 F  /  21648 €  :  11 %</v>
          </cell>
        </row>
        <row r="5">
          <cell r="T5">
            <v>2</v>
          </cell>
          <cell r="U5" t="str">
            <v>2  Architecte , Plans, Permis, Taxes, Doc, Etude  120400 F  /  18355 €  :  9 %</v>
          </cell>
        </row>
        <row r="6">
          <cell r="T6">
            <v>3</v>
          </cell>
          <cell r="U6" t="str">
            <v>3  Branchements VRD Chemin Terrassement  5200 F  /  793 €  :  0 %</v>
          </cell>
        </row>
        <row r="7">
          <cell r="T7">
            <v>4</v>
          </cell>
          <cell r="U7" t="str">
            <v>4  Gros œuvre maçonnerie + Conduit fumée  370743 F  /  56519 €  :  29 %</v>
          </cell>
        </row>
        <row r="8">
          <cell r="T8">
            <v>5</v>
          </cell>
          <cell r="U8" t="str">
            <v>5  Charpente, Couverture, Isolation, Zinguerie  306596 F  /  46740 €  :  24 %</v>
          </cell>
        </row>
        <row r="9">
          <cell r="T9">
            <v>6</v>
          </cell>
          <cell r="U9" t="str">
            <v>6  Fenêtres  517 F  /  79 €  :  0 %</v>
          </cell>
        </row>
        <row r="10">
          <cell r="T10">
            <v>7</v>
          </cell>
          <cell r="U10" t="str">
            <v>7  Portes extér. entrée, garage  38800 F  /  5915 €  :  3 %</v>
          </cell>
        </row>
        <row r="11">
          <cell r="T11">
            <v>8</v>
          </cell>
          <cell r="U11" t="str">
            <v>8  Cloisons, Plâtre Isolation +  0 F  /  0 €  :  0 %</v>
          </cell>
        </row>
        <row r="12">
          <cell r="T12">
            <v>9</v>
          </cell>
          <cell r="U12" t="str">
            <v>9  Chapes  27774 F  /  4234 €  :  2 %</v>
          </cell>
        </row>
        <row r="13">
          <cell r="T13">
            <v>10</v>
          </cell>
          <cell r="U13" t="str">
            <v>10  Electricité + VMC  500 F  /  76 €  :  0 %</v>
          </cell>
        </row>
        <row r="14">
          <cell r="T14">
            <v>11</v>
          </cell>
          <cell r="U14" t="str">
            <v>11  Sanitaire installation, mobilier  66095 F  /  10076 €  :  5 %</v>
          </cell>
        </row>
        <row r="15">
          <cell r="T15">
            <v>12</v>
          </cell>
          <cell r="U15" t="str">
            <v>12  Energies renouvel Solaire + récup eau pluie  45000 F  /  6860 €  :  4 %</v>
          </cell>
        </row>
        <row r="16">
          <cell r="T16">
            <v>13</v>
          </cell>
          <cell r="U16" t="str">
            <v>13  Chauffage Géothermie + Poêle  22800 F  /  3476 €  :  2 %</v>
          </cell>
        </row>
        <row r="17">
          <cell r="T17">
            <v>14</v>
          </cell>
          <cell r="U17" t="str">
            <v>14  Carrelage  114189 F  /  17408 €  :  9 %</v>
          </cell>
        </row>
        <row r="18">
          <cell r="T18">
            <v>15</v>
          </cell>
          <cell r="U18" t="str">
            <v>15  Escalier  500 F  /  76 €  :  0 %</v>
          </cell>
        </row>
        <row r="19">
          <cell r="T19">
            <v>16</v>
          </cell>
          <cell r="U19" t="str">
            <v>16  Portes intérieures  12107 F  /  1846 €  :  1 %</v>
          </cell>
        </row>
        <row r="20">
          <cell r="T20">
            <v>17</v>
          </cell>
          <cell r="U20" t="str">
            <v>17  Peintures, décoration  500 F  /  76 €  :  0 %</v>
          </cell>
        </row>
        <row r="21">
          <cell r="T21">
            <v>18</v>
          </cell>
          <cell r="U21" t="str">
            <v>18  Menuiseries intérieures, balcon, tablettes,   500 F  /  76 €  :  0 %</v>
          </cell>
        </row>
        <row r="22">
          <cell r="T22">
            <v>19</v>
          </cell>
          <cell r="U22" t="str">
            <v>19  Crépis extérieur  500 F  /  76 €  :  0 %</v>
          </cell>
        </row>
        <row r="23">
          <cell r="T23">
            <v>20</v>
          </cell>
          <cell r="U23" t="str">
            <v>20  Aménagements extérieurs, Paysager,  500 F  /  76 €  :  0 %</v>
          </cell>
        </row>
        <row r="24">
          <cell r="T24">
            <v>21</v>
          </cell>
          <cell r="U24" t="str">
            <v>21  Achats Mobilier, Cuisine  500 F  /  76 €  :  0 %</v>
          </cell>
        </row>
        <row r="25">
          <cell r="T25">
            <v>22</v>
          </cell>
          <cell r="U25" t="str">
            <v>22  Achats fournitures + matériels divers  500 F  /  76 €  :  0 %</v>
          </cell>
        </row>
        <row r="26">
          <cell r="T26">
            <v>23</v>
          </cell>
          <cell r="U26" t="str">
            <v>23  Aspiration centralisée, Antenne,  500 F  /  76 €  :  0 %</v>
          </cell>
        </row>
        <row r="27">
          <cell r="T27">
            <v>24</v>
          </cell>
          <cell r="U27" t="str">
            <v>24  Divers , Financier, Déménagt, Imprévus  …  500 F  /  76 €  :  0 %</v>
          </cell>
        </row>
        <row r="28">
          <cell r="E28">
            <v>1277221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 01 "/>
      <sheetName val=" 02 "/>
      <sheetName val=" 03 "/>
      <sheetName val=" 04 "/>
      <sheetName val=" 05 "/>
      <sheetName val=" 06 "/>
      <sheetName val=" 07 "/>
      <sheetName val=" 08 "/>
      <sheetName val=" 09 "/>
      <sheetName val=" 10 "/>
      <sheetName val=" 11 "/>
      <sheetName val=" 12 "/>
      <sheetName val=" 13 "/>
      <sheetName val=" 14 "/>
      <sheetName val=" 15 "/>
      <sheetName val=" 16 "/>
      <sheetName val=" 17 "/>
      <sheetName val=" 18 "/>
      <sheetName val=" 19 "/>
      <sheetName val=" 20 "/>
      <sheetName val=" 21 "/>
      <sheetName val=" 22 "/>
      <sheetName val=" 23 "/>
      <sheetName val=" 24 "/>
      <sheetName val=" 25 "/>
      <sheetName val="Info"/>
      <sheetName val="Construction"/>
      <sheetName val="Feuil1"/>
      <sheetName val="Feuil1 (2)"/>
      <sheetName val="Module VBA"/>
      <sheetName val="Feuil1 (3)"/>
    </sheetNames>
    <sheetDataSet>
      <sheetData sheetId="0">
        <row r="4">
          <cell r="T4">
            <v>1</v>
          </cell>
          <cell r="U4" t="str">
            <v>1  Terrain   achat   142000 F  /  21648 €  :  11 %</v>
          </cell>
        </row>
        <row r="5">
          <cell r="T5">
            <v>2</v>
          </cell>
          <cell r="U5" t="str">
            <v>2  Architecte , Plans, Permis, Taxes, Doc, Etude  120400 F  /  18355 €  :  9 %</v>
          </cell>
        </row>
        <row r="6">
          <cell r="T6">
            <v>3</v>
          </cell>
          <cell r="U6" t="str">
            <v>3  Branchements VRD Chemin Terrassement  5200 F  /  793 €  :  0 %</v>
          </cell>
        </row>
        <row r="7">
          <cell r="T7">
            <v>4</v>
          </cell>
          <cell r="U7" t="str">
            <v>4  Gros œuvre maçonnerie + Conduit fumée  370743 F  /  56519 €  :  29 %</v>
          </cell>
        </row>
        <row r="8">
          <cell r="T8">
            <v>5</v>
          </cell>
          <cell r="U8" t="str">
            <v>5  Charpente, Couverture, Isolation, Zinguerie  306596 F  /  46740 €  :  24 %</v>
          </cell>
        </row>
        <row r="9">
          <cell r="T9">
            <v>6</v>
          </cell>
          <cell r="U9" t="str">
            <v>6  Fenêtres  517 F  /  79 €  :  0 %</v>
          </cell>
        </row>
        <row r="10">
          <cell r="T10">
            <v>7</v>
          </cell>
          <cell r="U10" t="str">
            <v>7  Portes extér. entrée, garage  38800 F  /  5915 €  :  3 %</v>
          </cell>
        </row>
        <row r="11">
          <cell r="T11">
            <v>8</v>
          </cell>
          <cell r="U11" t="str">
            <v>8  Cloisons, Plâtre Isolation +  0 F  /  0 €  :  0 %</v>
          </cell>
        </row>
        <row r="12">
          <cell r="T12">
            <v>9</v>
          </cell>
          <cell r="U12" t="str">
            <v>9  Chapes  27774 F  /  4234 €  :  2 %</v>
          </cell>
        </row>
        <row r="13">
          <cell r="T13">
            <v>10</v>
          </cell>
          <cell r="U13" t="str">
            <v>10  Electricité + VMC  500 F  /  76 €  :  0 %</v>
          </cell>
        </row>
        <row r="14">
          <cell r="T14">
            <v>11</v>
          </cell>
          <cell r="U14" t="str">
            <v>11  Sanitaire installation, mobilier  66095 F  /  10076 €  :  5 %</v>
          </cell>
        </row>
        <row r="15">
          <cell r="T15">
            <v>12</v>
          </cell>
          <cell r="U15" t="str">
            <v>12  Energies renouvel Solaire + récup eau pluie  45000 F  /  6860 €  :  4 %</v>
          </cell>
        </row>
        <row r="16">
          <cell r="T16">
            <v>13</v>
          </cell>
          <cell r="U16" t="str">
            <v>13  Chauffage Géothermie + Poêle  22800 F  /  3476 €  :  2 %</v>
          </cell>
        </row>
        <row r="17">
          <cell r="T17">
            <v>14</v>
          </cell>
          <cell r="U17" t="str">
            <v>14  Carrelage  114189 F  /  17408 €  :  9 %</v>
          </cell>
        </row>
        <row r="18">
          <cell r="T18">
            <v>15</v>
          </cell>
          <cell r="U18" t="str">
            <v>15  Escalier  500 F  /  76 €  :  0 %</v>
          </cell>
        </row>
        <row r="19">
          <cell r="T19">
            <v>16</v>
          </cell>
          <cell r="U19" t="str">
            <v>16  Portes intérieures  12107 F  /  1846 €  :  1 %</v>
          </cell>
        </row>
        <row r="20">
          <cell r="T20">
            <v>17</v>
          </cell>
          <cell r="U20" t="str">
            <v>17  Peintures, décoration  500 F  /  76 €  :  0 %</v>
          </cell>
        </row>
        <row r="21">
          <cell r="T21">
            <v>18</v>
          </cell>
          <cell r="U21" t="str">
            <v>18  Menuiseries intérieures, balcon, tablettes,   500 F  /  76 €  :  0 %</v>
          </cell>
        </row>
        <row r="22">
          <cell r="T22">
            <v>19</v>
          </cell>
          <cell r="U22" t="str">
            <v>19  Crépis extérieur  500 F  /  76 €  :  0 %</v>
          </cell>
        </row>
        <row r="23">
          <cell r="T23">
            <v>20</v>
          </cell>
          <cell r="U23" t="str">
            <v>20  Aménagements extérieurs, Paysager,  500 F  /  76 €  :  0 %</v>
          </cell>
        </row>
        <row r="24">
          <cell r="T24">
            <v>21</v>
          </cell>
          <cell r="U24" t="str">
            <v>21  Achats Mobilier, Cuisine  500 F  /  76 €  :  0 %</v>
          </cell>
        </row>
        <row r="25">
          <cell r="T25">
            <v>22</v>
          </cell>
          <cell r="U25" t="str">
            <v>22  Achats fournitures + matériels divers  500 F  /  76 €  :  0 %</v>
          </cell>
        </row>
        <row r="26">
          <cell r="T26">
            <v>23</v>
          </cell>
          <cell r="U26" t="str">
            <v>23  Aspiration centralisée, Antenne,  500 F  /  76 €  :  0 %</v>
          </cell>
        </row>
        <row r="27">
          <cell r="T27">
            <v>24</v>
          </cell>
          <cell r="U27" t="str">
            <v>24  Divers , Financier, Déménagt, Imprévus  …  500 F  /  76 €  :  0 %</v>
          </cell>
        </row>
        <row r="28">
          <cell r="E28">
            <v>1277221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 01 "/>
      <sheetName val=" 02 "/>
      <sheetName val=" 03 "/>
      <sheetName val=" 04 "/>
      <sheetName val=" 05 "/>
      <sheetName val=" 06 "/>
      <sheetName val=" 07 "/>
      <sheetName val=" 08 "/>
      <sheetName val=" 09 "/>
      <sheetName val=" 10 "/>
      <sheetName val=" 11 "/>
      <sheetName val=" 12 "/>
      <sheetName val=" 13 "/>
      <sheetName val=" 14 "/>
      <sheetName val=" 15 "/>
      <sheetName val=" 16 "/>
      <sheetName val=" 17 "/>
      <sheetName val=" 18 "/>
      <sheetName val=" 19 "/>
      <sheetName val=" 20 "/>
      <sheetName val=" 21 "/>
      <sheetName val=" 22 "/>
      <sheetName val=" 23 "/>
      <sheetName val=" 24 "/>
      <sheetName val=" 25 "/>
      <sheetName val="Info"/>
      <sheetName val="Construction"/>
      <sheetName val="Feuil1"/>
      <sheetName val="Feuil1 (2)"/>
      <sheetName val="Module VBA"/>
      <sheetName val="Feuil1 (3)"/>
    </sheetNames>
    <sheetDataSet>
      <sheetData sheetId="0">
        <row r="4">
          <cell r="T4">
            <v>1</v>
          </cell>
          <cell r="U4" t="str">
            <v>1  Terrain   achat   142000 F  /  21648 €  :  11 %</v>
          </cell>
        </row>
        <row r="5">
          <cell r="T5">
            <v>2</v>
          </cell>
          <cell r="U5" t="str">
            <v>2  Architecte , Plans, Permis, Taxes, Doc, Etude  120400 F  /  18355 €  :  9 %</v>
          </cell>
        </row>
        <row r="6">
          <cell r="T6">
            <v>3</v>
          </cell>
          <cell r="U6" t="str">
            <v>3  Branchements VRD Chemin Terrassement  5200 F  /  793 €  :  0 %</v>
          </cell>
        </row>
        <row r="7">
          <cell r="T7">
            <v>4</v>
          </cell>
          <cell r="U7" t="str">
            <v>4  Gros œuvre maçonnerie + Conduit fumée  370743 F  /  56519 €  :  29 %</v>
          </cell>
        </row>
        <row r="8">
          <cell r="T8">
            <v>5</v>
          </cell>
          <cell r="U8" t="str">
            <v>5  Charpente, Couverture, Isolation, Zinguerie  306596 F  /  46740 €  :  24 %</v>
          </cell>
        </row>
        <row r="9">
          <cell r="T9">
            <v>6</v>
          </cell>
          <cell r="U9" t="str">
            <v>6  Fenêtres  517 F  /  79 €  :  0 %</v>
          </cell>
        </row>
        <row r="10">
          <cell r="T10">
            <v>7</v>
          </cell>
          <cell r="U10" t="str">
            <v>7  Portes extér. entrée, garage  38800 F  /  5915 €  :  3 %</v>
          </cell>
        </row>
        <row r="11">
          <cell r="T11">
            <v>8</v>
          </cell>
          <cell r="U11" t="str">
            <v>8  Cloisons, Plâtre Isolation +  0 F  /  0 €  :  0 %</v>
          </cell>
        </row>
        <row r="12">
          <cell r="T12">
            <v>9</v>
          </cell>
          <cell r="U12" t="str">
            <v>9  Chapes  27774 F  /  4234 €  :  2 %</v>
          </cell>
        </row>
        <row r="13">
          <cell r="T13">
            <v>10</v>
          </cell>
          <cell r="U13" t="str">
            <v>10  Electricité + VMC  500 F  /  76 €  :  0 %</v>
          </cell>
        </row>
        <row r="14">
          <cell r="T14">
            <v>11</v>
          </cell>
          <cell r="U14" t="str">
            <v>11  Sanitaire installation, mobilier  66095 F  /  10076 €  :  5 %</v>
          </cell>
        </row>
        <row r="15">
          <cell r="T15">
            <v>12</v>
          </cell>
          <cell r="U15" t="str">
            <v>12  Energies renouvel Solaire + récup eau pluie  45000 F  /  6860 €  :  4 %</v>
          </cell>
        </row>
        <row r="16">
          <cell r="T16">
            <v>13</v>
          </cell>
          <cell r="U16" t="str">
            <v>13  Chauffage Géothermie + Poêle  22800 F  /  3476 €  :  2 %</v>
          </cell>
        </row>
        <row r="17">
          <cell r="T17">
            <v>14</v>
          </cell>
          <cell r="U17" t="str">
            <v>14  Carrelage  114189 F  /  17408 €  :  9 %</v>
          </cell>
        </row>
        <row r="18">
          <cell r="T18">
            <v>15</v>
          </cell>
          <cell r="U18" t="str">
            <v>15  Escalier  500 F  /  76 €  :  0 %</v>
          </cell>
        </row>
        <row r="19">
          <cell r="T19">
            <v>16</v>
          </cell>
          <cell r="U19" t="str">
            <v>16  Portes intérieures  12107 F  /  1846 €  :  1 %</v>
          </cell>
        </row>
        <row r="20">
          <cell r="T20">
            <v>17</v>
          </cell>
          <cell r="U20" t="str">
            <v>17  Peintures, décoration  500 F  /  76 €  :  0 %</v>
          </cell>
        </row>
        <row r="21">
          <cell r="T21">
            <v>18</v>
          </cell>
          <cell r="U21" t="str">
            <v>18  Menuiseries intérieures, balcon, tablettes,   500 F  /  76 €  :  0 %</v>
          </cell>
        </row>
        <row r="22">
          <cell r="T22">
            <v>19</v>
          </cell>
          <cell r="U22" t="str">
            <v>19  Crépis extérieur  500 F  /  76 €  :  0 %</v>
          </cell>
        </row>
        <row r="23">
          <cell r="T23">
            <v>20</v>
          </cell>
          <cell r="U23" t="str">
            <v>20  Aménagements extérieurs, Paysager,  500 F  /  76 €  :  0 %</v>
          </cell>
        </row>
        <row r="24">
          <cell r="T24">
            <v>21</v>
          </cell>
          <cell r="U24" t="str">
            <v>21  Achats Mobilier, Cuisine  500 F  /  76 €  :  0 %</v>
          </cell>
        </row>
        <row r="25">
          <cell r="T25">
            <v>22</v>
          </cell>
          <cell r="U25" t="str">
            <v>22  Achats fournitures + matériels divers  500 F  /  76 €  :  0 %</v>
          </cell>
        </row>
        <row r="26">
          <cell r="T26">
            <v>23</v>
          </cell>
          <cell r="U26" t="str">
            <v>23  Aspiration centralisée, Antenne,  500 F  /  76 €  :  0 %</v>
          </cell>
        </row>
        <row r="27">
          <cell r="T27">
            <v>24</v>
          </cell>
          <cell r="U27" t="str">
            <v>24  Divers , Financier, Déménagt, Imprévus  …  500 F  /  76 €  :  0 %</v>
          </cell>
        </row>
        <row r="28">
          <cell r="E28">
            <v>1277221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 01 "/>
      <sheetName val=" 02 "/>
      <sheetName val=" 03 "/>
      <sheetName val=" 04 "/>
      <sheetName val=" 05 "/>
      <sheetName val=" 06 "/>
      <sheetName val=" 07 "/>
      <sheetName val=" 08 "/>
      <sheetName val=" 09 "/>
      <sheetName val=" 10 "/>
      <sheetName val=" 11 "/>
      <sheetName val=" 12 "/>
      <sheetName val=" 13 "/>
      <sheetName val=" 14 "/>
      <sheetName val=" 15 "/>
      <sheetName val=" 16 "/>
      <sheetName val=" 17 "/>
      <sheetName val=" 18 "/>
      <sheetName val=" 19 "/>
      <sheetName val=" 20 "/>
      <sheetName val=" 21 "/>
      <sheetName val=" 22 "/>
      <sheetName val=" 23 "/>
      <sheetName val=" 24 "/>
      <sheetName val=" 25 "/>
      <sheetName val="Info"/>
      <sheetName val="Construction"/>
      <sheetName val="Feuil1"/>
      <sheetName val="Feuil1 (2)"/>
      <sheetName val="Module VBA"/>
      <sheetName val="Feuil1 (3)"/>
    </sheetNames>
    <sheetDataSet>
      <sheetData sheetId="0">
        <row r="4">
          <cell r="T4">
            <v>1</v>
          </cell>
          <cell r="U4" t="str">
            <v>1  Terrain   achat   142000 F  /  21648 €  :  11 %</v>
          </cell>
        </row>
        <row r="5">
          <cell r="T5">
            <v>2</v>
          </cell>
          <cell r="U5" t="str">
            <v>2  Architecte , Plans, Permis, Taxes, Doc, Etude  120400 F  /  18355 €  :  9 %</v>
          </cell>
        </row>
        <row r="6">
          <cell r="T6">
            <v>3</v>
          </cell>
          <cell r="U6" t="str">
            <v>3  Branchements VRD Chemin Terrassement  5200 F  /  793 €  :  0 %</v>
          </cell>
        </row>
        <row r="7">
          <cell r="T7">
            <v>4</v>
          </cell>
          <cell r="U7" t="str">
            <v>4  Gros œuvre maçonnerie + Conduit fumée  370743 F  /  56519 €  :  29 %</v>
          </cell>
        </row>
        <row r="8">
          <cell r="T8">
            <v>5</v>
          </cell>
          <cell r="U8" t="str">
            <v>5  Charpente, Couverture, Isolation, Zinguerie  306596 F  /  46740 €  :  24 %</v>
          </cell>
        </row>
        <row r="9">
          <cell r="T9">
            <v>6</v>
          </cell>
          <cell r="U9" t="str">
            <v>6  Fenêtres  517 F  /  79 €  :  0 %</v>
          </cell>
        </row>
        <row r="10">
          <cell r="T10">
            <v>7</v>
          </cell>
          <cell r="U10" t="str">
            <v>7  Portes extér. entrée, garage  38800 F  /  5915 €  :  3 %</v>
          </cell>
        </row>
        <row r="11">
          <cell r="T11">
            <v>8</v>
          </cell>
          <cell r="U11" t="str">
            <v>8  Cloisons, Plâtre Isolation +  0 F  /  0 €  :  0 %</v>
          </cell>
        </row>
        <row r="12">
          <cell r="T12">
            <v>9</v>
          </cell>
          <cell r="U12" t="str">
            <v>9  Chapes  27774 F  /  4234 €  :  2 %</v>
          </cell>
        </row>
        <row r="13">
          <cell r="T13">
            <v>10</v>
          </cell>
          <cell r="U13" t="str">
            <v>10  Electricité + VMC  500 F  /  76 €  :  0 %</v>
          </cell>
        </row>
        <row r="14">
          <cell r="T14">
            <v>11</v>
          </cell>
          <cell r="U14" t="str">
            <v>11  Sanitaire installation, mobilier  66095 F  /  10076 €  :  5 %</v>
          </cell>
        </row>
        <row r="15">
          <cell r="T15">
            <v>12</v>
          </cell>
          <cell r="U15" t="str">
            <v>12  Energies renouvel Solaire + récup eau pluie  45000 F  /  6860 €  :  4 %</v>
          </cell>
        </row>
        <row r="16">
          <cell r="T16">
            <v>13</v>
          </cell>
          <cell r="U16" t="str">
            <v>13  Chauffage Géothermie + Poêle  22800 F  /  3476 €  :  2 %</v>
          </cell>
        </row>
        <row r="17">
          <cell r="T17">
            <v>14</v>
          </cell>
          <cell r="U17" t="str">
            <v>14  Carrelage  114189 F  /  17408 €  :  9 %</v>
          </cell>
        </row>
        <row r="18">
          <cell r="T18">
            <v>15</v>
          </cell>
          <cell r="U18" t="str">
            <v>15  Escalier  500 F  /  76 €  :  0 %</v>
          </cell>
        </row>
        <row r="19">
          <cell r="T19">
            <v>16</v>
          </cell>
          <cell r="U19" t="str">
            <v>16  Portes intérieures  12107 F  /  1846 €  :  1 %</v>
          </cell>
        </row>
        <row r="20">
          <cell r="T20">
            <v>17</v>
          </cell>
          <cell r="U20" t="str">
            <v>17  Peintures, décoration  500 F  /  76 €  :  0 %</v>
          </cell>
        </row>
        <row r="21">
          <cell r="T21">
            <v>18</v>
          </cell>
          <cell r="U21" t="str">
            <v>18  Menuiseries intérieures, balcon, tablettes,   500 F  /  76 €  :  0 %</v>
          </cell>
        </row>
        <row r="22">
          <cell r="T22">
            <v>19</v>
          </cell>
          <cell r="U22" t="str">
            <v>19  Crépis extérieur  500 F  /  76 €  :  0 %</v>
          </cell>
        </row>
        <row r="23">
          <cell r="T23">
            <v>20</v>
          </cell>
          <cell r="U23" t="str">
            <v>20  Aménagements extérieurs, Paysager,  500 F  /  76 €  :  0 %</v>
          </cell>
        </row>
        <row r="24">
          <cell r="T24">
            <v>21</v>
          </cell>
          <cell r="U24" t="str">
            <v>21  Achats Mobilier, Cuisine  500 F  /  76 €  :  0 %</v>
          </cell>
        </row>
        <row r="25">
          <cell r="T25">
            <v>22</v>
          </cell>
          <cell r="U25" t="str">
            <v>22  Achats fournitures + matériels divers  500 F  /  76 €  :  0 %</v>
          </cell>
        </row>
        <row r="26">
          <cell r="T26">
            <v>23</v>
          </cell>
          <cell r="U26" t="str">
            <v>23  Aspiration centralisée, Antenne,  500 F  /  76 €  :  0 %</v>
          </cell>
        </row>
        <row r="27">
          <cell r="T27">
            <v>24</v>
          </cell>
          <cell r="U27" t="str">
            <v>24  Divers , Financier, Déménagt, Imprévus  …  500 F  /  76 €  :  0 %</v>
          </cell>
        </row>
        <row r="28">
          <cell r="E28">
            <v>1277221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 01 "/>
      <sheetName val=" 02 "/>
      <sheetName val=" 03 "/>
      <sheetName val=" 04 "/>
      <sheetName val=" 05 "/>
      <sheetName val=" 06 "/>
      <sheetName val=" 07 "/>
      <sheetName val=" 08 "/>
      <sheetName val=" 09 "/>
      <sheetName val=" 10 "/>
      <sheetName val=" 11 "/>
      <sheetName val=" 12 "/>
      <sheetName val=" 13 "/>
      <sheetName val=" 14 "/>
      <sheetName val=" 15 "/>
      <sheetName val=" 16 "/>
      <sheetName val=" 17 "/>
      <sheetName val=" 18 "/>
      <sheetName val=" 19 "/>
      <sheetName val=" 20 "/>
      <sheetName val=" 21 "/>
      <sheetName val=" 22 "/>
      <sheetName val=" 23 "/>
      <sheetName val=" 24 "/>
      <sheetName val=" 25 "/>
      <sheetName val="Info"/>
      <sheetName val="Construction"/>
      <sheetName val="Feuil1"/>
      <sheetName val="Feuil1 (2)"/>
      <sheetName val="Module VBA"/>
      <sheetName val="Feuil1 (3)"/>
    </sheetNames>
    <sheetDataSet>
      <sheetData sheetId="0" refreshError="1">
        <row r="4">
          <cell r="T4">
            <v>1</v>
          </cell>
          <cell r="U4" t="str">
            <v>1  Terrain   achat   142000 F  /  21648 €  :  11 %</v>
          </cell>
        </row>
        <row r="5">
          <cell r="T5">
            <v>2</v>
          </cell>
          <cell r="U5" t="str">
            <v>2  Architecte , Plans, Permis, Taxes, Doc, Etude  120400 F  /  18355 €  :  9 %</v>
          </cell>
        </row>
        <row r="6">
          <cell r="T6">
            <v>3</v>
          </cell>
          <cell r="U6" t="str">
            <v>3  Branchements VRD Chemin Terrassement  5200 F  /  793 €  :  0 %</v>
          </cell>
        </row>
        <row r="7">
          <cell r="T7">
            <v>4</v>
          </cell>
          <cell r="U7" t="str">
            <v>4  Gros œuvre maçonnerie + Conduit fumée  370743 F  /  56519 €  :  29 %</v>
          </cell>
        </row>
        <row r="8">
          <cell r="T8">
            <v>5</v>
          </cell>
          <cell r="U8" t="str">
            <v>5  Charpente, Couverture, Isolation, Zinguerie  306596 F  /  46740 €  :  24 %</v>
          </cell>
        </row>
        <row r="9">
          <cell r="T9">
            <v>6</v>
          </cell>
          <cell r="U9" t="str">
            <v>6  Fenêtres  517 F  /  79 €  :  0 %</v>
          </cell>
        </row>
        <row r="10">
          <cell r="T10">
            <v>7</v>
          </cell>
          <cell r="U10" t="str">
            <v>7  Portes extér. entrée, garage  38800 F  /  5915 €  :  3 %</v>
          </cell>
        </row>
        <row r="11">
          <cell r="T11">
            <v>8</v>
          </cell>
          <cell r="U11" t="str">
            <v>8  Cloisons, Plâtre Isolation +  0 F  /  0 €  :  0 %</v>
          </cell>
        </row>
        <row r="12">
          <cell r="T12">
            <v>9</v>
          </cell>
          <cell r="U12" t="str">
            <v>9  Chapes  27774 F  /  4234 €  :  2 %</v>
          </cell>
        </row>
        <row r="13">
          <cell r="T13">
            <v>10</v>
          </cell>
          <cell r="U13" t="str">
            <v>10  Electricité + VMC  500 F  /  76 €  :  0 %</v>
          </cell>
        </row>
        <row r="14">
          <cell r="T14">
            <v>11</v>
          </cell>
          <cell r="U14" t="str">
            <v>11  Sanitaire installation, mobilier  66095 F  /  10076 €  :  5 %</v>
          </cell>
        </row>
        <row r="15">
          <cell r="T15">
            <v>12</v>
          </cell>
          <cell r="U15" t="str">
            <v>12  Energies renouvel Solaire + récup eau pluie  45000 F  /  6860 €  :  4 %</v>
          </cell>
        </row>
        <row r="16">
          <cell r="T16">
            <v>13</v>
          </cell>
          <cell r="U16" t="str">
            <v>13  Chauffage Géothermie + Poêle  22800 F  /  3476 €  :  2 %</v>
          </cell>
        </row>
        <row r="17">
          <cell r="T17">
            <v>14</v>
          </cell>
          <cell r="U17" t="str">
            <v>14  Carrelage  114189 F  /  17408 €  :  9 %</v>
          </cell>
        </row>
        <row r="18">
          <cell r="T18">
            <v>15</v>
          </cell>
          <cell r="U18" t="str">
            <v>15  Escalier  500 F  /  76 €  :  0 %</v>
          </cell>
        </row>
        <row r="19">
          <cell r="T19">
            <v>16</v>
          </cell>
          <cell r="U19" t="str">
            <v>16  Portes intérieures  12107 F  /  1846 €  :  1 %</v>
          </cell>
        </row>
        <row r="20">
          <cell r="T20">
            <v>17</v>
          </cell>
          <cell r="U20" t="str">
            <v>17  Peintures, décoration  500 F  /  76 €  :  0 %</v>
          </cell>
        </row>
        <row r="21">
          <cell r="T21">
            <v>18</v>
          </cell>
          <cell r="U21" t="str">
            <v>18  Menuiseries intérieures, balcon, tablettes,   500 F  /  76 €  :  0 %</v>
          </cell>
        </row>
        <row r="22">
          <cell r="T22">
            <v>19</v>
          </cell>
          <cell r="U22" t="str">
            <v>19  Crépis extérieur  500 F  /  76 €  :  0 %</v>
          </cell>
        </row>
        <row r="23">
          <cell r="T23">
            <v>20</v>
          </cell>
          <cell r="U23" t="str">
            <v>20  Aménagements extérieurs, Paysager,  500 F  /  76 €  :  0 %</v>
          </cell>
        </row>
        <row r="24">
          <cell r="T24">
            <v>21</v>
          </cell>
          <cell r="U24" t="str">
            <v>21  Achats Mobilier, Cuisine  500 F  /  76 €  :  0 %</v>
          </cell>
        </row>
        <row r="25">
          <cell r="T25">
            <v>22</v>
          </cell>
          <cell r="U25" t="str">
            <v>22  Achats fournitures + matériels divers  500 F  /  76 €  :  0 %</v>
          </cell>
        </row>
        <row r="26">
          <cell r="T26">
            <v>23</v>
          </cell>
          <cell r="U26" t="str">
            <v>23  Aspiration centralisée, Antenne,  500 F  /  76 €  :  0 %</v>
          </cell>
        </row>
        <row r="27">
          <cell r="T27">
            <v>24</v>
          </cell>
          <cell r="U27" t="str">
            <v>24  Divers , Financier, Déménagt, Imprévus  …  500 F  /  76 €  :  0 %</v>
          </cell>
        </row>
        <row r="28">
          <cell r="E28">
            <v>1277221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Budget Schmitt"/>
      <sheetName val="table coeff"/>
      <sheetName val="Fiche Banque"/>
      <sheetName val="Détail Prêts"/>
      <sheetName val="ETUDE"/>
      <sheetName val="Copie Client"/>
      <sheetName val="Copie Scénario"/>
      <sheetName val="Analyse financière"/>
      <sheetName val="Comparatif Prêts"/>
      <sheetName val="Plan a"/>
      <sheetName val="Plan a (2)"/>
      <sheetName val="acheter ou attendre"/>
      <sheetName val="Epargne"/>
      <sheetName val="Teg Emprunt"/>
      <sheetName val=" T E G "/>
      <sheetName val="calculette"/>
      <sheetName val="IMPOTS"/>
      <sheetName val="Imprime Impôts"/>
      <sheetName val="BIB"/>
      <sheetName val="liste Nom"/>
      <sheetName val="Module1"/>
      <sheetName val="Module3"/>
    </sheetNames>
    <sheetDataSet>
      <sheetData sheetId="0">
        <row r="5">
          <cell r="C5" t="str">
            <v>X</v>
          </cell>
          <cell r="D5">
            <v>42</v>
          </cell>
        </row>
        <row r="7">
          <cell r="D7">
            <v>41</v>
          </cell>
        </row>
        <row r="17">
          <cell r="C17" t="str">
            <v>MULHOUSE</v>
          </cell>
        </row>
      </sheetData>
      <sheetData sheetId="1">
        <row r="66">
          <cell r="AH66">
            <v>3.35</v>
          </cell>
        </row>
      </sheetData>
      <sheetData sheetId="2" refreshError="1">
        <row r="17">
          <cell r="L17">
            <v>1.4750000000000001E-2</v>
          </cell>
        </row>
      </sheetData>
      <sheetData sheetId="3"/>
      <sheetData sheetId="4"/>
      <sheetData sheetId="5"/>
      <sheetData sheetId="6"/>
      <sheetData sheetId="7"/>
      <sheetData sheetId="8"/>
      <sheetData sheetId="9"/>
      <sheetData sheetId="10"/>
      <sheetData sheetId="11"/>
      <sheetData sheetId="12">
        <row r="1">
          <cell r="D1">
            <v>1</v>
          </cell>
          <cell r="F1">
            <v>2</v>
          </cell>
          <cell r="H1">
            <v>3</v>
          </cell>
          <cell r="J1">
            <v>4</v>
          </cell>
          <cell r="L1">
            <v>5</v>
          </cell>
          <cell r="N1">
            <v>6</v>
          </cell>
          <cell r="P1" t="str">
            <v xml:space="preserve">1 + 2 + 3 + 4 + 5 + 6 </v>
          </cell>
        </row>
        <row r="2">
          <cell r="B2" t="str">
            <v>Détail des Prêts</v>
          </cell>
          <cell r="D2" t="str">
            <v>Cr Lyonnais</v>
          </cell>
          <cell r="F2" t="str">
            <v>CMDP</v>
          </cell>
          <cell r="H2" t="str">
            <v>CMDP</v>
          </cell>
          <cell r="J2" t="str">
            <v>C I L</v>
          </cell>
          <cell r="L2" t="str">
            <v>Taux 0 %</v>
          </cell>
          <cell r="N2" t="str">
            <v>Libre</v>
          </cell>
          <cell r="P2" t="str">
            <v>CUMUL</v>
          </cell>
        </row>
        <row r="3">
          <cell r="B3">
            <v>680000</v>
          </cell>
          <cell r="D3" t="str">
            <v>Principal</v>
          </cell>
          <cell r="F3" t="str">
            <v>PEL</v>
          </cell>
          <cell r="H3" t="str">
            <v>CEL</v>
          </cell>
          <cell r="J3" t="str">
            <v>1 % employeur</v>
          </cell>
        </row>
        <row r="4">
          <cell r="B4" t="str">
            <v xml:space="preserve">Emprunt  </v>
          </cell>
          <cell r="D4">
            <v>506659.99994999997</v>
          </cell>
          <cell r="F4">
            <v>58340.000010000003</v>
          </cell>
          <cell r="H4">
            <v>1.0000000000000001E-5</v>
          </cell>
          <cell r="J4">
            <v>1.0000000000000001E-5</v>
          </cell>
          <cell r="L4">
            <v>1.0000000000000001E-5</v>
          </cell>
          <cell r="N4">
            <v>115000.00001</v>
          </cell>
          <cell r="P4">
            <v>679999.99999999977</v>
          </cell>
        </row>
        <row r="5">
          <cell r="B5" t="str">
            <v>Années :</v>
          </cell>
          <cell r="D5">
            <v>15</v>
          </cell>
          <cell r="F5">
            <v>15</v>
          </cell>
          <cell r="H5">
            <v>10</v>
          </cell>
          <cell r="J5">
            <v>10</v>
          </cell>
          <cell r="L5">
            <v>14</v>
          </cell>
          <cell r="M5">
            <v>140</v>
          </cell>
          <cell r="N5">
            <v>15</v>
          </cell>
          <cell r="P5">
            <v>15</v>
          </cell>
        </row>
        <row r="6">
          <cell r="B6" t="str">
            <v>Mois</v>
          </cell>
          <cell r="D6">
            <v>180</v>
          </cell>
          <cell r="F6">
            <v>180</v>
          </cell>
          <cell r="H6">
            <v>120</v>
          </cell>
          <cell r="J6">
            <v>120</v>
          </cell>
          <cell r="L6">
            <v>168</v>
          </cell>
          <cell r="N6">
            <v>180</v>
          </cell>
          <cell r="P6">
            <v>180</v>
          </cell>
        </row>
        <row r="7">
          <cell r="B7" t="str">
            <v xml:space="preserve">Taux  </v>
          </cell>
          <cell r="D7">
            <v>5.6000000000000001E-2</v>
          </cell>
          <cell r="F7">
            <v>5.3999999999999999E-2</v>
          </cell>
          <cell r="H7">
            <v>3.5000000000000003E-2</v>
          </cell>
          <cell r="J7">
            <v>1.4999999999999999E-2</v>
          </cell>
          <cell r="L7">
            <v>0</v>
          </cell>
          <cell r="N7">
            <v>5.6000000000000001E-2</v>
          </cell>
          <cell r="P7">
            <v>5.5828981449424261E-2</v>
          </cell>
        </row>
        <row r="9">
          <cell r="B9" t="str">
            <v>Mensualité</v>
          </cell>
          <cell r="D9">
            <v>4166.7700344924151</v>
          </cell>
          <cell r="F9">
            <v>473.59630761885029</v>
          </cell>
          <cell r="H9">
            <v>9.8885867461903514E-8</v>
          </cell>
          <cell r="J9">
            <v>8.9791499795031659E-8</v>
          </cell>
          <cell r="L9">
            <v>5.9523809523809528E-8</v>
          </cell>
          <cell r="N9">
            <v>945.75959036747224</v>
          </cell>
          <cell r="P9">
            <v>5586.1259327269381</v>
          </cell>
        </row>
        <row r="10">
          <cell r="B10" t="str">
            <v>Taux AV 1 tête  100 %</v>
          </cell>
          <cell r="D10">
            <v>4.1999999999999997E-3</v>
          </cell>
          <cell r="E10">
            <v>3.5</v>
          </cell>
          <cell r="F10">
            <v>4.1999999999999997E-3</v>
          </cell>
          <cell r="G10">
            <v>3.4999999999999996</v>
          </cell>
          <cell r="H10">
            <v>4.1999999999999997E-3</v>
          </cell>
          <cell r="I10">
            <v>3.4999999999999996</v>
          </cell>
          <cell r="J10">
            <v>4.1999999999999997E-3</v>
          </cell>
          <cell r="K10">
            <v>3.4999999999999996</v>
          </cell>
          <cell r="L10">
            <v>4.1999999999999997E-3</v>
          </cell>
          <cell r="M10">
            <v>3.4999999999999996</v>
          </cell>
          <cell r="N10">
            <v>4.1999999999999997E-3</v>
          </cell>
          <cell r="O10">
            <v>3.5</v>
          </cell>
          <cell r="P10">
            <v>4.0800000000000003E-3</v>
          </cell>
          <cell r="Q10">
            <v>3.5000000000000004</v>
          </cell>
        </row>
        <row r="11">
          <cell r="B11" t="str">
            <v>Taux AV 2 têtes</v>
          </cell>
          <cell r="D11">
            <v>4.1999999999999997E-3</v>
          </cell>
          <cell r="E11">
            <v>3.5</v>
          </cell>
          <cell r="F11">
            <v>4.1999999999999997E-3</v>
          </cell>
          <cell r="G11">
            <v>3.4999999999999996</v>
          </cell>
          <cell r="H11">
            <v>4.1999999999999997E-3</v>
          </cell>
          <cell r="I11">
            <v>3.4999999999999996</v>
          </cell>
          <cell r="J11">
            <v>4.1999999999999997E-3</v>
          </cell>
          <cell r="K11">
            <v>3.4999999999999996</v>
          </cell>
          <cell r="L11">
            <v>4.1999999999999997E-3</v>
          </cell>
          <cell r="M11">
            <v>3.4999999999999996</v>
          </cell>
          <cell r="N11">
            <v>4.1999999999999997E-3</v>
          </cell>
          <cell r="O11">
            <v>3.5</v>
          </cell>
          <cell r="P11">
            <v>4.0800000000000003E-3</v>
          </cell>
          <cell r="Q11">
            <v>3.5000000000000004</v>
          </cell>
        </row>
        <row r="12">
          <cell r="B12" t="str">
            <v xml:space="preserve">Montant mois 1 tête </v>
          </cell>
          <cell r="D12">
            <v>177.33099998249997</v>
          </cell>
          <cell r="F12">
            <v>20.419000003499999</v>
          </cell>
          <cell r="H12">
            <v>3.4999999999999999E-9</v>
          </cell>
          <cell r="J12">
            <v>3.4999999999999999E-9</v>
          </cell>
          <cell r="L12">
            <v>3.4999999999999999E-9</v>
          </cell>
          <cell r="N12">
            <v>40.250000003499999</v>
          </cell>
          <cell r="P12">
            <v>237.99999999999994</v>
          </cell>
        </row>
        <row r="13">
          <cell r="B13" t="str">
            <v xml:space="preserve">Montant 2ème tête </v>
          </cell>
          <cell r="D13">
            <v>177.33099998249997</v>
          </cell>
          <cell r="F13">
            <v>20.419000003499999</v>
          </cell>
          <cell r="H13">
            <v>3.4999999999999999E-9</v>
          </cell>
          <cell r="J13">
            <v>3.4999999999999999E-9</v>
          </cell>
          <cell r="L13">
            <v>3.4999999999999999E-9</v>
          </cell>
          <cell r="N13">
            <v>40.250000003499999</v>
          </cell>
          <cell r="P13">
            <v>237.99999999999994</v>
          </cell>
        </row>
        <row r="14">
          <cell r="B14" t="str">
            <v>Mensualité av A.Vie</v>
          </cell>
          <cell r="D14">
            <v>4521.4320344574144</v>
          </cell>
          <cell r="E14">
            <v>6.8847928482192525E-2</v>
          </cell>
          <cell r="F14">
            <v>514.43430762585024</v>
          </cell>
          <cell r="G14">
            <v>6.6936203589726656E-2</v>
          </cell>
          <cell r="H14">
            <v>1.0588586746190351E-7</v>
          </cell>
          <cell r="I14">
            <v>4.9632280512611163E-2</v>
          </cell>
          <cell r="J14">
            <v>9.6791499795031656E-8</v>
          </cell>
          <cell r="K14">
            <v>3.0499532156170472E-2</v>
          </cell>
          <cell r="L14">
            <v>6.6523809523809531E-8</v>
          </cell>
          <cell r="M14">
            <v>1.61002596428537E-2</v>
          </cell>
          <cell r="N14">
            <v>1026.2595903744723</v>
          </cell>
          <cell r="O14">
            <v>6.8847928482189513E-2</v>
          </cell>
          <cell r="P14">
            <v>6062.1259327269381</v>
          </cell>
          <cell r="Q14">
            <v>6.8684393590821097E-2</v>
          </cell>
        </row>
        <row r="15">
          <cell r="B15" t="str">
            <v xml:space="preserve">Frais dossier  </v>
          </cell>
          <cell r="D15">
            <v>2000</v>
          </cell>
          <cell r="E15">
            <v>6.9482273924133822E-2</v>
          </cell>
          <cell r="G15">
            <v>6.6936203589726656E-2</v>
          </cell>
          <cell r="I15">
            <v>4.9632280512611163E-2</v>
          </cell>
          <cell r="K15">
            <v>3.0499532156170472E-2</v>
          </cell>
          <cell r="M15">
            <v>1.61002596428537E-2</v>
          </cell>
          <cell r="N15">
            <v>0</v>
          </cell>
          <cell r="O15">
            <v>6.8847928482189513E-2</v>
          </cell>
          <cell r="P15">
            <v>2000</v>
          </cell>
          <cell r="Q15">
            <v>6.9156463140330915E-2</v>
          </cell>
        </row>
        <row r="16">
          <cell r="B16" t="str">
            <v>Garantie - hypothèque</v>
          </cell>
          <cell r="D16">
            <v>5000</v>
          </cell>
          <cell r="E16">
            <v>7.108439709688362E-2</v>
          </cell>
          <cell r="G16">
            <v>6.6936203589726656E-2</v>
          </cell>
          <cell r="I16">
            <v>4.9632280512611163E-2</v>
          </cell>
          <cell r="K16">
            <v>3.0499532156170472E-2</v>
          </cell>
          <cell r="M16">
            <v>1.61002596428537E-2</v>
          </cell>
          <cell r="O16">
            <v>6.8847928482189513E-2</v>
          </cell>
          <cell r="P16">
            <v>5000</v>
          </cell>
          <cell r="Q16">
            <v>7.0345620669280642E-2</v>
          </cell>
        </row>
        <row r="17">
          <cell r="B17" t="str">
            <v>T E G</v>
          </cell>
          <cell r="D17">
            <v>6.9482273924133822E-2</v>
          </cell>
          <cell r="F17">
            <v>6.6936203589726656E-2</v>
          </cell>
          <cell r="H17">
            <v>0</v>
          </cell>
          <cell r="J17">
            <v>0</v>
          </cell>
          <cell r="L17">
            <v>0</v>
          </cell>
          <cell r="N17">
            <v>6.8847928482189513E-2</v>
          </cell>
          <cell r="P17">
            <v>6.9156463140330915E-2</v>
          </cell>
        </row>
        <row r="19">
          <cell r="B19" t="str">
            <v>Intérêts</v>
          </cell>
          <cell r="D19">
            <v>243358.60625863471</v>
          </cell>
          <cell r="E19">
            <v>0.4803193587073199</v>
          </cell>
          <cell r="F19">
            <v>26907.335361393052</v>
          </cell>
          <cell r="G19">
            <v>0.46121589572816063</v>
          </cell>
          <cell r="H19">
            <v>1.8663040954284212E-6</v>
          </cell>
          <cell r="I19">
            <v>0.1866304095428421</v>
          </cell>
          <cell r="J19">
            <v>7.7497997540379848E-7</v>
          </cell>
          <cell r="K19">
            <v>7.7497997540379837E-2</v>
          </cell>
          <cell r="L19">
            <v>0</v>
          </cell>
          <cell r="M19">
            <v>0</v>
          </cell>
          <cell r="N19">
            <v>55236.726256145004</v>
          </cell>
          <cell r="O19">
            <v>0.48031935870732007</v>
          </cell>
          <cell r="P19">
            <v>325502.66787881404</v>
          </cell>
          <cell r="Q19">
            <v>0.47868039393943257</v>
          </cell>
        </row>
        <row r="20">
          <cell r="B20" t="str">
            <v>Assurances</v>
          </cell>
          <cell r="D20">
            <v>63839.159993699992</v>
          </cell>
          <cell r="E20">
            <v>0.126</v>
          </cell>
          <cell r="F20">
            <v>7350.8400012599996</v>
          </cell>
          <cell r="G20">
            <v>0.12599999999999997</v>
          </cell>
          <cell r="H20">
            <v>8.4E-7</v>
          </cell>
          <cell r="I20">
            <v>8.3999999999999991E-2</v>
          </cell>
          <cell r="J20">
            <v>8.4E-7</v>
          </cell>
          <cell r="K20">
            <v>8.3999999999999991E-2</v>
          </cell>
          <cell r="L20">
            <v>1.176E-6</v>
          </cell>
          <cell r="M20">
            <v>0.1176</v>
          </cell>
          <cell r="N20">
            <v>14490.000001259999</v>
          </cell>
          <cell r="O20">
            <v>0.126</v>
          </cell>
          <cell r="P20">
            <v>85679.999999075982</v>
          </cell>
          <cell r="Q20">
            <v>0.1259999999986412</v>
          </cell>
        </row>
        <row r="21">
          <cell r="B21" t="str">
            <v>Intérêts + Assurances</v>
          </cell>
          <cell r="D21">
            <v>307197.7662523347</v>
          </cell>
          <cell r="E21">
            <v>0.6063193587073199</v>
          </cell>
          <cell r="F21">
            <v>34258.175362653055</v>
          </cell>
          <cell r="G21">
            <v>0.58721589572816069</v>
          </cell>
          <cell r="H21">
            <v>2.7063040954284212E-6</v>
          </cell>
          <cell r="I21">
            <v>0.27063040954284212</v>
          </cell>
          <cell r="J21">
            <v>1.6149799754037985E-6</v>
          </cell>
          <cell r="K21">
            <v>0.16149799754037983</v>
          </cell>
          <cell r="L21">
            <v>1.176E-6</v>
          </cell>
          <cell r="M21">
            <v>0.1176</v>
          </cell>
          <cell r="N21">
            <v>69726.726257405011</v>
          </cell>
          <cell r="O21">
            <v>0.60631935870732012</v>
          </cell>
          <cell r="P21">
            <v>411182.66787789005</v>
          </cell>
          <cell r="Q21">
            <v>0.60468039393807382</v>
          </cell>
        </row>
        <row r="22">
          <cell r="B22" t="str">
            <v>Frais Dossier + Garantie</v>
          </cell>
          <cell r="D22">
            <v>7000</v>
          </cell>
          <cell r="E22">
            <v>1.3815971264143211E-2</v>
          </cell>
          <cell r="F22">
            <v>0</v>
          </cell>
          <cell r="G22">
            <v>0</v>
          </cell>
          <cell r="H22">
            <v>0</v>
          </cell>
          <cell r="I22">
            <v>0</v>
          </cell>
          <cell r="J22">
            <v>0</v>
          </cell>
          <cell r="K22">
            <v>0</v>
          </cell>
          <cell r="L22">
            <v>0</v>
          </cell>
          <cell r="M22">
            <v>0</v>
          </cell>
          <cell r="N22">
            <v>0</v>
          </cell>
          <cell r="O22">
            <v>0</v>
          </cell>
          <cell r="P22">
            <v>7000</v>
          </cell>
          <cell r="Q22">
            <v>1.0294117647058827E-2</v>
          </cell>
        </row>
        <row r="23">
          <cell r="B23" t="str">
            <v>Coût global</v>
          </cell>
          <cell r="D23">
            <v>314197.7662523347</v>
          </cell>
          <cell r="E23">
            <v>0.62013532997146303</v>
          </cell>
          <cell r="F23">
            <v>34258.175362653055</v>
          </cell>
          <cell r="G23">
            <v>0.58721589572816069</v>
          </cell>
          <cell r="H23">
            <v>2.7063040954284212E-6</v>
          </cell>
          <cell r="I23">
            <v>0.27063040954284212</v>
          </cell>
          <cell r="J23">
            <v>1.6149799754037985E-6</v>
          </cell>
          <cell r="K23">
            <v>0.16149799754037983</v>
          </cell>
          <cell r="L23">
            <v>1.176E-6</v>
          </cell>
          <cell r="M23">
            <v>0.1176</v>
          </cell>
          <cell r="N23">
            <v>69726.726257405011</v>
          </cell>
          <cell r="O23">
            <v>0.60631935870732012</v>
          </cell>
          <cell r="P23">
            <v>418182.66787789005</v>
          </cell>
          <cell r="Q23">
            <v>0.61497451158513261</v>
          </cell>
        </row>
        <row r="26">
          <cell r="B26" t="str">
            <v xml:space="preserve">Taux  effectif  </v>
          </cell>
          <cell r="D26">
            <v>5.6000000000000001E-2</v>
          </cell>
          <cell r="F26">
            <v>5.3999999999999999E-2</v>
          </cell>
          <cell r="H26">
            <v>3.5000000000000003E-2</v>
          </cell>
          <cell r="J26">
            <v>1.4999999999999999E-2</v>
          </cell>
          <cell r="L26">
            <v>0</v>
          </cell>
          <cell r="N26">
            <v>5.6000000000000001E-2</v>
          </cell>
          <cell r="P26">
            <v>5.5828981449424261E-2</v>
          </cell>
        </row>
        <row r="27">
          <cell r="B27" t="str">
            <v>Type</v>
          </cell>
          <cell r="D27" t="str">
            <v>Fixe</v>
          </cell>
          <cell r="F27" t="str">
            <v>Fixe</v>
          </cell>
          <cell r="H27" t="str">
            <v>Fixe</v>
          </cell>
          <cell r="J27" t="str">
            <v>Fixe</v>
          </cell>
        </row>
        <row r="28">
          <cell r="B28" t="str">
            <v>Type</v>
          </cell>
          <cell r="F28" t="str">
            <v>P E L</v>
          </cell>
          <cell r="H28" t="str">
            <v>C E L</v>
          </cell>
          <cell r="J28" t="str">
            <v>Employeur CIL 1%</v>
          </cell>
        </row>
        <row r="29">
          <cell r="B29" t="str">
            <v>Modulable</v>
          </cell>
        </row>
        <row r="30">
          <cell r="B30" t="str">
            <v>Indexé sur</v>
          </cell>
        </row>
        <row r="31">
          <cell r="B31" t="str">
            <v>Butoir , maxi</v>
          </cell>
        </row>
        <row r="32">
          <cell r="B32" t="str">
            <v>Rbt anticipé</v>
          </cell>
        </row>
        <row r="33">
          <cell r="B33" t="str">
            <v>Frais dossier</v>
          </cell>
        </row>
        <row r="34">
          <cell r="B34" t="str">
            <v>Observations</v>
          </cell>
        </row>
      </sheetData>
      <sheetData sheetId="13" refreshError="1">
        <row r="1">
          <cell r="B1">
            <v>0.91</v>
          </cell>
        </row>
        <row r="2">
          <cell r="D2" t="str">
            <v xml:space="preserve">  LOYER  actuel      </v>
          </cell>
          <cell r="F2">
            <v>2000</v>
          </cell>
          <cell r="H2">
            <v>0.02</v>
          </cell>
          <cell r="J2" t="str">
            <v xml:space="preserve">         Loyer perdu en 20  ans</v>
          </cell>
          <cell r="N2">
            <v>583100</v>
          </cell>
        </row>
        <row r="3">
          <cell r="F3">
            <v>2900</v>
          </cell>
          <cell r="G3">
            <v>103100</v>
          </cell>
          <cell r="J3">
            <v>1207000</v>
          </cell>
          <cell r="N3">
            <v>624000</v>
          </cell>
        </row>
        <row r="4">
          <cell r="D4" t="str">
            <v xml:space="preserve">Revenus mensuel      </v>
          </cell>
          <cell r="F4">
            <v>16000</v>
          </cell>
          <cell r="H4" t="str">
            <v xml:space="preserve">durée </v>
          </cell>
          <cell r="J4">
            <v>20</v>
          </cell>
          <cell r="N4">
            <v>466200</v>
          </cell>
        </row>
        <row r="5">
          <cell r="N5" t="str">
            <v>Intérêts &amp; Ass. Vie  55  %</v>
          </cell>
        </row>
        <row r="6">
          <cell r="D6" t="str">
            <v xml:space="preserve">Effort mensuel envisagé  </v>
          </cell>
          <cell r="F6">
            <v>2300</v>
          </cell>
          <cell r="H6">
            <v>0.2</v>
          </cell>
          <cell r="J6" t="str">
            <v>Coût Assur Vie</v>
          </cell>
          <cell r="L6">
            <v>114200</v>
          </cell>
          <cell r="N6" t="str">
            <v>Int. 352 000 F  /   41  %</v>
          </cell>
        </row>
        <row r="7">
          <cell r="H7">
            <v>181285.09101988707</v>
          </cell>
        </row>
        <row r="8">
          <cell r="D8">
            <v>0.29849999999999999</v>
          </cell>
          <cell r="F8">
            <v>4300</v>
          </cell>
          <cell r="H8">
            <v>170000</v>
          </cell>
          <cell r="J8">
            <v>20</v>
          </cell>
          <cell r="N8">
            <v>850000</v>
          </cell>
        </row>
        <row r="9">
          <cell r="F9">
            <v>476</v>
          </cell>
          <cell r="N9" t="str">
            <v>Possibilité emprunt</v>
          </cell>
        </row>
        <row r="10">
          <cell r="D10" t="str">
            <v xml:space="preserve">Remboursement Mois : </v>
          </cell>
          <cell r="F10">
            <v>4776</v>
          </cell>
          <cell r="J10">
            <v>4.4999999999999998E-2</v>
          </cell>
          <cell r="L10">
            <v>450</v>
          </cell>
          <cell r="N10">
            <v>680000</v>
          </cell>
        </row>
        <row r="11">
          <cell r="B11" t="str">
            <v>Age Mr</v>
          </cell>
          <cell r="D11">
            <v>0.34913287079543365</v>
          </cell>
          <cell r="F11">
            <v>5586.1259327269381</v>
          </cell>
          <cell r="J11">
            <v>5.5828981449424261E-2</v>
          </cell>
          <cell r="L11">
            <v>15</v>
          </cell>
          <cell r="N11">
            <v>-203000</v>
          </cell>
        </row>
        <row r="12">
          <cell r="B12">
            <v>51</v>
          </cell>
          <cell r="D12" t="str">
            <v>Achat  NEUF</v>
          </cell>
          <cell r="F12" t="str">
            <v>759500  /  819500</v>
          </cell>
          <cell r="H12" t="str">
            <v>dont garage</v>
          </cell>
          <cell r="J12">
            <v>54.2</v>
          </cell>
          <cell r="N12">
            <v>14000</v>
          </cell>
        </row>
        <row r="13">
          <cell r="B13" t="str">
            <v>terminé à</v>
          </cell>
          <cell r="D13" t="str">
            <v xml:space="preserve">plus garage :  </v>
          </cell>
          <cell r="F13">
            <v>60000</v>
          </cell>
          <cell r="J13">
            <v>-0.34557195571955723</v>
          </cell>
          <cell r="N13">
            <v>0.2857142857142857</v>
          </cell>
          <cell r="S13" t="str">
            <v>apport</v>
          </cell>
          <cell r="T13">
            <v>170000</v>
          </cell>
          <cell r="V13">
            <v>170000</v>
          </cell>
          <cell r="X13">
            <v>170000</v>
          </cell>
        </row>
        <row r="14">
          <cell r="B14">
            <v>71</v>
          </cell>
          <cell r="D14" t="str">
            <v>Achat  ANCIEN</v>
          </cell>
          <cell r="F14">
            <v>729000</v>
          </cell>
          <cell r="J14">
            <v>72.930000000000007</v>
          </cell>
          <cell r="N14">
            <v>10000</v>
          </cell>
          <cell r="S14" t="str">
            <v>cumul dispo</v>
          </cell>
          <cell r="T14">
            <v>850000</v>
          </cell>
          <cell r="V14">
            <v>850000</v>
          </cell>
          <cell r="X14">
            <v>850000</v>
          </cell>
        </row>
        <row r="15">
          <cell r="B15" t="str">
            <v>Age Mme</v>
          </cell>
          <cell r="H15">
            <v>6.4</v>
          </cell>
          <cell r="S15" t="str">
            <v>dossier</v>
          </cell>
          <cell r="T15">
            <v>6800</v>
          </cell>
          <cell r="V15">
            <v>6800</v>
          </cell>
          <cell r="X15">
            <v>6800</v>
          </cell>
        </row>
        <row r="16">
          <cell r="B16">
            <v>46</v>
          </cell>
          <cell r="D16" t="str">
            <v xml:space="preserve">   Valeur  Construction</v>
          </cell>
          <cell r="F16">
            <v>456200</v>
          </cell>
          <cell r="H16">
            <v>60000</v>
          </cell>
          <cell r="J16">
            <v>48</v>
          </cell>
          <cell r="N16">
            <v>9500</v>
          </cell>
          <cell r="S16" t="str">
            <v>hyptohèque</v>
          </cell>
          <cell r="T16">
            <v>6800</v>
          </cell>
          <cell r="V16">
            <v>6800</v>
          </cell>
          <cell r="X16">
            <v>6800</v>
          </cell>
        </row>
        <row r="17">
          <cell r="B17" t="str">
            <v>terminé à</v>
          </cell>
          <cell r="H17">
            <v>0.45703403951440136</v>
          </cell>
          <cell r="L17">
            <v>9.8499999999999994E-3</v>
          </cell>
        </row>
        <row r="18">
          <cell r="B18">
            <v>66</v>
          </cell>
          <cell r="D18">
            <v>6800</v>
          </cell>
          <cell r="F18">
            <v>4.1999999999999997E-3</v>
          </cell>
          <cell r="H18">
            <v>384000</v>
          </cell>
          <cell r="J18" t="str">
            <v>frais Notaire neuf</v>
          </cell>
          <cell r="L18" t="str">
            <v>hypoth</v>
          </cell>
          <cell r="N18" t="str">
            <v>frais Notaire ancien</v>
          </cell>
          <cell r="S18" t="str">
            <v>cumul frais</v>
          </cell>
          <cell r="T18">
            <v>9800</v>
          </cell>
          <cell r="V18">
            <v>9800</v>
          </cell>
          <cell r="X18">
            <v>9800</v>
          </cell>
        </row>
        <row r="19">
          <cell r="B19" t="str">
            <v>mis à jour</v>
          </cell>
          <cell r="D19" t="str">
            <v xml:space="preserve">   plafond frais de dossier</v>
          </cell>
          <cell r="F19" t="str">
            <v>par tranche 10 000 F</v>
          </cell>
          <cell r="H19" t="str">
            <v>avec terrain :</v>
          </cell>
          <cell r="J19">
            <v>20490</v>
          </cell>
          <cell r="L19">
            <v>6800</v>
          </cell>
          <cell r="N19">
            <v>50700</v>
          </cell>
        </row>
        <row r="20">
          <cell r="B20">
            <v>37225</v>
          </cell>
          <cell r="D20">
            <v>3000</v>
          </cell>
          <cell r="F20">
            <v>3.5</v>
          </cell>
          <cell r="H20">
            <v>840200</v>
          </cell>
          <cell r="J20">
            <v>2.5000000000000001E-2</v>
          </cell>
          <cell r="L20">
            <v>0.01</v>
          </cell>
          <cell r="N20">
            <v>6.4234131508931966E-2</v>
          </cell>
          <cell r="S20" t="str">
            <v xml:space="preserve">frais notaire  </v>
          </cell>
          <cell r="T20">
            <v>0</v>
          </cell>
          <cell r="V20">
            <v>2.5000000000000001E-2</v>
          </cell>
          <cell r="X20">
            <v>0</v>
          </cell>
        </row>
        <row r="21">
          <cell r="T21" t="str">
            <v>ancien</v>
          </cell>
          <cell r="V21" t="str">
            <v>neuf</v>
          </cell>
          <cell r="X21" t="str">
            <v>construction</v>
          </cell>
          <cell r="Y21" t="str">
            <v>écart</v>
          </cell>
        </row>
        <row r="22">
          <cell r="S22" t="str">
            <v xml:space="preserve">frais notaire  </v>
          </cell>
          <cell r="T22">
            <v>6.4234131508931966E-2</v>
          </cell>
          <cell r="V22">
            <v>2.5000000000000001E-2</v>
          </cell>
          <cell r="Y22">
            <v>30200</v>
          </cell>
        </row>
        <row r="23">
          <cell r="S23" t="str">
            <v xml:space="preserve">achat possible sans garage  </v>
          </cell>
          <cell r="T23">
            <v>840000</v>
          </cell>
          <cell r="V23">
            <v>840000</v>
          </cell>
          <cell r="X23">
            <v>840000</v>
          </cell>
          <cell r="Y23" t="str">
            <v>ligne non exacte</v>
          </cell>
        </row>
        <row r="24">
          <cell r="S24" t="str">
            <v xml:space="preserve">garage  </v>
          </cell>
          <cell r="T24">
            <v>-60000</v>
          </cell>
          <cell r="V24">
            <v>-60000</v>
          </cell>
          <cell r="X24">
            <v>456200</v>
          </cell>
          <cell r="Y24" t="str">
            <v>terrain</v>
          </cell>
        </row>
        <row r="25">
          <cell r="S25" t="str">
            <v xml:space="preserve">frais notaire à déduire :   </v>
          </cell>
          <cell r="T25">
            <v>50700</v>
          </cell>
          <cell r="V25">
            <v>20500</v>
          </cell>
        </row>
        <row r="27">
          <cell r="S27" t="str">
            <v xml:space="preserve">achat possible avec garage  </v>
          </cell>
          <cell r="T27">
            <v>830700</v>
          </cell>
          <cell r="V27">
            <v>800500</v>
          </cell>
          <cell r="X27">
            <v>1296200</v>
          </cell>
        </row>
        <row r="28">
          <cell r="D28">
            <v>4</v>
          </cell>
          <cell r="S28" t="str">
            <v xml:space="preserve">plafond Frais dossier </v>
          </cell>
          <cell r="T28">
            <v>3000</v>
          </cell>
          <cell r="V28">
            <v>3000</v>
          </cell>
          <cell r="X28">
            <v>3000</v>
          </cell>
        </row>
        <row r="29">
          <cell r="S29" t="str">
            <v xml:space="preserve">dossier calcul  </v>
          </cell>
          <cell r="T29">
            <v>3000</v>
          </cell>
          <cell r="V29">
            <v>3000</v>
          </cell>
          <cell r="X29">
            <v>3000</v>
          </cell>
        </row>
        <row r="102">
          <cell r="U102">
            <v>2913.6223450555967</v>
          </cell>
        </row>
      </sheetData>
      <sheetData sheetId="14">
        <row r="2">
          <cell r="B2" t="str">
            <v>Etude réalisée par " Jo - Conseil  06 70 79 27 76 "  le .......</v>
          </cell>
          <cell r="D2">
            <v>38053</v>
          </cell>
          <cell r="F2" t="str">
            <v xml:space="preserve">concerne  Mr &amp; Mme :  X  &amp;  BURG Brigitte  </v>
          </cell>
        </row>
        <row r="4">
          <cell r="B4" t="str">
            <v xml:space="preserve">Revenus mensuel    </v>
          </cell>
          <cell r="C4">
            <v>16000</v>
          </cell>
          <cell r="H4" t="str">
            <v xml:space="preserve">         Loyer perdu en 20  ans</v>
          </cell>
          <cell r="L4">
            <v>583100</v>
          </cell>
        </row>
        <row r="6">
          <cell r="B6" t="str">
            <v xml:space="preserve">LOYER  actuel    </v>
          </cell>
          <cell r="C6">
            <v>2000</v>
          </cell>
          <cell r="D6">
            <v>0.125</v>
          </cell>
          <cell r="H6" t="str">
            <v>évolution loyer</v>
          </cell>
          <cell r="J6" t="str">
            <v>incidence % hausse</v>
          </cell>
          <cell r="L6" t="str">
            <v>Intérêts du Prêt</v>
          </cell>
        </row>
        <row r="8">
          <cell r="B8" t="str">
            <v xml:space="preserve">Effort mensuel envisagé     </v>
          </cell>
          <cell r="C8">
            <v>2300</v>
          </cell>
          <cell r="D8">
            <v>0.14374999999999999</v>
          </cell>
          <cell r="H8">
            <v>0.02</v>
          </cell>
          <cell r="J8">
            <v>103100</v>
          </cell>
          <cell r="L8" t="str">
            <v>Int. 352 000 F  /   41  %</v>
          </cell>
        </row>
        <row r="10">
          <cell r="B10" t="str">
            <v xml:space="preserve">Remboursement avec A.Vie    </v>
          </cell>
          <cell r="C10">
            <v>4776</v>
          </cell>
          <cell r="F10">
            <v>476</v>
          </cell>
          <cell r="H10" t="str">
            <v>Capital</v>
          </cell>
          <cell r="J10">
            <v>20</v>
          </cell>
          <cell r="L10" t="str">
            <v>Emprunt</v>
          </cell>
        </row>
        <row r="11">
          <cell r="F11" t="str">
            <v>2 têtes</v>
          </cell>
          <cell r="H11" t="str">
            <v>disponible</v>
          </cell>
          <cell r="J11" t="str">
            <v>durée et taux prêt</v>
          </cell>
          <cell r="L11" t="str">
            <v>envisagé</v>
          </cell>
        </row>
        <row r="12">
          <cell r="B12" t="str">
            <v xml:space="preserve">Taux Effort avec Assur.Vie      </v>
          </cell>
          <cell r="C12">
            <v>0.29849999999999999</v>
          </cell>
          <cell r="F12">
            <v>114200</v>
          </cell>
          <cell r="H12">
            <v>850000</v>
          </cell>
          <cell r="J12">
            <v>4.4999999999999998E-2</v>
          </cell>
          <cell r="L12">
            <v>680000</v>
          </cell>
        </row>
        <row r="14">
          <cell r="F14" t="str">
            <v>A C H A T</v>
          </cell>
          <cell r="H14" t="str">
            <v>Surface habitable</v>
          </cell>
          <cell r="J14" t="str">
            <v>Prix hors Frais</v>
          </cell>
        </row>
        <row r="15">
          <cell r="B15" t="str">
            <v>Apport :</v>
          </cell>
          <cell r="C15">
            <v>170000</v>
          </cell>
          <cell r="D15">
            <v>0.20744356314826112</v>
          </cell>
          <cell r="F15" t="str">
            <v>N E U F</v>
          </cell>
          <cell r="G15">
            <v>2.5000000000000001E-2</v>
          </cell>
          <cell r="H15">
            <v>54.2</v>
          </cell>
          <cell r="J15">
            <v>819500</v>
          </cell>
          <cell r="L15">
            <v>14000</v>
          </cell>
        </row>
        <row r="16">
          <cell r="J16">
            <v>60000</v>
          </cell>
          <cell r="L16" t="str">
            <v>frais Notaire inclus</v>
          </cell>
        </row>
        <row r="17">
          <cell r="B17" t="str">
            <v xml:space="preserve">Frais dossier et Garantie : </v>
          </cell>
          <cell r="C17">
            <v>9800</v>
          </cell>
          <cell r="D17">
            <v>1.2416064867604206E-2</v>
          </cell>
          <cell r="F17" t="str">
            <v>ANCIEN</v>
          </cell>
          <cell r="G17">
            <v>6.4234131508931966E-2</v>
          </cell>
          <cell r="H17">
            <v>72.930000000000007</v>
          </cell>
          <cell r="J17">
            <v>789300</v>
          </cell>
          <cell r="L17">
            <v>10000</v>
          </cell>
        </row>
        <row r="18">
          <cell r="G18" t="str">
            <v>fr notaire</v>
          </cell>
          <cell r="H18" t="str">
            <v>hors travaux</v>
          </cell>
        </row>
        <row r="20">
          <cell r="B20" t="str">
            <v>Valeur de la Construction</v>
          </cell>
          <cell r="C20" t="str">
            <v>Prix terrain</v>
          </cell>
          <cell r="F20">
            <v>60000</v>
          </cell>
          <cell r="H20" t="str">
            <v>Surface habitable</v>
          </cell>
          <cell r="J20" t="str">
            <v>Prix avec terrain</v>
          </cell>
          <cell r="L20" t="str">
            <v xml:space="preserve">Prix du m2 construction    </v>
          </cell>
        </row>
        <row r="21">
          <cell r="B21">
            <v>456200</v>
          </cell>
          <cell r="C21">
            <v>384000</v>
          </cell>
          <cell r="D21">
            <v>0.8417360806663744</v>
          </cell>
          <cell r="F21" t="str">
            <v>Terrain :</v>
          </cell>
          <cell r="G21">
            <v>6.4</v>
          </cell>
          <cell r="H21">
            <v>48</v>
          </cell>
          <cell r="J21">
            <v>840200</v>
          </cell>
          <cell r="L21">
            <v>9500</v>
          </cell>
        </row>
        <row r="24">
          <cell r="B24" t="str">
            <v xml:space="preserve">  P. S.   Cette étude ne tient pas compte de prêts , tels que prêt à taux 0 % , en Devises , F.S. ou  1% employeur ,  P.E.L. -  C.E.L.  + avantageux</v>
          </cell>
        </row>
        <row r="25">
          <cell r="B25" t="str">
            <v xml:space="preserve">que le prêt principal , ou de Garantie ( Hypothèque ) plus avantageuse , qui permettent d'améliorer les possibilités d'achat . </v>
          </cell>
        </row>
        <row r="26">
          <cell r="B26" t="str">
            <v xml:space="preserve">  Cette étude non contractuelle n'a qu'un caractère INDICATIF pour une étude plus approfondie</v>
          </cell>
        </row>
      </sheetData>
      <sheetData sheetId="15" refreshError="1">
        <row r="2">
          <cell r="B2" t="str">
            <v>X</v>
          </cell>
          <cell r="D2" t="str">
            <v>Hypothèse en cours</v>
          </cell>
          <cell r="G2" t="str">
            <v>Hypothèse 1</v>
          </cell>
          <cell r="J2" t="str">
            <v>Hypothèse 2</v>
          </cell>
          <cell r="M2" t="str">
            <v>Hypothèse 3</v>
          </cell>
          <cell r="P2" t="str">
            <v>Hypothèse 4</v>
          </cell>
          <cell r="S2" t="str">
            <v>Hypothèse 5</v>
          </cell>
          <cell r="AA2" t="str">
            <v>Hypothèse 1</v>
          </cell>
          <cell r="AD2" t="str">
            <v>Hypothèse 2</v>
          </cell>
          <cell r="AG2" t="str">
            <v>Hypothèse 3</v>
          </cell>
          <cell r="AJ2" t="str">
            <v>Hypothèse 4</v>
          </cell>
          <cell r="AM2" t="str">
            <v>Hypothèse 5</v>
          </cell>
          <cell r="AP2" t="str">
            <v>Hypothèse 6</v>
          </cell>
        </row>
        <row r="3">
          <cell r="B3">
            <v>38053</v>
          </cell>
        </row>
        <row r="4">
          <cell r="B4" t="str">
            <v>Revenus Mensuels</v>
          </cell>
          <cell r="D4">
            <v>16000</v>
          </cell>
          <cell r="G4">
            <v>0</v>
          </cell>
          <cell r="J4">
            <v>0</v>
          </cell>
          <cell r="M4">
            <v>0</v>
          </cell>
          <cell r="P4">
            <v>20000</v>
          </cell>
          <cell r="S4">
            <v>7100</v>
          </cell>
          <cell r="AA4">
            <v>16000</v>
          </cell>
          <cell r="AD4">
            <v>16000</v>
          </cell>
          <cell r="AG4">
            <v>16000</v>
          </cell>
          <cell r="AJ4">
            <v>20000</v>
          </cell>
          <cell r="AM4">
            <v>7100</v>
          </cell>
          <cell r="AP4">
            <v>24000</v>
          </cell>
        </row>
        <row r="5">
          <cell r="B5" t="str">
            <v>Loyer actuel</v>
          </cell>
          <cell r="D5">
            <v>2000</v>
          </cell>
          <cell r="G5">
            <v>0</v>
          </cell>
          <cell r="J5">
            <v>0</v>
          </cell>
          <cell r="M5">
            <v>0</v>
          </cell>
          <cell r="P5">
            <v>3100</v>
          </cell>
          <cell r="S5">
            <v>0</v>
          </cell>
          <cell r="AA5">
            <v>2000</v>
          </cell>
          <cell r="AD5">
            <v>2000</v>
          </cell>
          <cell r="AG5">
            <v>2000</v>
          </cell>
          <cell r="AJ5">
            <v>3100</v>
          </cell>
          <cell r="AM5">
            <v>0</v>
          </cell>
          <cell r="AP5">
            <v>4400</v>
          </cell>
        </row>
        <row r="6">
          <cell r="B6" t="str">
            <v>Effort envisagé</v>
          </cell>
          <cell r="D6">
            <v>2300</v>
          </cell>
          <cell r="G6">
            <v>1400</v>
          </cell>
          <cell r="J6">
            <v>1400</v>
          </cell>
          <cell r="M6">
            <v>1400</v>
          </cell>
          <cell r="P6">
            <v>1500</v>
          </cell>
          <cell r="S6">
            <v>1500</v>
          </cell>
          <cell r="AA6">
            <v>1400</v>
          </cell>
          <cell r="AD6">
            <v>1400</v>
          </cell>
          <cell r="AG6">
            <v>1400</v>
          </cell>
          <cell r="AJ6">
            <v>1500</v>
          </cell>
          <cell r="AM6">
            <v>1500</v>
          </cell>
          <cell r="AP6">
            <v>2000</v>
          </cell>
        </row>
        <row r="7">
          <cell r="B7" t="str">
            <v>Assurance Vie</v>
          </cell>
          <cell r="D7">
            <v>476</v>
          </cell>
          <cell r="E7">
            <v>114200</v>
          </cell>
          <cell r="G7">
            <v>310</v>
          </cell>
          <cell r="H7">
            <v>55800</v>
          </cell>
          <cell r="J7">
            <v>364</v>
          </cell>
          <cell r="K7">
            <v>83000</v>
          </cell>
          <cell r="M7">
            <v>376</v>
          </cell>
          <cell r="N7">
            <v>90200</v>
          </cell>
          <cell r="P7">
            <v>390</v>
          </cell>
          <cell r="Q7">
            <v>70200</v>
          </cell>
          <cell r="S7">
            <v>61</v>
          </cell>
          <cell r="T7">
            <v>10200</v>
          </cell>
          <cell r="AA7">
            <v>310</v>
          </cell>
          <cell r="AB7">
            <v>55800</v>
          </cell>
          <cell r="AD7">
            <v>364</v>
          </cell>
          <cell r="AE7">
            <v>83000</v>
          </cell>
          <cell r="AG7">
            <v>376</v>
          </cell>
          <cell r="AH7">
            <v>90200</v>
          </cell>
          <cell r="AJ7">
            <v>390</v>
          </cell>
          <cell r="AK7">
            <v>70200</v>
          </cell>
          <cell r="AM7">
            <v>61</v>
          </cell>
          <cell r="AN7">
            <v>10200</v>
          </cell>
          <cell r="AP7">
            <v>570</v>
          </cell>
          <cell r="AQ7">
            <v>109400</v>
          </cell>
        </row>
        <row r="9">
          <cell r="B9" t="str">
            <v>Mensualité av As Vie / Taux effort</v>
          </cell>
          <cell r="D9">
            <v>4776</v>
          </cell>
          <cell r="E9">
            <v>0.29849999999999999</v>
          </cell>
          <cell r="G9">
            <v>3710</v>
          </cell>
          <cell r="H9">
            <v>0.231875</v>
          </cell>
          <cell r="J9">
            <v>3764</v>
          </cell>
          <cell r="K9">
            <v>0.23524999999999999</v>
          </cell>
          <cell r="M9">
            <v>3776</v>
          </cell>
          <cell r="N9">
            <v>0.23599999999999999</v>
          </cell>
          <cell r="P9">
            <v>4990</v>
          </cell>
          <cell r="Q9">
            <v>0.2495</v>
          </cell>
          <cell r="S9">
            <v>1561</v>
          </cell>
          <cell r="T9">
            <v>0.21985915492957747</v>
          </cell>
          <cell r="AA9">
            <v>3710</v>
          </cell>
          <cell r="AB9">
            <v>0.231875</v>
          </cell>
          <cell r="AD9">
            <v>3764</v>
          </cell>
          <cell r="AE9">
            <v>0.23524999999999999</v>
          </cell>
          <cell r="AG9">
            <v>3776</v>
          </cell>
          <cell r="AH9">
            <v>0.23599999999999999</v>
          </cell>
          <cell r="AJ9">
            <v>4990</v>
          </cell>
          <cell r="AK9">
            <v>0.2495</v>
          </cell>
          <cell r="AM9">
            <v>1561</v>
          </cell>
          <cell r="AN9">
            <v>0.21985915492957747</v>
          </cell>
          <cell r="AP9">
            <v>6970</v>
          </cell>
          <cell r="AQ9">
            <v>0.29041666666666666</v>
          </cell>
        </row>
        <row r="11">
          <cell r="B11" t="str">
            <v>Coût Assurance Vie</v>
          </cell>
          <cell r="D11">
            <v>3.5</v>
          </cell>
          <cell r="E11">
            <v>2</v>
          </cell>
          <cell r="G11">
            <v>0</v>
          </cell>
          <cell r="H11">
            <v>0</v>
          </cell>
          <cell r="J11">
            <v>0</v>
          </cell>
          <cell r="K11">
            <v>0</v>
          </cell>
          <cell r="M11">
            <v>0</v>
          </cell>
          <cell r="N11">
            <v>0</v>
          </cell>
          <cell r="P11">
            <v>0</v>
          </cell>
          <cell r="Q11">
            <v>0</v>
          </cell>
          <cell r="S11">
            <v>0</v>
          </cell>
          <cell r="T11">
            <v>1</v>
          </cell>
          <cell r="AA11">
            <v>3.5</v>
          </cell>
          <cell r="AB11">
            <v>2</v>
          </cell>
          <cell r="AD11">
            <v>3.5</v>
          </cell>
          <cell r="AE11">
            <v>2</v>
          </cell>
          <cell r="AG11">
            <v>3.5</v>
          </cell>
          <cell r="AH11">
            <v>2</v>
          </cell>
          <cell r="AJ11">
            <v>3.5</v>
          </cell>
          <cell r="AK11">
            <v>2</v>
          </cell>
          <cell r="AM11">
            <v>3.5</v>
          </cell>
          <cell r="AN11">
            <v>1</v>
          </cell>
          <cell r="AP11">
            <v>3.4</v>
          </cell>
          <cell r="AQ11">
            <v>2</v>
          </cell>
        </row>
        <row r="12">
          <cell r="B12" t="str">
            <v>Durée Emprunt et Taux intérêt</v>
          </cell>
          <cell r="D12">
            <v>20</v>
          </cell>
          <cell r="E12">
            <v>4.4999999999999998E-2</v>
          </cell>
          <cell r="G12">
            <v>15</v>
          </cell>
          <cell r="H12">
            <v>0</v>
          </cell>
          <cell r="J12">
            <v>19</v>
          </cell>
          <cell r="K12">
            <v>0</v>
          </cell>
          <cell r="M12">
            <v>0</v>
          </cell>
          <cell r="N12">
            <v>0</v>
          </cell>
          <cell r="P12">
            <v>15</v>
          </cell>
          <cell r="Q12">
            <v>5.7000000000000002E-2</v>
          </cell>
          <cell r="S12">
            <v>14</v>
          </cell>
          <cell r="T12">
            <v>5.6000000000000001E-2</v>
          </cell>
          <cell r="AA12">
            <v>15</v>
          </cell>
          <cell r="AB12">
            <v>4.4999999999999998E-2</v>
          </cell>
          <cell r="AD12">
            <v>19</v>
          </cell>
          <cell r="AE12">
            <v>4.4999999999999998E-2</v>
          </cell>
          <cell r="AG12">
            <v>20</v>
          </cell>
          <cell r="AH12">
            <v>4.4999999999999998E-2</v>
          </cell>
          <cell r="AJ12">
            <v>15</v>
          </cell>
          <cell r="AK12">
            <v>5.7000000000000002E-2</v>
          </cell>
          <cell r="AM12">
            <v>14</v>
          </cell>
          <cell r="AN12">
            <v>5.6000000000000001E-2</v>
          </cell>
          <cell r="AP12">
            <v>16</v>
          </cell>
          <cell r="AQ12">
            <v>5.0999999999999997E-2</v>
          </cell>
        </row>
        <row r="13">
          <cell r="B13" t="str">
            <v>Emprunt envisagé</v>
          </cell>
          <cell r="D13">
            <v>680000</v>
          </cell>
          <cell r="G13">
            <v>444000</v>
          </cell>
          <cell r="J13">
            <v>520000</v>
          </cell>
          <cell r="M13">
            <v>537000</v>
          </cell>
          <cell r="P13">
            <v>556000</v>
          </cell>
          <cell r="S13">
            <v>174000</v>
          </cell>
          <cell r="AA13">
            <v>444000</v>
          </cell>
          <cell r="AD13">
            <v>520000</v>
          </cell>
          <cell r="AG13">
            <v>537000</v>
          </cell>
          <cell r="AJ13">
            <v>556000</v>
          </cell>
          <cell r="AM13">
            <v>174000</v>
          </cell>
          <cell r="AP13">
            <v>839000</v>
          </cell>
        </row>
        <row r="15">
          <cell r="B15" t="str">
            <v>Apport</v>
          </cell>
          <cell r="D15">
            <v>170000</v>
          </cell>
          <cell r="E15">
            <v>0.2</v>
          </cell>
          <cell r="G15">
            <v>240000</v>
          </cell>
          <cell r="H15">
            <v>0.35089999999999999</v>
          </cell>
          <cell r="J15">
            <v>240000</v>
          </cell>
          <cell r="K15">
            <v>0.31580000000000003</v>
          </cell>
          <cell r="M15">
            <v>700000</v>
          </cell>
          <cell r="N15">
            <v>0.56589999999999996</v>
          </cell>
          <cell r="P15">
            <v>200000</v>
          </cell>
          <cell r="Q15">
            <v>0.2646</v>
          </cell>
          <cell r="S15">
            <v>520000</v>
          </cell>
          <cell r="T15">
            <v>0.74929999999999997</v>
          </cell>
          <cell r="AA15">
            <v>240000</v>
          </cell>
          <cell r="AB15">
            <v>0.35089999999999999</v>
          </cell>
          <cell r="AD15">
            <v>240000</v>
          </cell>
          <cell r="AE15">
            <v>0.31580000000000003</v>
          </cell>
          <cell r="AG15">
            <v>700000</v>
          </cell>
          <cell r="AH15">
            <v>0.56589999999999996</v>
          </cell>
          <cell r="AJ15">
            <v>200000</v>
          </cell>
          <cell r="AK15">
            <v>0.2646</v>
          </cell>
          <cell r="AM15">
            <v>520000</v>
          </cell>
          <cell r="AN15">
            <v>0.74929999999999997</v>
          </cell>
          <cell r="AP15">
            <v>130000</v>
          </cell>
          <cell r="AQ15">
            <v>0.13420000000000001</v>
          </cell>
        </row>
        <row r="17">
          <cell r="B17" t="str">
            <v>Capital disponible avec emprunt</v>
          </cell>
          <cell r="D17">
            <v>850000</v>
          </cell>
          <cell r="G17">
            <v>684000</v>
          </cell>
          <cell r="J17">
            <v>760000</v>
          </cell>
          <cell r="M17">
            <v>1237000</v>
          </cell>
          <cell r="P17">
            <v>756000</v>
          </cell>
          <cell r="S17">
            <v>694000</v>
          </cell>
          <cell r="AA17">
            <v>684000</v>
          </cell>
          <cell r="AD17">
            <v>760000</v>
          </cell>
          <cell r="AG17">
            <v>1237000</v>
          </cell>
          <cell r="AJ17">
            <v>756000</v>
          </cell>
          <cell r="AM17">
            <v>694000</v>
          </cell>
          <cell r="AP17">
            <v>969000</v>
          </cell>
        </row>
        <row r="19">
          <cell r="B19" t="str">
            <v>Prix d'achat du m2  NEUF</v>
          </cell>
          <cell r="D19">
            <v>14000</v>
          </cell>
          <cell r="G19">
            <v>12000</v>
          </cell>
          <cell r="J19">
            <v>12000</v>
          </cell>
          <cell r="M19">
            <v>12000</v>
          </cell>
          <cell r="P19">
            <v>12000</v>
          </cell>
          <cell r="S19">
            <v>12000</v>
          </cell>
          <cell r="AA19">
            <v>12000</v>
          </cell>
          <cell r="AD19">
            <v>12000</v>
          </cell>
          <cell r="AG19">
            <v>12000</v>
          </cell>
          <cell r="AJ19">
            <v>12000</v>
          </cell>
          <cell r="AM19">
            <v>12000</v>
          </cell>
          <cell r="AP19">
            <v>11000</v>
          </cell>
        </row>
        <row r="20">
          <cell r="B20" t="str">
            <v>Prix d'achat du m2 ANCIEN</v>
          </cell>
          <cell r="D20">
            <v>10000</v>
          </cell>
          <cell r="G20">
            <v>9000</v>
          </cell>
          <cell r="J20">
            <v>9000</v>
          </cell>
          <cell r="M20">
            <v>7400</v>
          </cell>
          <cell r="P20">
            <v>8000</v>
          </cell>
          <cell r="S20">
            <v>9000</v>
          </cell>
          <cell r="AA20">
            <v>9000</v>
          </cell>
          <cell r="AD20">
            <v>9000</v>
          </cell>
          <cell r="AG20">
            <v>7400</v>
          </cell>
          <cell r="AJ20">
            <v>8000</v>
          </cell>
          <cell r="AM20">
            <v>9000</v>
          </cell>
          <cell r="AP20">
            <v>8200</v>
          </cell>
        </row>
        <row r="21">
          <cell r="B21" t="str">
            <v>Prix du  m2  CONSTRUCTION</v>
          </cell>
          <cell r="D21">
            <v>9500</v>
          </cell>
          <cell r="G21">
            <v>0</v>
          </cell>
          <cell r="J21">
            <v>0</v>
          </cell>
          <cell r="M21">
            <v>0</v>
          </cell>
          <cell r="P21">
            <v>8500</v>
          </cell>
          <cell r="S21">
            <v>8500</v>
          </cell>
          <cell r="AA21">
            <v>9500</v>
          </cell>
          <cell r="AD21">
            <v>9500</v>
          </cell>
          <cell r="AG21">
            <v>9500</v>
          </cell>
          <cell r="AJ21">
            <v>8500</v>
          </cell>
          <cell r="AM21">
            <v>8500</v>
          </cell>
          <cell r="AP21">
            <v>8500</v>
          </cell>
        </row>
        <row r="23">
          <cell r="B23" t="str">
            <v>Valeur achat NEUF</v>
          </cell>
          <cell r="D23">
            <v>759500</v>
          </cell>
          <cell r="G23">
            <v>600500</v>
          </cell>
          <cell r="J23">
            <v>673700</v>
          </cell>
          <cell r="M23">
            <v>1139000</v>
          </cell>
          <cell r="P23">
            <v>669800</v>
          </cell>
          <cell r="S23">
            <v>614100</v>
          </cell>
          <cell r="AA23">
            <v>600500</v>
          </cell>
          <cell r="AD23">
            <v>673700</v>
          </cell>
          <cell r="AG23">
            <v>1139000</v>
          </cell>
          <cell r="AJ23">
            <v>669800</v>
          </cell>
          <cell r="AM23">
            <v>614100</v>
          </cell>
          <cell r="AP23">
            <v>872700</v>
          </cell>
        </row>
        <row r="24">
          <cell r="B24" t="str">
            <v>Valeur du garage</v>
          </cell>
          <cell r="D24">
            <v>60000</v>
          </cell>
          <cell r="G24">
            <v>0</v>
          </cell>
          <cell r="J24">
            <v>0</v>
          </cell>
          <cell r="M24">
            <v>0</v>
          </cell>
          <cell r="P24">
            <v>0</v>
          </cell>
          <cell r="S24">
            <v>0</v>
          </cell>
          <cell r="AA24">
            <v>60000</v>
          </cell>
          <cell r="AD24">
            <v>60000</v>
          </cell>
          <cell r="AG24">
            <v>60000</v>
          </cell>
          <cell r="AJ24">
            <v>60000</v>
          </cell>
          <cell r="AM24">
            <v>60000</v>
          </cell>
          <cell r="AP24">
            <v>60000</v>
          </cell>
        </row>
        <row r="25">
          <cell r="B25" t="str">
            <v>Frais de Notaire</v>
          </cell>
          <cell r="D25">
            <v>20490</v>
          </cell>
          <cell r="E25">
            <v>2.5000000000000001E-2</v>
          </cell>
          <cell r="G25">
            <v>16510</v>
          </cell>
          <cell r="H25">
            <v>0</v>
          </cell>
          <cell r="J25">
            <v>18340</v>
          </cell>
          <cell r="K25">
            <v>0</v>
          </cell>
          <cell r="M25">
            <v>29980</v>
          </cell>
          <cell r="N25">
            <v>0</v>
          </cell>
          <cell r="P25">
            <v>18240</v>
          </cell>
          <cell r="Q25">
            <v>0</v>
          </cell>
          <cell r="S25">
            <v>16850</v>
          </cell>
          <cell r="T25">
            <v>0</v>
          </cell>
          <cell r="AA25">
            <v>16510</v>
          </cell>
          <cell r="AB25">
            <v>2.5000000000000001E-2</v>
          </cell>
          <cell r="AD25">
            <v>18340</v>
          </cell>
          <cell r="AE25">
            <v>2.5000000000000001E-2</v>
          </cell>
          <cell r="AG25">
            <v>29980</v>
          </cell>
          <cell r="AH25">
            <v>2.5000000000000001E-2</v>
          </cell>
          <cell r="AJ25">
            <v>18240</v>
          </cell>
          <cell r="AK25">
            <v>2.5000000000000001E-2</v>
          </cell>
          <cell r="AM25">
            <v>16850</v>
          </cell>
          <cell r="AN25">
            <v>2.5000000000000001E-2</v>
          </cell>
          <cell r="AP25">
            <v>23300</v>
          </cell>
          <cell r="AQ25">
            <v>2.5000000000000001E-2</v>
          </cell>
        </row>
        <row r="26">
          <cell r="B26" t="str">
            <v>Frais dossier et Garantie Hypoth</v>
          </cell>
          <cell r="D26">
            <v>3000</v>
          </cell>
          <cell r="E26">
            <v>6800</v>
          </cell>
          <cell r="G26">
            <v>0</v>
          </cell>
          <cell r="H26">
            <v>4440</v>
          </cell>
          <cell r="J26">
            <v>0</v>
          </cell>
          <cell r="K26">
            <v>5200</v>
          </cell>
          <cell r="M26">
            <v>0</v>
          </cell>
          <cell r="N26">
            <v>5370</v>
          </cell>
          <cell r="P26">
            <v>2000</v>
          </cell>
          <cell r="Q26">
            <v>5560</v>
          </cell>
          <cell r="S26">
            <v>2000</v>
          </cell>
          <cell r="T26">
            <v>1740</v>
          </cell>
          <cell r="AA26">
            <v>3000</v>
          </cell>
          <cell r="AB26">
            <v>4440</v>
          </cell>
          <cell r="AD26">
            <v>3000</v>
          </cell>
          <cell r="AE26">
            <v>5200</v>
          </cell>
          <cell r="AG26">
            <v>3000</v>
          </cell>
          <cell r="AH26">
            <v>5370</v>
          </cell>
          <cell r="AJ26">
            <v>2000</v>
          </cell>
          <cell r="AK26">
            <v>5560</v>
          </cell>
          <cell r="AM26">
            <v>2000</v>
          </cell>
          <cell r="AN26">
            <v>1740</v>
          </cell>
          <cell r="AP26">
            <v>5000</v>
          </cell>
          <cell r="AQ26">
            <v>8400</v>
          </cell>
        </row>
        <row r="28">
          <cell r="B28" t="str">
            <v>Valeur Achat NEUF  /  Surface</v>
          </cell>
          <cell r="D28">
            <v>819500</v>
          </cell>
          <cell r="E28">
            <v>54.2</v>
          </cell>
          <cell r="G28">
            <v>660500</v>
          </cell>
          <cell r="H28">
            <v>50</v>
          </cell>
          <cell r="J28">
            <v>733700</v>
          </cell>
          <cell r="K28">
            <v>56.1</v>
          </cell>
          <cell r="M28">
            <v>1199000</v>
          </cell>
          <cell r="N28">
            <v>94.9</v>
          </cell>
          <cell r="P28">
            <v>729800</v>
          </cell>
          <cell r="Q28">
            <v>55.8</v>
          </cell>
          <cell r="S28">
            <v>674100</v>
          </cell>
          <cell r="T28">
            <v>51.1</v>
          </cell>
          <cell r="AA28">
            <v>660500</v>
          </cell>
          <cell r="AB28">
            <v>50</v>
          </cell>
          <cell r="AD28">
            <v>733700</v>
          </cell>
          <cell r="AE28">
            <v>56.1</v>
          </cell>
          <cell r="AG28">
            <v>1199000</v>
          </cell>
          <cell r="AH28">
            <v>94.9</v>
          </cell>
          <cell r="AJ28">
            <v>729800</v>
          </cell>
          <cell r="AK28">
            <v>55.8</v>
          </cell>
          <cell r="AM28">
            <v>674100</v>
          </cell>
          <cell r="AN28">
            <v>51.1</v>
          </cell>
          <cell r="AP28">
            <v>961000</v>
          </cell>
          <cell r="AQ28">
            <v>79.3</v>
          </cell>
        </row>
        <row r="30">
          <cell r="B30" t="str">
            <v>Valeur achat ANCIEN</v>
          </cell>
          <cell r="D30">
            <v>729000</v>
          </cell>
          <cell r="G30">
            <v>575000</v>
          </cell>
          <cell r="J30">
            <v>646000</v>
          </cell>
          <cell r="M30">
            <v>1096000</v>
          </cell>
          <cell r="P30">
            <v>642000</v>
          </cell>
          <cell r="S30">
            <v>589000</v>
          </cell>
          <cell r="AA30">
            <v>575000</v>
          </cell>
          <cell r="AD30">
            <v>646000</v>
          </cell>
          <cell r="AG30">
            <v>1096000</v>
          </cell>
          <cell r="AJ30">
            <v>642000</v>
          </cell>
          <cell r="AM30">
            <v>589000</v>
          </cell>
          <cell r="AP30">
            <v>839000</v>
          </cell>
        </row>
        <row r="31">
          <cell r="B31" t="str">
            <v>Valeur du garage</v>
          </cell>
          <cell r="D31">
            <v>60000</v>
          </cell>
          <cell r="G31">
            <v>0</v>
          </cell>
          <cell r="J31">
            <v>0</v>
          </cell>
          <cell r="M31">
            <v>0</v>
          </cell>
          <cell r="P31">
            <v>0</v>
          </cell>
          <cell r="S31">
            <v>0</v>
          </cell>
          <cell r="AA31">
            <v>60000</v>
          </cell>
          <cell r="AD31">
            <v>60000</v>
          </cell>
          <cell r="AG31">
            <v>60000</v>
          </cell>
          <cell r="AJ31">
            <v>60000</v>
          </cell>
          <cell r="AM31">
            <v>60000</v>
          </cell>
          <cell r="AP31">
            <v>60000</v>
          </cell>
        </row>
        <row r="32">
          <cell r="B32" t="str">
            <v>Frais de Notaire</v>
          </cell>
          <cell r="D32">
            <v>50700</v>
          </cell>
          <cell r="E32">
            <v>6.4234131508931966E-2</v>
          </cell>
          <cell r="G32">
            <v>41900</v>
          </cell>
          <cell r="H32">
            <v>6.597386238387655E-2</v>
          </cell>
          <cell r="J32">
            <v>45990</v>
          </cell>
          <cell r="K32">
            <v>6.5141643059490079E-2</v>
          </cell>
          <cell r="M32">
            <v>72570</v>
          </cell>
          <cell r="N32">
            <v>6.275510204081633E-2</v>
          </cell>
          <cell r="P32">
            <v>45990</v>
          </cell>
          <cell r="Q32">
            <v>6.5512820512820508E-2</v>
          </cell>
          <cell r="S32">
            <v>42500</v>
          </cell>
          <cell r="T32">
            <v>6.5535851966075559E-2</v>
          </cell>
          <cell r="AA32">
            <v>41900</v>
          </cell>
          <cell r="AB32">
            <v>6.597386238387655E-2</v>
          </cell>
          <cell r="AD32">
            <v>45990</v>
          </cell>
          <cell r="AE32">
            <v>6.5141643059490079E-2</v>
          </cell>
          <cell r="AG32">
            <v>72570</v>
          </cell>
          <cell r="AH32">
            <v>6.275510204081633E-2</v>
          </cell>
          <cell r="AJ32">
            <v>45990</v>
          </cell>
          <cell r="AK32">
            <v>6.5512820512820508E-2</v>
          </cell>
          <cell r="AM32">
            <v>42500</v>
          </cell>
          <cell r="AN32">
            <v>6.5535851966075559E-2</v>
          </cell>
          <cell r="AP32">
            <v>57200</v>
          </cell>
          <cell r="AQ32">
            <v>6.3640409434801953E-2</v>
          </cell>
        </row>
        <row r="33">
          <cell r="B33" t="str">
            <v>Frais dossier et Garantie Hypoth</v>
          </cell>
          <cell r="D33">
            <v>3000</v>
          </cell>
          <cell r="E33">
            <v>6800</v>
          </cell>
          <cell r="G33">
            <v>0</v>
          </cell>
          <cell r="H33">
            <v>4440</v>
          </cell>
          <cell r="J33">
            <v>0</v>
          </cell>
          <cell r="K33">
            <v>5200</v>
          </cell>
          <cell r="M33">
            <v>0</v>
          </cell>
          <cell r="N33">
            <v>5370</v>
          </cell>
          <cell r="P33">
            <v>2000</v>
          </cell>
          <cell r="Q33">
            <v>5560</v>
          </cell>
          <cell r="S33">
            <v>2000</v>
          </cell>
          <cell r="T33">
            <v>1740</v>
          </cell>
          <cell r="AA33">
            <v>3000</v>
          </cell>
          <cell r="AB33">
            <v>4440</v>
          </cell>
          <cell r="AD33">
            <v>3000</v>
          </cell>
          <cell r="AE33">
            <v>5200</v>
          </cell>
          <cell r="AG33">
            <v>3000</v>
          </cell>
          <cell r="AH33">
            <v>5370</v>
          </cell>
          <cell r="AJ33">
            <v>2000</v>
          </cell>
          <cell r="AK33">
            <v>5560</v>
          </cell>
          <cell r="AM33">
            <v>2000</v>
          </cell>
          <cell r="AN33">
            <v>1740</v>
          </cell>
          <cell r="AP33">
            <v>5000</v>
          </cell>
          <cell r="AQ33">
            <v>8400</v>
          </cell>
        </row>
        <row r="35">
          <cell r="B35" t="str">
            <v>Valeur Achat ANCIEN  /  Surface</v>
          </cell>
          <cell r="D35">
            <v>789000</v>
          </cell>
          <cell r="E35">
            <v>72.930000000000007</v>
          </cell>
          <cell r="G35">
            <v>635000</v>
          </cell>
          <cell r="H35">
            <v>63.9</v>
          </cell>
          <cell r="J35">
            <v>706000</v>
          </cell>
          <cell r="K35">
            <v>71.777777777777771</v>
          </cell>
          <cell r="M35">
            <v>1156000</v>
          </cell>
          <cell r="N35">
            <v>148.16216216216216</v>
          </cell>
          <cell r="P35">
            <v>702000</v>
          </cell>
          <cell r="Q35">
            <v>80.25</v>
          </cell>
          <cell r="S35">
            <v>649000</v>
          </cell>
          <cell r="T35">
            <v>65.388888888888886</v>
          </cell>
          <cell r="AA35">
            <v>635000</v>
          </cell>
          <cell r="AB35">
            <v>63.9</v>
          </cell>
          <cell r="AD35">
            <v>706000</v>
          </cell>
          <cell r="AE35">
            <v>71.777777777777771</v>
          </cell>
          <cell r="AG35">
            <v>1156000</v>
          </cell>
          <cell r="AH35">
            <v>148.16216216216216</v>
          </cell>
          <cell r="AJ35">
            <v>702000</v>
          </cell>
          <cell r="AK35">
            <v>80.25</v>
          </cell>
          <cell r="AM35">
            <v>649000</v>
          </cell>
          <cell r="AN35">
            <v>65.388888888888886</v>
          </cell>
          <cell r="AP35">
            <v>961200</v>
          </cell>
          <cell r="AQ35">
            <v>102.29268292682927</v>
          </cell>
        </row>
        <row r="37">
          <cell r="B37" t="str">
            <v>Surface terrain : ares et prix</v>
          </cell>
          <cell r="D37">
            <v>6.4</v>
          </cell>
          <cell r="E37">
            <v>60000</v>
          </cell>
          <cell r="G37">
            <v>0</v>
          </cell>
          <cell r="H37">
            <v>0</v>
          </cell>
          <cell r="J37">
            <v>0</v>
          </cell>
          <cell r="K37">
            <v>0</v>
          </cell>
          <cell r="M37">
            <v>0</v>
          </cell>
          <cell r="N37">
            <v>0</v>
          </cell>
          <cell r="P37">
            <v>7</v>
          </cell>
          <cell r="Q37">
            <v>0</v>
          </cell>
          <cell r="S37">
            <v>7</v>
          </cell>
          <cell r="T37">
            <v>0</v>
          </cell>
          <cell r="AA37">
            <v>6.4</v>
          </cell>
          <cell r="AB37">
            <v>60000</v>
          </cell>
          <cell r="AD37">
            <v>6.4</v>
          </cell>
          <cell r="AE37">
            <v>60000</v>
          </cell>
          <cell r="AG37">
            <v>6.4</v>
          </cell>
          <cell r="AH37">
            <v>60000</v>
          </cell>
          <cell r="AJ37">
            <v>7</v>
          </cell>
          <cell r="AK37">
            <v>60000</v>
          </cell>
          <cell r="AM37">
            <v>7</v>
          </cell>
          <cell r="AN37">
            <v>60000</v>
          </cell>
          <cell r="AP37">
            <v>6.5</v>
          </cell>
          <cell r="AQ37">
            <v>60000</v>
          </cell>
        </row>
        <row r="38">
          <cell r="B38" t="str">
            <v>Prix du terrain</v>
          </cell>
          <cell r="D38">
            <v>384000</v>
          </cell>
          <cell r="E38">
            <v>0.45703403951440136</v>
          </cell>
          <cell r="G38">
            <v>0</v>
          </cell>
          <cell r="H38">
            <v>0.56757715501951045</v>
          </cell>
          <cell r="J38">
            <v>0</v>
          </cell>
          <cell r="K38">
            <v>0.51077414205905824</v>
          </cell>
          <cell r="M38">
            <v>0</v>
          </cell>
          <cell r="N38">
            <v>0.31254323921766519</v>
          </cell>
          <cell r="P38">
            <v>420000</v>
          </cell>
          <cell r="Q38">
            <v>0.5611672278338945</v>
          </cell>
          <cell r="S38">
            <v>420000</v>
          </cell>
          <cell r="T38">
            <v>0.60846637498913458</v>
          </cell>
          <cell r="AA38">
            <v>384000</v>
          </cell>
          <cell r="AB38">
            <v>0.56757715501951045</v>
          </cell>
          <cell r="AD38">
            <v>384000</v>
          </cell>
          <cell r="AE38">
            <v>0.51077414205905824</v>
          </cell>
          <cell r="AG38">
            <v>384000</v>
          </cell>
          <cell r="AH38">
            <v>0.31254323921766519</v>
          </cell>
          <cell r="AJ38">
            <v>420000</v>
          </cell>
          <cell r="AK38">
            <v>0.5611672278338945</v>
          </cell>
          <cell r="AM38">
            <v>420000</v>
          </cell>
          <cell r="AN38">
            <v>0.60846637498913458</v>
          </cell>
          <cell r="AP38">
            <v>390000</v>
          </cell>
          <cell r="AQ38">
            <v>0.40812055253244034</v>
          </cell>
        </row>
        <row r="39">
          <cell r="B39" t="str">
            <v>Valeur Construction / prix au m2</v>
          </cell>
          <cell r="D39">
            <v>456200</v>
          </cell>
          <cell r="E39">
            <v>9500</v>
          </cell>
          <cell r="G39">
            <v>292560</v>
          </cell>
          <cell r="H39">
            <v>0</v>
          </cell>
          <cell r="J39">
            <v>367800</v>
          </cell>
          <cell r="K39">
            <v>0</v>
          </cell>
          <cell r="M39">
            <v>844630</v>
          </cell>
          <cell r="N39">
            <v>0</v>
          </cell>
          <cell r="P39">
            <v>328440</v>
          </cell>
          <cell r="Q39">
            <v>8500</v>
          </cell>
          <cell r="S39">
            <v>270260</v>
          </cell>
          <cell r="T39">
            <v>8500</v>
          </cell>
          <cell r="AA39">
            <v>292560</v>
          </cell>
          <cell r="AB39">
            <v>9500</v>
          </cell>
          <cell r="AD39">
            <v>367800</v>
          </cell>
          <cell r="AE39">
            <v>9500</v>
          </cell>
          <cell r="AG39">
            <v>844630</v>
          </cell>
          <cell r="AH39">
            <v>9500</v>
          </cell>
          <cell r="AJ39">
            <v>328440</v>
          </cell>
          <cell r="AK39">
            <v>8500</v>
          </cell>
          <cell r="AM39">
            <v>270260</v>
          </cell>
          <cell r="AN39">
            <v>8500</v>
          </cell>
          <cell r="AP39">
            <v>565600</v>
          </cell>
          <cell r="AQ39">
            <v>8500</v>
          </cell>
        </row>
        <row r="40">
          <cell r="B40" t="str">
            <v>Frais dossier et Garantie Hypoth</v>
          </cell>
          <cell r="D40">
            <v>3000</v>
          </cell>
          <cell r="E40">
            <v>6800</v>
          </cell>
          <cell r="G40">
            <v>0</v>
          </cell>
          <cell r="H40">
            <v>4440</v>
          </cell>
          <cell r="J40">
            <v>0</v>
          </cell>
          <cell r="K40">
            <v>5200</v>
          </cell>
          <cell r="M40">
            <v>0</v>
          </cell>
          <cell r="N40">
            <v>5370</v>
          </cell>
          <cell r="P40">
            <v>2000</v>
          </cell>
          <cell r="Q40">
            <v>5560</v>
          </cell>
          <cell r="S40">
            <v>2000</v>
          </cell>
          <cell r="T40">
            <v>1740</v>
          </cell>
          <cell r="AA40">
            <v>3000</v>
          </cell>
          <cell r="AB40">
            <v>4440</v>
          </cell>
          <cell r="AD40">
            <v>3000</v>
          </cell>
          <cell r="AE40">
            <v>5200</v>
          </cell>
          <cell r="AG40">
            <v>3000</v>
          </cell>
          <cell r="AH40">
            <v>5370</v>
          </cell>
          <cell r="AJ40">
            <v>2000</v>
          </cell>
          <cell r="AK40">
            <v>5560</v>
          </cell>
          <cell r="AM40">
            <v>2000</v>
          </cell>
          <cell r="AN40">
            <v>1740</v>
          </cell>
          <cell r="AP40">
            <v>5000</v>
          </cell>
          <cell r="AQ40">
            <v>8400</v>
          </cell>
        </row>
        <row r="42">
          <cell r="B42" t="str">
            <v>Valeur totale avec terrain</v>
          </cell>
          <cell r="D42">
            <v>840200</v>
          </cell>
          <cell r="E42">
            <v>48</v>
          </cell>
          <cell r="G42">
            <v>676560</v>
          </cell>
          <cell r="H42">
            <v>30.7</v>
          </cell>
          <cell r="J42">
            <v>751800</v>
          </cell>
          <cell r="K42">
            <v>38.700000000000003</v>
          </cell>
          <cell r="M42">
            <v>1228630</v>
          </cell>
          <cell r="N42">
            <v>88.9</v>
          </cell>
          <cell r="P42">
            <v>748440</v>
          </cell>
          <cell r="Q42">
            <v>38.6</v>
          </cell>
          <cell r="S42">
            <v>690260</v>
          </cell>
          <cell r="T42">
            <v>31.7</v>
          </cell>
          <cell r="AA42">
            <v>676560</v>
          </cell>
          <cell r="AB42">
            <v>30.7</v>
          </cell>
          <cell r="AD42">
            <v>751800</v>
          </cell>
          <cell r="AE42">
            <v>38.700000000000003</v>
          </cell>
          <cell r="AG42">
            <v>1228630</v>
          </cell>
          <cell r="AH42">
            <v>88.9</v>
          </cell>
          <cell r="AJ42">
            <v>748440</v>
          </cell>
          <cell r="AK42">
            <v>38.6</v>
          </cell>
          <cell r="AM42">
            <v>690260</v>
          </cell>
          <cell r="AN42">
            <v>31.7</v>
          </cell>
          <cell r="AP42">
            <v>960600</v>
          </cell>
          <cell r="AQ42">
            <v>66.5</v>
          </cell>
        </row>
        <row r="44">
          <cell r="B44" t="str">
            <v>Coût Intérêts  +  Assurance Vie</v>
          </cell>
          <cell r="D44">
            <v>352000</v>
          </cell>
          <cell r="E44">
            <v>466200</v>
          </cell>
          <cell r="G44">
            <v>168000</v>
          </cell>
          <cell r="H44">
            <v>223800</v>
          </cell>
          <cell r="J44">
            <v>255000</v>
          </cell>
          <cell r="K44">
            <v>338000</v>
          </cell>
          <cell r="M44">
            <v>279000</v>
          </cell>
          <cell r="N44">
            <v>369200</v>
          </cell>
          <cell r="P44">
            <v>272000</v>
          </cell>
          <cell r="Q44">
            <v>342200</v>
          </cell>
          <cell r="S44">
            <v>78000</v>
          </cell>
          <cell r="T44">
            <v>88200</v>
          </cell>
          <cell r="AA44">
            <v>168000</v>
          </cell>
          <cell r="AB44">
            <v>223800</v>
          </cell>
          <cell r="AD44">
            <v>255000</v>
          </cell>
          <cell r="AE44">
            <v>338000</v>
          </cell>
          <cell r="AG44">
            <v>279000</v>
          </cell>
          <cell r="AH44">
            <v>369200</v>
          </cell>
          <cell r="AJ44">
            <v>272000</v>
          </cell>
          <cell r="AK44">
            <v>342200</v>
          </cell>
          <cell r="AM44">
            <v>78000</v>
          </cell>
          <cell r="AN44">
            <v>88200</v>
          </cell>
          <cell r="AP44">
            <v>390000</v>
          </cell>
          <cell r="AQ44">
            <v>499400</v>
          </cell>
        </row>
        <row r="45">
          <cell r="B45" t="str">
            <v>Loyer perdu en ….   x...... Ans</v>
          </cell>
          <cell r="D45">
            <v>20</v>
          </cell>
          <cell r="E45">
            <v>583100</v>
          </cell>
          <cell r="G45">
            <v>0</v>
          </cell>
          <cell r="H45">
            <v>0</v>
          </cell>
          <cell r="J45">
            <v>0</v>
          </cell>
          <cell r="K45">
            <v>0</v>
          </cell>
          <cell r="M45">
            <v>0</v>
          </cell>
          <cell r="N45">
            <v>0</v>
          </cell>
          <cell r="P45">
            <v>0</v>
          </cell>
          <cell r="Q45">
            <v>903900</v>
          </cell>
          <cell r="S45">
            <v>15</v>
          </cell>
          <cell r="T45">
            <v>0</v>
          </cell>
          <cell r="AA45">
            <v>20</v>
          </cell>
          <cell r="AB45">
            <v>583100</v>
          </cell>
          <cell r="AD45">
            <v>20</v>
          </cell>
          <cell r="AE45">
            <v>583100</v>
          </cell>
          <cell r="AG45">
            <v>20</v>
          </cell>
          <cell r="AH45">
            <v>583100</v>
          </cell>
          <cell r="AJ45">
            <v>20</v>
          </cell>
          <cell r="AK45">
            <v>903900</v>
          </cell>
          <cell r="AM45">
            <v>15</v>
          </cell>
          <cell r="AN45">
            <v>0</v>
          </cell>
          <cell r="AP45">
            <v>16</v>
          </cell>
          <cell r="AQ45">
            <v>946800</v>
          </cell>
        </row>
        <row r="46">
          <cell r="B46" t="str">
            <v>Taux Inflation Insee Construction</v>
          </cell>
          <cell r="D46">
            <v>0.02</v>
          </cell>
          <cell r="E46">
            <v>103100</v>
          </cell>
          <cell r="G46">
            <v>0</v>
          </cell>
          <cell r="H46">
            <v>0</v>
          </cell>
          <cell r="J46">
            <v>0</v>
          </cell>
          <cell r="K46">
            <v>0</v>
          </cell>
          <cell r="M46">
            <v>0</v>
          </cell>
          <cell r="N46">
            <v>0</v>
          </cell>
          <cell r="P46">
            <v>0</v>
          </cell>
          <cell r="Q46">
            <v>159900</v>
          </cell>
          <cell r="S46">
            <v>1.4999999999999999E-2</v>
          </cell>
          <cell r="T46">
            <v>0</v>
          </cell>
          <cell r="AA46">
            <v>0.02</v>
          </cell>
          <cell r="AB46">
            <v>103100</v>
          </cell>
          <cell r="AD46">
            <v>0.02</v>
          </cell>
          <cell r="AE46">
            <v>103100</v>
          </cell>
          <cell r="AG46">
            <v>0.02</v>
          </cell>
          <cell r="AH46">
            <v>103100</v>
          </cell>
          <cell r="AJ46">
            <v>0.02</v>
          </cell>
          <cell r="AK46">
            <v>159900</v>
          </cell>
          <cell r="AM46">
            <v>1.4999999999999999E-2</v>
          </cell>
          <cell r="AN46">
            <v>0</v>
          </cell>
          <cell r="AP46">
            <v>1.4999999999999999E-2</v>
          </cell>
          <cell r="AQ46">
            <v>102000</v>
          </cell>
        </row>
        <row r="56">
          <cell r="B56">
            <v>39603</v>
          </cell>
          <cell r="D56" t="str">
            <v>Etude de X  BURG Brigitte</v>
          </cell>
        </row>
        <row r="58">
          <cell r="B58" t="str">
            <v>ACHAT  ANCIEN</v>
          </cell>
          <cell r="D58" t="str">
            <v>Hypothèse en cours</v>
          </cell>
          <cell r="G58" t="str">
            <v>Hypothèse 1</v>
          </cell>
          <cell r="J58" t="str">
            <v>Hypothèse 2</v>
          </cell>
          <cell r="M58" t="str">
            <v>Hypothèse 3</v>
          </cell>
          <cell r="P58" t="str">
            <v>Hypothèse 4</v>
          </cell>
          <cell r="S58" t="str">
            <v>Hypothèse 5</v>
          </cell>
        </row>
        <row r="60">
          <cell r="B60" t="str">
            <v>Revenus Mensuels</v>
          </cell>
          <cell r="D60">
            <v>16000</v>
          </cell>
          <cell r="G60">
            <v>0</v>
          </cell>
          <cell r="J60">
            <v>0</v>
          </cell>
          <cell r="M60">
            <v>0</v>
          </cell>
          <cell r="P60">
            <v>20000</v>
          </cell>
          <cell r="S60">
            <v>7100</v>
          </cell>
        </row>
        <row r="61">
          <cell r="B61" t="str">
            <v>Loyer actuel</v>
          </cell>
          <cell r="D61">
            <v>2000</v>
          </cell>
          <cell r="G61">
            <v>0</v>
          </cell>
          <cell r="J61">
            <v>0</v>
          </cell>
          <cell r="M61">
            <v>0</v>
          </cell>
          <cell r="P61">
            <v>3100</v>
          </cell>
          <cell r="S61">
            <v>0</v>
          </cell>
        </row>
        <row r="62">
          <cell r="B62" t="str">
            <v>Effort envisagé</v>
          </cell>
          <cell r="D62">
            <v>2300</v>
          </cell>
          <cell r="G62">
            <v>1400</v>
          </cell>
          <cell r="J62">
            <v>1400</v>
          </cell>
          <cell r="M62">
            <v>1400</v>
          </cell>
          <cell r="P62">
            <v>1500</v>
          </cell>
          <cell r="S62">
            <v>1500</v>
          </cell>
        </row>
        <row r="63">
          <cell r="B63" t="str">
            <v>Assurance Vie</v>
          </cell>
          <cell r="D63">
            <v>476</v>
          </cell>
          <cell r="E63">
            <v>114200</v>
          </cell>
          <cell r="G63">
            <v>310</v>
          </cell>
          <cell r="H63">
            <v>55800</v>
          </cell>
          <cell r="J63">
            <v>364</v>
          </cell>
          <cell r="K63">
            <v>83000</v>
          </cell>
          <cell r="M63">
            <v>376</v>
          </cell>
          <cell r="N63">
            <v>90200</v>
          </cell>
          <cell r="P63">
            <v>390</v>
          </cell>
          <cell r="Q63">
            <v>70200</v>
          </cell>
          <cell r="S63">
            <v>61</v>
          </cell>
          <cell r="T63">
            <v>10200</v>
          </cell>
        </row>
        <row r="65">
          <cell r="B65" t="str">
            <v>Mensualité av As Vie / Taux effort</v>
          </cell>
          <cell r="D65">
            <v>4776</v>
          </cell>
          <cell r="E65">
            <v>0.29849999999999999</v>
          </cell>
          <cell r="G65">
            <v>3710</v>
          </cell>
          <cell r="H65">
            <v>0.231875</v>
          </cell>
          <cell r="J65">
            <v>3764</v>
          </cell>
          <cell r="K65">
            <v>0.23524999999999999</v>
          </cell>
          <cell r="M65">
            <v>3776</v>
          </cell>
          <cell r="N65">
            <v>0.23599999999999999</v>
          </cell>
          <cell r="P65">
            <v>4990</v>
          </cell>
          <cell r="Q65">
            <v>0.2495</v>
          </cell>
          <cell r="S65">
            <v>1561</v>
          </cell>
          <cell r="T65">
            <v>0.21985915492957747</v>
          </cell>
        </row>
        <row r="67">
          <cell r="B67" t="str">
            <v>Coût Assurance Vie</v>
          </cell>
          <cell r="D67">
            <v>3.5</v>
          </cell>
          <cell r="E67">
            <v>2</v>
          </cell>
          <cell r="G67">
            <v>0</v>
          </cell>
          <cell r="H67">
            <v>0</v>
          </cell>
          <cell r="J67">
            <v>0</v>
          </cell>
          <cell r="K67">
            <v>0</v>
          </cell>
          <cell r="M67">
            <v>0</v>
          </cell>
          <cell r="N67">
            <v>0</v>
          </cell>
          <cell r="P67">
            <v>0</v>
          </cell>
          <cell r="Q67">
            <v>0</v>
          </cell>
          <cell r="S67">
            <v>0</v>
          </cell>
          <cell r="T67">
            <v>1</v>
          </cell>
        </row>
        <row r="68">
          <cell r="B68" t="str">
            <v>Durée Emprunt et Taux intérêt</v>
          </cell>
          <cell r="D68">
            <v>20</v>
          </cell>
          <cell r="E68">
            <v>4.4999999999999998E-2</v>
          </cell>
          <cell r="G68">
            <v>15</v>
          </cell>
          <cell r="H68">
            <v>0</v>
          </cell>
          <cell r="J68">
            <v>19</v>
          </cell>
          <cell r="K68">
            <v>0</v>
          </cell>
          <cell r="M68">
            <v>0</v>
          </cell>
          <cell r="N68">
            <v>0</v>
          </cell>
          <cell r="P68">
            <v>15</v>
          </cell>
          <cell r="Q68">
            <v>5.7000000000000002E-2</v>
          </cell>
          <cell r="S68">
            <v>14</v>
          </cell>
          <cell r="T68">
            <v>5.6000000000000001E-2</v>
          </cell>
        </row>
        <row r="69">
          <cell r="B69" t="str">
            <v>Emprunt envisagé</v>
          </cell>
          <cell r="D69">
            <v>680000</v>
          </cell>
          <cell r="G69">
            <v>444000</v>
          </cell>
          <cell r="J69">
            <v>520000</v>
          </cell>
          <cell r="M69">
            <v>537000</v>
          </cell>
          <cell r="P69">
            <v>556000</v>
          </cell>
          <cell r="S69">
            <v>174000</v>
          </cell>
        </row>
        <row r="71">
          <cell r="B71" t="str">
            <v>Apport</v>
          </cell>
          <cell r="D71">
            <v>170000</v>
          </cell>
          <cell r="E71">
            <v>0.2</v>
          </cell>
          <cell r="G71">
            <v>240000</v>
          </cell>
          <cell r="H71">
            <v>0.35089999999999999</v>
          </cell>
          <cell r="J71">
            <v>240000</v>
          </cell>
          <cell r="K71">
            <v>0.31580000000000003</v>
          </cell>
          <cell r="M71">
            <v>700000</v>
          </cell>
          <cell r="N71">
            <v>0.56589999999999996</v>
          </cell>
          <cell r="P71">
            <v>200000</v>
          </cell>
          <cell r="Q71">
            <v>0.2646</v>
          </cell>
          <cell r="S71">
            <v>520000</v>
          </cell>
          <cell r="T71">
            <v>0.74929999999999997</v>
          </cell>
        </row>
        <row r="73">
          <cell r="B73" t="str">
            <v>Prix d'achat du m2 ANCIEN</v>
          </cell>
          <cell r="D73">
            <v>10000</v>
          </cell>
          <cell r="G73">
            <v>9000</v>
          </cell>
          <cell r="J73">
            <v>9000</v>
          </cell>
          <cell r="M73">
            <v>7400</v>
          </cell>
          <cell r="P73">
            <v>8000</v>
          </cell>
          <cell r="S73">
            <v>9000</v>
          </cell>
        </row>
        <row r="75">
          <cell r="B75" t="str">
            <v>Valeur achat ANCIEN</v>
          </cell>
          <cell r="D75">
            <v>729000</v>
          </cell>
          <cell r="G75">
            <v>575000</v>
          </cell>
          <cell r="J75">
            <v>646000</v>
          </cell>
          <cell r="M75">
            <v>1096000</v>
          </cell>
          <cell r="P75">
            <v>642000</v>
          </cell>
          <cell r="S75">
            <v>589000</v>
          </cell>
        </row>
        <row r="76">
          <cell r="B76" t="str">
            <v>Valeur du garage</v>
          </cell>
          <cell r="D76">
            <v>60000</v>
          </cell>
          <cell r="G76">
            <v>0</v>
          </cell>
          <cell r="J76">
            <v>0</v>
          </cell>
          <cell r="M76">
            <v>0</v>
          </cell>
          <cell r="P76">
            <v>0</v>
          </cell>
          <cell r="S76">
            <v>0</v>
          </cell>
        </row>
        <row r="77">
          <cell r="B77" t="str">
            <v>Frais de Notaire</v>
          </cell>
          <cell r="D77">
            <v>50700</v>
          </cell>
          <cell r="E77">
            <v>6.4234131508931966E-2</v>
          </cell>
          <cell r="G77">
            <v>41900</v>
          </cell>
          <cell r="H77">
            <v>6.6291943450860161E-2</v>
          </cell>
          <cell r="J77">
            <v>45990</v>
          </cell>
          <cell r="K77">
            <v>6.6269907795473593E-2</v>
          </cell>
          <cell r="M77">
            <v>72570</v>
          </cell>
          <cell r="N77">
            <v>6.6358075714994219E-2</v>
          </cell>
          <cell r="P77">
            <v>45990</v>
          </cell>
          <cell r="Q77">
            <v>6.634599706505788E-2</v>
          </cell>
          <cell r="S77">
            <v>42500</v>
          </cell>
          <cell r="T77">
            <v>6.6414669454720923E-2</v>
          </cell>
        </row>
        <row r="78">
          <cell r="B78" t="str">
            <v>Frais dossier et Garantie Hypoth</v>
          </cell>
          <cell r="D78">
            <v>3000</v>
          </cell>
          <cell r="E78">
            <v>6800</v>
          </cell>
          <cell r="G78">
            <v>0</v>
          </cell>
          <cell r="H78">
            <v>1080</v>
          </cell>
          <cell r="J78">
            <v>0</v>
          </cell>
          <cell r="K78">
            <v>1180</v>
          </cell>
          <cell r="M78">
            <v>0</v>
          </cell>
          <cell r="N78">
            <v>1280</v>
          </cell>
          <cell r="P78">
            <v>2000</v>
          </cell>
          <cell r="Q78">
            <v>1370</v>
          </cell>
          <cell r="S78">
            <v>2000</v>
          </cell>
          <cell r="T78">
            <v>1460</v>
          </cell>
        </row>
        <row r="80">
          <cell r="B80" t="str">
            <v>Valeur Achat ANCIEN  /  Surface</v>
          </cell>
          <cell r="D80">
            <v>789000</v>
          </cell>
          <cell r="E80">
            <v>72.930000000000007</v>
          </cell>
          <cell r="G80">
            <v>635000</v>
          </cell>
          <cell r="H80">
            <v>63.9</v>
          </cell>
          <cell r="J80">
            <v>706000</v>
          </cell>
          <cell r="K80">
            <v>71.777777777777771</v>
          </cell>
          <cell r="M80">
            <v>1156000</v>
          </cell>
          <cell r="N80">
            <v>148.16216216216216</v>
          </cell>
          <cell r="P80">
            <v>702000</v>
          </cell>
          <cell r="Q80">
            <v>80.25</v>
          </cell>
          <cell r="S80">
            <v>649000</v>
          </cell>
          <cell r="T80">
            <v>65.388888888888886</v>
          </cell>
        </row>
        <row r="82">
          <cell r="B82" t="str">
            <v>Coût Intérêts &amp; avec Assur Vie</v>
          </cell>
          <cell r="D82">
            <v>352000</v>
          </cell>
          <cell r="E82">
            <v>466200</v>
          </cell>
          <cell r="G82">
            <v>168000</v>
          </cell>
          <cell r="H82">
            <v>223800</v>
          </cell>
          <cell r="J82">
            <v>255000</v>
          </cell>
          <cell r="K82">
            <v>338000</v>
          </cell>
          <cell r="M82">
            <v>279000</v>
          </cell>
          <cell r="N82">
            <v>369200</v>
          </cell>
          <cell r="P82">
            <v>272000</v>
          </cell>
          <cell r="Q82">
            <v>342200</v>
          </cell>
          <cell r="S82">
            <v>78000</v>
          </cell>
          <cell r="T82">
            <v>88200</v>
          </cell>
        </row>
      </sheetData>
      <sheetData sheetId="16">
        <row r="6">
          <cell r="T6">
            <v>1184000</v>
          </cell>
          <cell r="Z6" t="str">
            <v>voiture</v>
          </cell>
        </row>
        <row r="8">
          <cell r="A8">
            <v>8</v>
          </cell>
        </row>
      </sheetData>
      <sheetData sheetId="17"/>
      <sheetData sheetId="18">
        <row r="4">
          <cell r="F4">
            <v>6.0999999999999999E-2</v>
          </cell>
        </row>
      </sheetData>
      <sheetData sheetId="19">
        <row r="4">
          <cell r="F4">
            <v>38200</v>
          </cell>
        </row>
      </sheetData>
      <sheetData sheetId="20"/>
      <sheetData sheetId="21"/>
      <sheetData sheetId="22" refreshError="1">
        <row r="35">
          <cell r="G35">
            <v>1</v>
          </cell>
        </row>
      </sheetData>
      <sheetData sheetId="23"/>
      <sheetData sheetId="24">
        <row r="44">
          <cell r="AG44">
            <v>1152.3134125444626</v>
          </cell>
        </row>
      </sheetData>
      <sheetData sheetId="25">
        <row r="1">
          <cell r="F1" t="str">
            <v>41623 / 3469</v>
          </cell>
          <cell r="H1" t="str">
            <v>52303 / 4359</v>
          </cell>
        </row>
        <row r="2">
          <cell r="F2" t="str">
            <v>18 % / net 16 %</v>
          </cell>
          <cell r="H2" t="str">
            <v>19 % / net 18 %</v>
          </cell>
        </row>
        <row r="4">
          <cell r="H4">
            <v>3</v>
          </cell>
        </row>
        <row r="5">
          <cell r="H5">
            <v>3</v>
          </cell>
        </row>
        <row r="6">
          <cell r="F6">
            <v>0</v>
          </cell>
          <cell r="H6">
            <v>1</v>
          </cell>
        </row>
        <row r="7">
          <cell r="F7" t="str">
            <v>année  2000</v>
          </cell>
          <cell r="H7" t="str">
            <v>année  2000</v>
          </cell>
        </row>
        <row r="8">
          <cell r="F8">
            <v>2</v>
          </cell>
          <cell r="H8">
            <v>2</v>
          </cell>
        </row>
        <row r="9">
          <cell r="F9" t="str">
            <v>tranche  31.75 %</v>
          </cell>
          <cell r="H9" t="str">
            <v>tranche  31.75 %</v>
          </cell>
        </row>
        <row r="10">
          <cell r="F10">
            <v>259200</v>
          </cell>
          <cell r="H10">
            <v>292840</v>
          </cell>
        </row>
        <row r="12">
          <cell r="F12">
            <v>17000</v>
          </cell>
          <cell r="H12">
            <v>17000</v>
          </cell>
        </row>
        <row r="13">
          <cell r="H13">
            <v>0</v>
          </cell>
        </row>
        <row r="14">
          <cell r="F14">
            <v>0</v>
          </cell>
          <cell r="H14">
            <v>0</v>
          </cell>
        </row>
        <row r="15">
          <cell r="F15">
            <v>0</v>
          </cell>
          <cell r="H15">
            <v>0</v>
          </cell>
        </row>
        <row r="17">
          <cell r="F17">
            <v>204000</v>
          </cell>
          <cell r="H17">
            <v>204000</v>
          </cell>
        </row>
        <row r="19">
          <cell r="F19">
            <v>13000</v>
          </cell>
          <cell r="H19">
            <v>14000</v>
          </cell>
        </row>
        <row r="20">
          <cell r="F20">
            <v>0</v>
          </cell>
          <cell r="H20">
            <v>0</v>
          </cell>
        </row>
        <row r="21">
          <cell r="F21">
            <v>0</v>
          </cell>
          <cell r="H21">
            <v>0</v>
          </cell>
        </row>
        <row r="22">
          <cell r="F22">
            <v>0</v>
          </cell>
          <cell r="H22">
            <v>0</v>
          </cell>
        </row>
        <row r="24">
          <cell r="F24">
            <v>156000</v>
          </cell>
          <cell r="H24">
            <v>168000</v>
          </cell>
        </row>
        <row r="27">
          <cell r="F27">
            <v>0</v>
          </cell>
          <cell r="H27">
            <v>0</v>
          </cell>
        </row>
        <row r="28">
          <cell r="F28">
            <v>0</v>
          </cell>
        </row>
        <row r="30">
          <cell r="F30">
            <v>0</v>
          </cell>
          <cell r="H30">
            <v>0</v>
          </cell>
        </row>
        <row r="32">
          <cell r="F32">
            <v>0</v>
          </cell>
          <cell r="H32">
            <v>0</v>
          </cell>
        </row>
        <row r="33">
          <cell r="F33">
            <v>0</v>
          </cell>
          <cell r="H33">
            <v>0</v>
          </cell>
        </row>
        <row r="34">
          <cell r="F34">
            <v>0</v>
          </cell>
          <cell r="H34">
            <v>0</v>
          </cell>
        </row>
        <row r="36">
          <cell r="F36">
            <v>0</v>
          </cell>
          <cell r="H36">
            <v>0</v>
          </cell>
        </row>
        <row r="38">
          <cell r="F38">
            <v>360000</v>
          </cell>
          <cell r="H38">
            <v>372000</v>
          </cell>
        </row>
        <row r="39">
          <cell r="F39">
            <v>30000</v>
          </cell>
          <cell r="H39">
            <v>31000</v>
          </cell>
        </row>
        <row r="40">
          <cell r="F40">
            <v>360000</v>
          </cell>
          <cell r="H40">
            <v>372000</v>
          </cell>
        </row>
        <row r="41">
          <cell r="F41">
            <v>-20400</v>
          </cell>
          <cell r="H41">
            <v>-20400</v>
          </cell>
        </row>
        <row r="42">
          <cell r="F42">
            <v>-20400</v>
          </cell>
          <cell r="H42">
            <v>-20400</v>
          </cell>
        </row>
        <row r="43">
          <cell r="F43">
            <v>0</v>
          </cell>
          <cell r="H43">
            <v>0</v>
          </cell>
        </row>
        <row r="44">
          <cell r="F44" t="str">
            <v>non</v>
          </cell>
          <cell r="H44" t="str">
            <v>non</v>
          </cell>
        </row>
        <row r="45">
          <cell r="F45">
            <v>0</v>
          </cell>
          <cell r="H45">
            <v>0</v>
          </cell>
        </row>
        <row r="46">
          <cell r="F46">
            <v>0</v>
          </cell>
          <cell r="H46">
            <v>0</v>
          </cell>
        </row>
        <row r="47">
          <cell r="F47">
            <v>-36720</v>
          </cell>
          <cell r="H47">
            <v>-36720</v>
          </cell>
        </row>
        <row r="48">
          <cell r="F48">
            <v>0</v>
          </cell>
          <cell r="H48">
            <v>0</v>
          </cell>
        </row>
        <row r="50">
          <cell r="F50">
            <v>-15600</v>
          </cell>
          <cell r="H50">
            <v>-16800</v>
          </cell>
        </row>
        <row r="51">
          <cell r="F51" t="str">
            <v>non</v>
          </cell>
          <cell r="H51" t="str">
            <v>non</v>
          </cell>
        </row>
        <row r="52">
          <cell r="F52">
            <v>0</v>
          </cell>
          <cell r="H52">
            <v>0</v>
          </cell>
        </row>
        <row r="53">
          <cell r="F53">
            <v>0</v>
          </cell>
          <cell r="H53">
            <v>0</v>
          </cell>
        </row>
        <row r="54">
          <cell r="F54">
            <v>-28080</v>
          </cell>
          <cell r="H54">
            <v>-30240</v>
          </cell>
        </row>
        <row r="55">
          <cell r="F55">
            <v>0</v>
          </cell>
          <cell r="H55">
            <v>0</v>
          </cell>
        </row>
        <row r="57">
          <cell r="F57">
            <v>0</v>
          </cell>
          <cell r="H57">
            <v>0</v>
          </cell>
        </row>
        <row r="58">
          <cell r="F58">
            <v>0</v>
          </cell>
          <cell r="H58">
            <v>0</v>
          </cell>
        </row>
        <row r="59">
          <cell r="F59" t="b">
            <v>0</v>
          </cell>
          <cell r="H59" t="b">
            <v>0</v>
          </cell>
        </row>
        <row r="60">
          <cell r="F60">
            <v>0</v>
          </cell>
          <cell r="H60">
            <v>0</v>
          </cell>
        </row>
        <row r="62">
          <cell r="F62">
            <v>0</v>
          </cell>
          <cell r="H62">
            <v>0</v>
          </cell>
        </row>
        <row r="64">
          <cell r="F64">
            <v>-100800</v>
          </cell>
          <cell r="H64">
            <v>-104160</v>
          </cell>
        </row>
        <row r="67">
          <cell r="F67">
            <v>259200</v>
          </cell>
          <cell r="H67">
            <v>267840</v>
          </cell>
        </row>
        <row r="69">
          <cell r="F69">
            <v>0</v>
          </cell>
          <cell r="H69">
            <v>0</v>
          </cell>
        </row>
        <row r="70">
          <cell r="F70">
            <v>0</v>
          </cell>
          <cell r="H70">
            <v>25000</v>
          </cell>
        </row>
        <row r="71">
          <cell r="F71">
            <v>0</v>
          </cell>
          <cell r="H71">
            <v>0</v>
          </cell>
        </row>
        <row r="73">
          <cell r="F73">
            <v>259200</v>
          </cell>
          <cell r="H73">
            <v>292840</v>
          </cell>
        </row>
        <row r="75">
          <cell r="F75">
            <v>129600</v>
          </cell>
          <cell r="H75">
            <v>146420</v>
          </cell>
        </row>
        <row r="77">
          <cell r="F77">
            <v>0</v>
          </cell>
          <cell r="H77">
            <v>0</v>
          </cell>
        </row>
        <row r="78">
          <cell r="F78">
            <v>0</v>
          </cell>
          <cell r="H78">
            <v>0</v>
          </cell>
        </row>
        <row r="79">
          <cell r="F79">
            <v>0</v>
          </cell>
          <cell r="H79">
            <v>0</v>
          </cell>
        </row>
        <row r="80">
          <cell r="F80">
            <v>0</v>
          </cell>
          <cell r="H80">
            <v>0</v>
          </cell>
        </row>
        <row r="83">
          <cell r="F83">
            <v>259200</v>
          </cell>
          <cell r="H83">
            <v>292840</v>
          </cell>
        </row>
        <row r="85">
          <cell r="F85">
            <v>129600</v>
          </cell>
          <cell r="H85">
            <v>146420</v>
          </cell>
        </row>
        <row r="86">
          <cell r="Z86">
            <v>1998</v>
          </cell>
          <cell r="AA86" t="str">
            <v>déduc mini</v>
          </cell>
          <cell r="AB86" t="str">
            <v>décote</v>
          </cell>
          <cell r="AC86" t="str">
            <v>abat p agées</v>
          </cell>
          <cell r="AE86">
            <v>1999</v>
          </cell>
          <cell r="AF86" t="str">
            <v>déduc mini</v>
          </cell>
          <cell r="AG86" t="str">
            <v>décote</v>
          </cell>
          <cell r="AH86" t="str">
            <v>abat p agées</v>
          </cell>
          <cell r="AJ86">
            <v>2000</v>
          </cell>
          <cell r="AK86" t="str">
            <v>déduc mini</v>
          </cell>
          <cell r="AL86" t="str">
            <v>décote</v>
          </cell>
          <cell r="AM86" t="str">
            <v>abat p agées</v>
          </cell>
        </row>
        <row r="87">
          <cell r="E87">
            <v>10260</v>
          </cell>
          <cell r="Z87" t="str">
            <v>Montant de l'impôt brut</v>
          </cell>
          <cell r="AA87">
            <v>2310</v>
          </cell>
          <cell r="AB87">
            <v>3330</v>
          </cell>
          <cell r="AC87">
            <v>10040</v>
          </cell>
          <cell r="AE87" t="str">
            <v>Montant de l'impôt brut</v>
          </cell>
          <cell r="AF87">
            <v>2320</v>
          </cell>
          <cell r="AG87">
            <v>3330</v>
          </cell>
          <cell r="AH87">
            <v>10100</v>
          </cell>
          <cell r="AJ87" t="str">
            <v>Montant de l'impôt brut</v>
          </cell>
          <cell r="AK87">
            <v>2350</v>
          </cell>
          <cell r="AL87">
            <v>4900</v>
          </cell>
          <cell r="AM87">
            <v>10260</v>
          </cell>
        </row>
        <row r="88">
          <cell r="Z88" t="str">
            <v>par tranches de QF</v>
          </cell>
          <cell r="AA88" t="str">
            <v>à changer</v>
          </cell>
          <cell r="AB88" t="str">
            <v xml:space="preserve">R x </v>
          </cell>
          <cell r="AE88" t="str">
            <v>par tranches de QF</v>
          </cell>
          <cell r="AF88" t="str">
            <v>à changer</v>
          </cell>
          <cell r="AG88" t="str">
            <v xml:space="preserve">R x </v>
          </cell>
          <cell r="AH88" t="str">
            <v>année 99</v>
          </cell>
          <cell r="AJ88" t="str">
            <v>par tranches de QF</v>
          </cell>
          <cell r="AK88" t="str">
            <v>à changer</v>
          </cell>
          <cell r="AL88" t="str">
            <v xml:space="preserve">R x </v>
          </cell>
          <cell r="AM88" t="str">
            <v>année 2000</v>
          </cell>
        </row>
        <row r="89">
          <cell r="Z89" t="str">
            <v xml:space="preserve">moins de   </v>
          </cell>
          <cell r="AA89">
            <v>26100</v>
          </cell>
          <cell r="AB89">
            <v>0</v>
          </cell>
          <cell r="AE89" t="str">
            <v xml:space="preserve">moins de   </v>
          </cell>
          <cell r="AF89">
            <v>26230</v>
          </cell>
          <cell r="AG89">
            <v>0</v>
          </cell>
          <cell r="AJ89" t="str">
            <v xml:space="preserve">moins de   </v>
          </cell>
          <cell r="AK89">
            <v>26600</v>
          </cell>
          <cell r="AL89">
            <v>0</v>
          </cell>
        </row>
        <row r="90">
          <cell r="F90">
            <v>0</v>
          </cell>
          <cell r="H90">
            <v>0</v>
          </cell>
          <cell r="Z90">
            <v>26101</v>
          </cell>
          <cell r="AA90">
            <v>51340</v>
          </cell>
          <cell r="AB90">
            <v>0.105</v>
          </cell>
          <cell r="AC90">
            <v>2740.5</v>
          </cell>
          <cell r="AE90">
            <v>26231</v>
          </cell>
          <cell r="AF90">
            <v>51600</v>
          </cell>
          <cell r="AG90">
            <v>0.105</v>
          </cell>
          <cell r="AH90">
            <v>2754.15</v>
          </cell>
          <cell r="AJ90">
            <v>26601</v>
          </cell>
          <cell r="AK90">
            <v>52320</v>
          </cell>
          <cell r="AL90">
            <v>8.2500000000000004E-2</v>
          </cell>
          <cell r="AM90">
            <v>2194.5</v>
          </cell>
        </row>
        <row r="91">
          <cell r="F91">
            <v>0</v>
          </cell>
          <cell r="H91">
            <v>0</v>
          </cell>
          <cell r="Z91">
            <v>51341</v>
          </cell>
          <cell r="AA91">
            <v>90370</v>
          </cell>
          <cell r="AB91">
            <v>0.24</v>
          </cell>
          <cell r="AC91">
            <v>9671.4</v>
          </cell>
          <cell r="AE91">
            <v>51601</v>
          </cell>
          <cell r="AF91">
            <v>90820</v>
          </cell>
          <cell r="AG91">
            <v>0.24</v>
          </cell>
          <cell r="AH91">
            <v>9720.15</v>
          </cell>
          <cell r="AJ91">
            <v>52321</v>
          </cell>
          <cell r="AK91">
            <v>92090</v>
          </cell>
          <cell r="AL91">
            <v>0.2175</v>
          </cell>
          <cell r="AM91">
            <v>9257.7000000000007</v>
          </cell>
        </row>
        <row r="92">
          <cell r="F92">
            <v>45362.6</v>
          </cell>
          <cell r="H92">
            <v>56043.299999999996</v>
          </cell>
          <cell r="Z92">
            <v>90371</v>
          </cell>
          <cell r="AA92">
            <v>146320</v>
          </cell>
          <cell r="AB92">
            <v>0.33</v>
          </cell>
          <cell r="AC92">
            <v>17804.7</v>
          </cell>
          <cell r="AE92">
            <v>90821</v>
          </cell>
          <cell r="AF92">
            <v>147050</v>
          </cell>
          <cell r="AG92">
            <v>0.33</v>
          </cell>
          <cell r="AH92">
            <v>17893.95</v>
          </cell>
          <cell r="AJ92">
            <v>92091</v>
          </cell>
          <cell r="AK92">
            <v>149110</v>
          </cell>
          <cell r="AL92">
            <v>0.3175</v>
          </cell>
          <cell r="AM92">
            <v>18466.7</v>
          </cell>
        </row>
        <row r="93">
          <cell r="F93">
            <v>0</v>
          </cell>
          <cell r="H93">
            <v>0</v>
          </cell>
          <cell r="Z93">
            <v>146321</v>
          </cell>
          <cell r="AA93">
            <v>238080</v>
          </cell>
          <cell r="AB93">
            <v>0.43</v>
          </cell>
          <cell r="AC93">
            <v>32436.7</v>
          </cell>
          <cell r="AE93">
            <v>147051</v>
          </cell>
          <cell r="AF93">
            <v>239270</v>
          </cell>
          <cell r="AG93">
            <v>0.43</v>
          </cell>
          <cell r="AH93">
            <v>32598.95</v>
          </cell>
          <cell r="AJ93">
            <v>149111</v>
          </cell>
          <cell r="AK93">
            <v>242620</v>
          </cell>
          <cell r="AL93">
            <v>0.41749999999999998</v>
          </cell>
          <cell r="AM93">
            <v>33377.699999999997</v>
          </cell>
        </row>
        <row r="94">
          <cell r="F94">
            <v>0</v>
          </cell>
          <cell r="H94">
            <v>0</v>
          </cell>
          <cell r="Z94">
            <v>238081</v>
          </cell>
          <cell r="AA94">
            <v>293600</v>
          </cell>
          <cell r="AB94">
            <v>0.48</v>
          </cell>
          <cell r="AC94">
            <v>44340.7</v>
          </cell>
          <cell r="AE94">
            <v>239271</v>
          </cell>
          <cell r="AF94">
            <v>295070</v>
          </cell>
          <cell r="AG94">
            <v>0.48</v>
          </cell>
          <cell r="AH94">
            <v>44562.45</v>
          </cell>
          <cell r="AJ94">
            <v>242621</v>
          </cell>
          <cell r="AK94">
            <v>299200</v>
          </cell>
          <cell r="AL94">
            <v>0.47249999999999998</v>
          </cell>
          <cell r="AM94">
            <v>46721.8</v>
          </cell>
        </row>
        <row r="95">
          <cell r="F95">
            <v>0</v>
          </cell>
          <cell r="H95">
            <v>0</v>
          </cell>
          <cell r="Z95">
            <v>288101</v>
          </cell>
          <cell r="AA95">
            <v>9999999</v>
          </cell>
          <cell r="AB95">
            <v>0.54</v>
          </cell>
          <cell r="AC95">
            <v>61956.7</v>
          </cell>
          <cell r="AE95">
            <v>295070</v>
          </cell>
          <cell r="AF95">
            <v>9999999</v>
          </cell>
          <cell r="AG95">
            <v>0.54</v>
          </cell>
          <cell r="AH95">
            <v>62266.65</v>
          </cell>
          <cell r="AJ95">
            <v>295070</v>
          </cell>
          <cell r="AK95">
            <v>9999999</v>
          </cell>
          <cell r="AL95">
            <v>0.53249999999999997</v>
          </cell>
          <cell r="AM95">
            <v>64673.8</v>
          </cell>
        </row>
        <row r="96">
          <cell r="Z96" t="str">
            <v xml:space="preserve">non encaissement :  </v>
          </cell>
          <cell r="AA96">
            <v>400</v>
          </cell>
          <cell r="AE96" t="str">
            <v xml:space="preserve">non encaissement :  </v>
          </cell>
          <cell r="AF96">
            <v>400</v>
          </cell>
          <cell r="AG96" t="str">
            <v>enfant :</v>
          </cell>
          <cell r="AH96">
            <v>17910</v>
          </cell>
          <cell r="AJ96" t="str">
            <v xml:space="preserve">non encaissement :  </v>
          </cell>
          <cell r="AK96">
            <v>400</v>
          </cell>
          <cell r="AL96" t="str">
            <v>enfant :</v>
          </cell>
          <cell r="AM96">
            <v>23360</v>
          </cell>
        </row>
        <row r="97">
          <cell r="F97">
            <v>45362.600099999996</v>
          </cell>
          <cell r="H97">
            <v>56043.300099999993</v>
          </cell>
        </row>
        <row r="98">
          <cell r="F98">
            <v>0</v>
          </cell>
          <cell r="H98">
            <v>0</v>
          </cell>
        </row>
        <row r="99">
          <cell r="F99">
            <v>0</v>
          </cell>
          <cell r="H99">
            <v>0</v>
          </cell>
        </row>
        <row r="100">
          <cell r="F100">
            <v>-40462.600099999996</v>
          </cell>
          <cell r="H100">
            <v>0</v>
          </cell>
        </row>
        <row r="101">
          <cell r="F101">
            <v>45362.600099999996</v>
          </cell>
          <cell r="H101">
            <v>56043.300099999993</v>
          </cell>
        </row>
        <row r="102">
          <cell r="F102">
            <v>45362.600099999996</v>
          </cell>
          <cell r="H102">
            <v>56043.300099999993</v>
          </cell>
        </row>
        <row r="103">
          <cell r="F103">
            <v>0.17501003124999998</v>
          </cell>
          <cell r="H103">
            <v>0.19137856884305421</v>
          </cell>
        </row>
        <row r="105">
          <cell r="F105">
            <v>3000</v>
          </cell>
          <cell r="H105">
            <v>3000</v>
          </cell>
        </row>
        <row r="106">
          <cell r="F106">
            <v>0</v>
          </cell>
          <cell r="H106">
            <v>0</v>
          </cell>
        </row>
        <row r="107">
          <cell r="F107">
            <v>240</v>
          </cell>
          <cell r="H107">
            <v>240</v>
          </cell>
        </row>
        <row r="108">
          <cell r="F108">
            <v>0</v>
          </cell>
          <cell r="H108">
            <v>0</v>
          </cell>
        </row>
        <row r="109">
          <cell r="F109">
            <v>0</v>
          </cell>
          <cell r="H109">
            <v>0</v>
          </cell>
        </row>
        <row r="110">
          <cell r="F110">
            <v>0</v>
          </cell>
          <cell r="H110">
            <v>0</v>
          </cell>
        </row>
        <row r="111">
          <cell r="F111">
            <v>0</v>
          </cell>
          <cell r="H111">
            <v>0</v>
          </cell>
        </row>
        <row r="112">
          <cell r="F112">
            <v>0</v>
          </cell>
          <cell r="H112">
            <v>0</v>
          </cell>
        </row>
        <row r="113">
          <cell r="F113">
            <v>0</v>
          </cell>
          <cell r="H113">
            <v>0</v>
          </cell>
        </row>
        <row r="114">
          <cell r="H114">
            <v>0</v>
          </cell>
        </row>
        <row r="115">
          <cell r="F115">
            <v>0</v>
          </cell>
          <cell r="H115">
            <v>0</v>
          </cell>
        </row>
        <row r="116">
          <cell r="H116">
            <v>0</v>
          </cell>
        </row>
        <row r="117">
          <cell r="F117">
            <v>500</v>
          </cell>
          <cell r="H117">
            <v>500</v>
          </cell>
        </row>
        <row r="119">
          <cell r="F119">
            <v>3740</v>
          </cell>
          <cell r="H119">
            <v>3740</v>
          </cell>
        </row>
        <row r="121">
          <cell r="F121">
            <v>0</v>
          </cell>
          <cell r="H121">
            <v>250</v>
          </cell>
        </row>
        <row r="123">
          <cell r="F123">
            <v>41622.600099999996</v>
          </cell>
          <cell r="H123">
            <v>52303.300099999993</v>
          </cell>
        </row>
        <row r="125">
          <cell r="F125">
            <v>3469</v>
          </cell>
          <cell r="H125">
            <v>4359</v>
          </cell>
        </row>
        <row r="127">
          <cell r="F127">
            <v>0.16058101890432097</v>
          </cell>
          <cell r="H127">
            <v>0.17860708953694848</v>
          </cell>
        </row>
        <row r="129">
          <cell r="F129">
            <v>0</v>
          </cell>
          <cell r="H129">
            <v>0</v>
          </cell>
        </row>
        <row r="131">
          <cell r="F131">
            <v>0</v>
          </cell>
          <cell r="H131">
            <v>0</v>
          </cell>
        </row>
        <row r="133">
          <cell r="F133">
            <v>41622.600099999996</v>
          </cell>
          <cell r="H133">
            <v>52303.300099999993</v>
          </cell>
        </row>
        <row r="135">
          <cell r="F135">
            <v>41623</v>
          </cell>
          <cell r="H135">
            <v>52303</v>
          </cell>
        </row>
        <row r="136">
          <cell r="F136">
            <v>0</v>
          </cell>
          <cell r="H136">
            <v>0</v>
          </cell>
        </row>
        <row r="137">
          <cell r="F137">
            <v>0</v>
          </cell>
          <cell r="H137">
            <v>0</v>
          </cell>
        </row>
        <row r="138">
          <cell r="F138">
            <v>0</v>
          </cell>
          <cell r="H138">
            <v>0</v>
          </cell>
        </row>
        <row r="139">
          <cell r="F139">
            <v>0</v>
          </cell>
          <cell r="H139">
            <v>0</v>
          </cell>
        </row>
        <row r="140">
          <cell r="F140">
            <v>0</v>
          </cell>
          <cell r="H140">
            <v>0</v>
          </cell>
        </row>
        <row r="141">
          <cell r="F141">
            <v>0</v>
          </cell>
          <cell r="H141">
            <v>0</v>
          </cell>
        </row>
        <row r="142">
          <cell r="F142">
            <v>0</v>
          </cell>
          <cell r="H142">
            <v>0</v>
          </cell>
        </row>
        <row r="143">
          <cell r="F143">
            <v>0</v>
          </cell>
          <cell r="H143">
            <v>0</v>
          </cell>
        </row>
        <row r="144">
          <cell r="F144">
            <v>0</v>
          </cell>
          <cell r="H144">
            <v>0</v>
          </cell>
        </row>
        <row r="145">
          <cell r="F145">
            <v>0</v>
          </cell>
          <cell r="H145">
            <v>0</v>
          </cell>
        </row>
        <row r="146">
          <cell r="F146">
            <v>0</v>
          </cell>
          <cell r="H146">
            <v>0</v>
          </cell>
        </row>
        <row r="147">
          <cell r="F147">
            <v>0</v>
          </cell>
          <cell r="H147">
            <v>0</v>
          </cell>
        </row>
        <row r="148">
          <cell r="F148">
            <v>0</v>
          </cell>
          <cell r="H148">
            <v>0</v>
          </cell>
        </row>
        <row r="149">
          <cell r="F149">
            <v>0</v>
          </cell>
          <cell r="H149">
            <v>0</v>
          </cell>
        </row>
        <row r="152">
          <cell r="F152">
            <v>0</v>
          </cell>
          <cell r="H152">
            <v>0</v>
          </cell>
        </row>
      </sheetData>
      <sheetData sheetId="26">
        <row r="3">
          <cell r="B3" t="str">
            <v>AVIS d' IMPOSITION  sur  les  revenus  2000    :    F  41623</v>
          </cell>
        </row>
      </sheetData>
      <sheetData sheetId="27">
        <row r="1">
          <cell r="F1" t="str">
            <v>PLAFOND  de  RESSOURCES   " PAP "  et  " TAUX  ZERO "</v>
          </cell>
        </row>
        <row r="199">
          <cell r="D199" t="str">
            <v>P E L  /   48 mois</v>
          </cell>
        </row>
      </sheetData>
      <sheetData sheetId="28"/>
      <sheetData sheetId="29"/>
      <sheetData sheetId="3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e"/>
    </sheetNames>
    <sheetDataSet>
      <sheetData sheetId="0">
        <row r="2">
          <cell r="E2" t="str">
            <v>Mr Mme</v>
          </cell>
          <cell r="F2" t="str">
            <v>BEKALAREK Alain</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e"/>
    </sheetNames>
    <sheetDataSet>
      <sheetData sheetId="0">
        <row r="2">
          <cell r="E2" t="str">
            <v>Mr Mme</v>
          </cell>
          <cell r="F2" t="str">
            <v>BEKALAREK Alain</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e"/>
    </sheetNames>
    <sheetDataSet>
      <sheetData sheetId="0">
        <row r="2">
          <cell r="E2" t="str">
            <v>Mr Mme</v>
          </cell>
          <cell r="F2" t="str">
            <v>BEKALAREK Alain</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e"/>
    </sheetNames>
    <sheetDataSet>
      <sheetData sheetId="0" refreshError="1">
        <row r="2">
          <cell r="E2" t="str">
            <v>Mr Mme</v>
          </cell>
          <cell r="F2" t="str">
            <v>BEKALAREK Alain</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sheetData sheetId="1">
        <row r="6">
          <cell r="D6">
            <v>168</v>
          </cell>
        </row>
      </sheetData>
      <sheetData sheetId="2"/>
      <sheetData sheetId="3"/>
      <sheetData sheetId="4"/>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efreshError="1"/>
      <sheetData sheetId="1" refreshError="1">
        <row r="6">
          <cell r="D6">
            <v>168</v>
          </cell>
        </row>
      </sheetData>
      <sheetData sheetId="2"/>
      <sheetData sheetId="3"/>
      <sheetData sheetId="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f 9 prêts"/>
      <sheetName val="Plan Assurance dégressive"/>
      <sheetName val="Plan CIAL"/>
      <sheetName val="Plan a"/>
      <sheetName val="Comparatif CIAL"/>
    </sheetNames>
    <sheetDataSet>
      <sheetData sheetId="0" refreshError="1"/>
      <sheetData sheetId="1" refreshError="1">
        <row r="6">
          <cell r="D6">
            <v>168</v>
          </cell>
        </row>
      </sheetData>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e"/>
    </sheetNames>
    <sheetDataSet>
      <sheetData sheetId="0">
        <row r="2">
          <cell r="F2" t="str">
            <v>BEKALAREK Alain</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e"/>
      <sheetName val="téléph"/>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étiqu_adr_actuelle"/>
      <sheetName val="bienvenue"/>
      <sheetName val="doc_pr_client"/>
      <sheetName val="MOD_FAC1"/>
      <sheetName val="fin"/>
    </sheetNames>
    <sheetDataSet>
      <sheetData sheetId="0" refreshError="1">
        <row r="2">
          <cell r="E2" t="str">
            <v>Mr</v>
          </cell>
        </row>
        <row r="4">
          <cell r="D4">
            <v>152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
      <sheetName val="20"/>
      <sheetName val="21"/>
      <sheetName val="22"/>
      <sheetName val="23"/>
      <sheetName val="24"/>
      <sheetName val="25"/>
      <sheetName val="26"/>
      <sheetName val="27"/>
      <sheetName val="28"/>
      <sheetName val="29"/>
      <sheetName val="30"/>
      <sheetName val="31"/>
      <sheetName val="32"/>
      <sheetName val="33"/>
      <sheetName val="34"/>
      <sheetName val="35"/>
      <sheetName val="Emmaus Joelle"/>
    </sheetNames>
    <definedNames>
      <definedName name="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7">
          <cell r="Q37">
            <v>246.56491206942883</v>
          </cell>
        </row>
        <row r="38">
          <cell r="Q38">
            <v>960.35210496607397</v>
          </cell>
        </row>
        <row r="39">
          <cell r="Q39">
            <v>2159.1867126167635</v>
          </cell>
        </row>
        <row r="40">
          <cell r="Q40">
            <v>3861.573920847608</v>
          </cell>
        </row>
        <row r="41">
          <cell r="Q41">
            <v>6086.7249122434005</v>
          </cell>
        </row>
        <row r="42">
          <cell r="Q42">
            <v>8854.583800835695</v>
          </cell>
        </row>
        <row r="43">
          <cell r="Q43">
            <v>12185.855594385852</v>
          </cell>
        </row>
        <row r="44">
          <cell r="Q44">
            <v>16102.035223463303</v>
          </cell>
        </row>
        <row r="45">
          <cell r="Q45">
            <v>20625.437678022558</v>
          </cell>
        </row>
        <row r="46">
          <cell r="Q46">
            <v>25779.229293728276</v>
          </cell>
        </row>
        <row r="47">
          <cell r="Q47">
            <v>31587.46023189454</v>
          </cell>
        </row>
        <row r="48">
          <cell r="Q48">
            <v>38075.098198576045</v>
          </cell>
        </row>
        <row r="49">
          <cell r="Q49">
            <v>45268.063450085523</v>
          </cell>
        </row>
        <row r="50">
          <cell r="Q50">
            <v>53193.265134017856</v>
          </cell>
        </row>
        <row r="51">
          <cell r="Q51">
            <v>61878.6390167301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Budget Schmitt"/>
      <sheetName val="table coeff"/>
      <sheetName val="Fiche Banque"/>
      <sheetName val="Détail Prêts"/>
      <sheetName val="ETUDE"/>
      <sheetName val="Copie Client"/>
      <sheetName val="Copie Scénario"/>
      <sheetName val="Analyse financière"/>
      <sheetName val="Comparatif Prêts"/>
      <sheetName val="Plan a"/>
      <sheetName val="Plan a (2)"/>
      <sheetName val="acheter ou attendre"/>
      <sheetName val="Epargne"/>
      <sheetName val="Teg Emprunt"/>
      <sheetName val=" T E G "/>
      <sheetName val="calculette"/>
      <sheetName val="IMPOTS"/>
      <sheetName val="Imprime Impôts"/>
      <sheetName val="BIB"/>
      <sheetName val="liste Nom"/>
      <sheetName val="Module1"/>
      <sheetName val="Module3"/>
    </sheetNames>
    <sheetDataSet>
      <sheetData sheetId="0" refreshError="1">
        <row r="5">
          <cell r="C5" t="str">
            <v>X</v>
          </cell>
          <cell r="D5">
            <v>42</v>
          </cell>
        </row>
        <row r="7">
          <cell r="D7">
            <v>41</v>
          </cell>
        </row>
        <row r="17">
          <cell r="C17" t="str">
            <v>MULHOUSE</v>
          </cell>
        </row>
      </sheetData>
      <sheetData sheetId="1">
        <row r="66">
          <cell r="AH66">
            <v>3.35</v>
          </cell>
        </row>
      </sheetData>
      <sheetData sheetId="2" refreshError="1">
        <row r="17">
          <cell r="L17">
            <v>1.4750000000000001E-2</v>
          </cell>
        </row>
      </sheetData>
      <sheetData sheetId="3"/>
      <sheetData sheetId="4"/>
      <sheetData sheetId="5"/>
      <sheetData sheetId="6"/>
      <sheetData sheetId="7"/>
      <sheetData sheetId="8"/>
      <sheetData sheetId="9"/>
      <sheetData sheetId="10"/>
      <sheetData sheetId="11"/>
      <sheetData sheetId="12" refreshError="1">
        <row r="1">
          <cell r="D1">
            <v>1</v>
          </cell>
          <cell r="F1">
            <v>2</v>
          </cell>
          <cell r="H1">
            <v>3</v>
          </cell>
          <cell r="J1">
            <v>4</v>
          </cell>
          <cell r="L1">
            <v>5</v>
          </cell>
          <cell r="N1">
            <v>6</v>
          </cell>
          <cell r="P1" t="str">
            <v xml:space="preserve">1 + 2 + 3 + 4 + 5 + 6 </v>
          </cell>
        </row>
        <row r="2">
          <cell r="B2" t="str">
            <v>Détail des Prêts</v>
          </cell>
          <cell r="D2" t="str">
            <v>Cr Lyonnais</v>
          </cell>
          <cell r="F2" t="str">
            <v>CMDP</v>
          </cell>
          <cell r="H2" t="str">
            <v>CMDP</v>
          </cell>
          <cell r="J2" t="str">
            <v>C I L</v>
          </cell>
          <cell r="L2" t="str">
            <v>Taux 0 %</v>
          </cell>
          <cell r="N2" t="str">
            <v>Libre</v>
          </cell>
          <cell r="P2" t="str">
            <v>CUMUL</v>
          </cell>
        </row>
        <row r="3">
          <cell r="B3">
            <v>680000</v>
          </cell>
          <cell r="D3" t="str">
            <v>Principal</v>
          </cell>
          <cell r="F3" t="str">
            <v>PEL</v>
          </cell>
          <cell r="H3" t="str">
            <v>CEL</v>
          </cell>
          <cell r="J3" t="str">
            <v>1 % employeur</v>
          </cell>
        </row>
        <row r="4">
          <cell r="B4" t="str">
            <v xml:space="preserve">Emprunt  </v>
          </cell>
          <cell r="D4">
            <v>506659.99994999997</v>
          </cell>
          <cell r="F4">
            <v>58340.000010000003</v>
          </cell>
          <cell r="H4">
            <v>1.0000000000000001E-5</v>
          </cell>
          <cell r="J4">
            <v>1.0000000000000001E-5</v>
          </cell>
          <cell r="L4">
            <v>1.0000000000000001E-5</v>
          </cell>
          <cell r="N4">
            <v>115000.00001</v>
          </cell>
          <cell r="P4">
            <v>679999.99999999977</v>
          </cell>
        </row>
        <row r="5">
          <cell r="B5" t="str">
            <v>Années :</v>
          </cell>
          <cell r="D5">
            <v>15</v>
          </cell>
          <cell r="F5">
            <v>15</v>
          </cell>
          <cell r="H5">
            <v>10</v>
          </cell>
          <cell r="J5">
            <v>10</v>
          </cell>
          <cell r="L5">
            <v>14</v>
          </cell>
          <cell r="M5">
            <v>140</v>
          </cell>
          <cell r="N5">
            <v>15</v>
          </cell>
          <cell r="P5">
            <v>15</v>
          </cell>
        </row>
        <row r="6">
          <cell r="B6" t="str">
            <v>Mois</v>
          </cell>
          <cell r="D6">
            <v>180</v>
          </cell>
          <cell r="F6">
            <v>180</v>
          </cell>
          <cell r="H6">
            <v>120</v>
          </cell>
          <cell r="J6">
            <v>120</v>
          </cell>
          <cell r="L6">
            <v>168</v>
          </cell>
          <cell r="N6">
            <v>180</v>
          </cell>
          <cell r="P6">
            <v>180</v>
          </cell>
        </row>
        <row r="7">
          <cell r="B7" t="str">
            <v xml:space="preserve">Taux  </v>
          </cell>
          <cell r="D7">
            <v>5.6000000000000001E-2</v>
          </cell>
          <cell r="F7">
            <v>5.3999999999999999E-2</v>
          </cell>
          <cell r="H7">
            <v>3.5000000000000003E-2</v>
          </cell>
          <cell r="J7">
            <v>1.4999999999999999E-2</v>
          </cell>
          <cell r="L7">
            <v>0</v>
          </cell>
          <cell r="N7">
            <v>5.6000000000000001E-2</v>
          </cell>
          <cell r="P7">
            <v>5.5828981449424261E-2</v>
          </cell>
        </row>
        <row r="9">
          <cell r="B9" t="str">
            <v>Mensualité</v>
          </cell>
          <cell r="D9">
            <v>4166.7700344924151</v>
          </cell>
          <cell r="F9">
            <v>473.59630761885029</v>
          </cell>
          <cell r="H9">
            <v>9.8885867461903514E-8</v>
          </cell>
          <cell r="J9">
            <v>8.9791499795031659E-8</v>
          </cell>
          <cell r="L9">
            <v>5.9523809523809528E-8</v>
          </cell>
          <cell r="N9">
            <v>945.75959036747224</v>
          </cell>
          <cell r="P9">
            <v>5586.1259327269381</v>
          </cell>
        </row>
        <row r="10">
          <cell r="B10" t="str">
            <v>Taux AV 1 tête  100 %</v>
          </cell>
          <cell r="D10">
            <v>4.1999999999999997E-3</v>
          </cell>
          <cell r="E10">
            <v>3.5</v>
          </cell>
          <cell r="F10">
            <v>4.1999999999999997E-3</v>
          </cell>
          <cell r="G10">
            <v>3.4999999999999996</v>
          </cell>
          <cell r="H10">
            <v>4.1999999999999997E-3</v>
          </cell>
          <cell r="I10">
            <v>3.4999999999999996</v>
          </cell>
          <cell r="J10">
            <v>4.1999999999999997E-3</v>
          </cell>
          <cell r="K10">
            <v>3.4999999999999996</v>
          </cell>
          <cell r="L10">
            <v>4.1999999999999997E-3</v>
          </cell>
          <cell r="M10">
            <v>3.4999999999999996</v>
          </cell>
          <cell r="N10">
            <v>4.1999999999999997E-3</v>
          </cell>
          <cell r="O10">
            <v>3.5</v>
          </cell>
          <cell r="P10">
            <v>4.0800000000000003E-3</v>
          </cell>
          <cell r="Q10">
            <v>3.5000000000000004</v>
          </cell>
        </row>
        <row r="11">
          <cell r="B11" t="str">
            <v>Taux AV 2 têtes</v>
          </cell>
          <cell r="D11">
            <v>4.1999999999999997E-3</v>
          </cell>
          <cell r="E11">
            <v>3.5</v>
          </cell>
          <cell r="F11">
            <v>4.1999999999999997E-3</v>
          </cell>
          <cell r="G11">
            <v>3.4999999999999996</v>
          </cell>
          <cell r="H11">
            <v>4.1999999999999997E-3</v>
          </cell>
          <cell r="I11">
            <v>3.4999999999999996</v>
          </cell>
          <cell r="J11">
            <v>4.1999999999999997E-3</v>
          </cell>
          <cell r="K11">
            <v>3.4999999999999996</v>
          </cell>
          <cell r="L11">
            <v>4.1999999999999997E-3</v>
          </cell>
          <cell r="M11">
            <v>3.4999999999999996</v>
          </cell>
          <cell r="N11">
            <v>4.1999999999999997E-3</v>
          </cell>
          <cell r="O11">
            <v>3.5</v>
          </cell>
          <cell r="P11">
            <v>4.0800000000000003E-3</v>
          </cell>
          <cell r="Q11">
            <v>3.5000000000000004</v>
          </cell>
        </row>
        <row r="12">
          <cell r="B12" t="str">
            <v xml:space="preserve">Montant mois 1 tête </v>
          </cell>
          <cell r="D12">
            <v>177.33099998249997</v>
          </cell>
          <cell r="F12">
            <v>20.419000003499999</v>
          </cell>
          <cell r="H12">
            <v>3.4999999999999999E-9</v>
          </cell>
          <cell r="J12">
            <v>3.4999999999999999E-9</v>
          </cell>
          <cell r="L12">
            <v>3.4999999999999999E-9</v>
          </cell>
          <cell r="N12">
            <v>40.250000003499999</v>
          </cell>
          <cell r="P12">
            <v>237.99999999999994</v>
          </cell>
        </row>
        <row r="13">
          <cell r="B13" t="str">
            <v xml:space="preserve">Montant 2ème tête </v>
          </cell>
          <cell r="D13">
            <v>177.33099998249997</v>
          </cell>
          <cell r="F13">
            <v>20.419000003499999</v>
          </cell>
          <cell r="H13">
            <v>3.4999999999999999E-9</v>
          </cell>
          <cell r="J13">
            <v>3.4999999999999999E-9</v>
          </cell>
          <cell r="L13">
            <v>3.4999999999999999E-9</v>
          </cell>
          <cell r="N13">
            <v>40.250000003499999</v>
          </cell>
          <cell r="P13">
            <v>237.99999999999994</v>
          </cell>
        </row>
        <row r="14">
          <cell r="B14" t="str">
            <v>Mensualité av A.Vie</v>
          </cell>
          <cell r="D14">
            <v>4521.4320344574144</v>
          </cell>
          <cell r="E14">
            <v>6.8847928482192525E-2</v>
          </cell>
          <cell r="F14">
            <v>514.43430762585024</v>
          </cell>
          <cell r="G14">
            <v>6.6936203589726656E-2</v>
          </cell>
          <cell r="H14">
            <v>1.0588586746190351E-7</v>
          </cell>
          <cell r="I14">
            <v>4.9632280512611163E-2</v>
          </cell>
          <cell r="J14">
            <v>9.6791499795031656E-8</v>
          </cell>
          <cell r="K14">
            <v>3.0499532156170472E-2</v>
          </cell>
          <cell r="L14">
            <v>6.6523809523809531E-8</v>
          </cell>
          <cell r="M14">
            <v>1.61002596428537E-2</v>
          </cell>
          <cell r="N14">
            <v>1026.2595903744723</v>
          </cell>
          <cell r="O14">
            <v>6.8847928482189513E-2</v>
          </cell>
          <cell r="P14">
            <v>6062.1259327269381</v>
          </cell>
          <cell r="Q14">
            <v>6.8684393590821097E-2</v>
          </cell>
        </row>
        <row r="15">
          <cell r="B15" t="str">
            <v xml:space="preserve">Frais dossier  </v>
          </cell>
          <cell r="D15">
            <v>2000</v>
          </cell>
          <cell r="E15">
            <v>6.9482273924133822E-2</v>
          </cell>
          <cell r="G15">
            <v>6.6936203589726656E-2</v>
          </cell>
          <cell r="I15">
            <v>4.9632280512611163E-2</v>
          </cell>
          <cell r="K15">
            <v>3.0499532156170472E-2</v>
          </cell>
          <cell r="M15">
            <v>1.61002596428537E-2</v>
          </cell>
          <cell r="N15">
            <v>0</v>
          </cell>
          <cell r="O15">
            <v>6.8847928482189513E-2</v>
          </cell>
          <cell r="P15">
            <v>2000</v>
          </cell>
          <cell r="Q15">
            <v>6.9156463140330915E-2</v>
          </cell>
        </row>
        <row r="16">
          <cell r="B16" t="str">
            <v>Garantie - hypothèque</v>
          </cell>
          <cell r="D16">
            <v>5000</v>
          </cell>
          <cell r="E16">
            <v>7.108439709688362E-2</v>
          </cell>
          <cell r="G16">
            <v>6.6936203589726656E-2</v>
          </cell>
          <cell r="I16">
            <v>4.9632280512611163E-2</v>
          </cell>
          <cell r="K16">
            <v>3.0499532156170472E-2</v>
          </cell>
          <cell r="M16">
            <v>1.61002596428537E-2</v>
          </cell>
          <cell r="O16">
            <v>6.8847928482189513E-2</v>
          </cell>
          <cell r="P16">
            <v>5000</v>
          </cell>
          <cell r="Q16">
            <v>7.0345620669280642E-2</v>
          </cell>
        </row>
        <row r="17">
          <cell r="B17" t="str">
            <v>T E G</v>
          </cell>
          <cell r="D17">
            <v>6.9482273924133822E-2</v>
          </cell>
          <cell r="F17">
            <v>6.6936203589726656E-2</v>
          </cell>
          <cell r="H17">
            <v>0</v>
          </cell>
          <cell r="J17">
            <v>0</v>
          </cell>
          <cell r="L17">
            <v>0</v>
          </cell>
          <cell r="N17">
            <v>6.8847928482189513E-2</v>
          </cell>
          <cell r="P17">
            <v>6.9156463140330915E-2</v>
          </cell>
        </row>
        <row r="19">
          <cell r="B19" t="str">
            <v>Intérêts</v>
          </cell>
          <cell r="D19">
            <v>243358.60625863471</v>
          </cell>
          <cell r="E19">
            <v>0.4803193587073199</v>
          </cell>
          <cell r="F19">
            <v>26907.335361393052</v>
          </cell>
          <cell r="G19">
            <v>0.46121589572816063</v>
          </cell>
          <cell r="H19">
            <v>1.8663040954284212E-6</v>
          </cell>
          <cell r="I19">
            <v>0.1866304095428421</v>
          </cell>
          <cell r="J19">
            <v>7.7497997540379848E-7</v>
          </cell>
          <cell r="K19">
            <v>7.7497997540379837E-2</v>
          </cell>
          <cell r="L19">
            <v>0</v>
          </cell>
          <cell r="M19">
            <v>0</v>
          </cell>
          <cell r="N19">
            <v>55236.726256145004</v>
          </cell>
          <cell r="O19">
            <v>0.48031935870732007</v>
          </cell>
          <cell r="P19">
            <v>325502.66787881404</v>
          </cell>
          <cell r="Q19">
            <v>0.47868039393943257</v>
          </cell>
        </row>
        <row r="20">
          <cell r="B20" t="str">
            <v>Assurances</v>
          </cell>
          <cell r="D20">
            <v>63839.159993699992</v>
          </cell>
          <cell r="E20">
            <v>0.126</v>
          </cell>
          <cell r="F20">
            <v>7350.8400012599996</v>
          </cell>
          <cell r="G20">
            <v>0.12599999999999997</v>
          </cell>
          <cell r="H20">
            <v>8.4E-7</v>
          </cell>
          <cell r="I20">
            <v>8.3999999999999991E-2</v>
          </cell>
          <cell r="J20">
            <v>8.4E-7</v>
          </cell>
          <cell r="K20">
            <v>8.3999999999999991E-2</v>
          </cell>
          <cell r="L20">
            <v>1.176E-6</v>
          </cell>
          <cell r="M20">
            <v>0.1176</v>
          </cell>
          <cell r="N20">
            <v>14490.000001259999</v>
          </cell>
          <cell r="O20">
            <v>0.126</v>
          </cell>
          <cell r="P20">
            <v>85679.999999075982</v>
          </cell>
          <cell r="Q20">
            <v>0.1259999999986412</v>
          </cell>
        </row>
        <row r="21">
          <cell r="B21" t="str">
            <v>Intérêts + Assurances</v>
          </cell>
          <cell r="D21">
            <v>307197.7662523347</v>
          </cell>
          <cell r="E21">
            <v>0.6063193587073199</v>
          </cell>
          <cell r="F21">
            <v>34258.175362653055</v>
          </cell>
          <cell r="G21">
            <v>0.58721589572816069</v>
          </cell>
          <cell r="H21">
            <v>2.7063040954284212E-6</v>
          </cell>
          <cell r="I21">
            <v>0.27063040954284212</v>
          </cell>
          <cell r="J21">
            <v>1.6149799754037985E-6</v>
          </cell>
          <cell r="K21">
            <v>0.16149799754037983</v>
          </cell>
          <cell r="L21">
            <v>1.176E-6</v>
          </cell>
          <cell r="M21">
            <v>0.1176</v>
          </cell>
          <cell r="N21">
            <v>69726.726257405011</v>
          </cell>
          <cell r="O21">
            <v>0.60631935870732012</v>
          </cell>
          <cell r="P21">
            <v>411182.66787789005</v>
          </cell>
          <cell r="Q21">
            <v>0.60468039393807382</v>
          </cell>
        </row>
        <row r="22">
          <cell r="B22" t="str">
            <v>Frais Dossier + Garantie</v>
          </cell>
          <cell r="D22">
            <v>7000</v>
          </cell>
          <cell r="E22">
            <v>1.3815971264143211E-2</v>
          </cell>
          <cell r="F22">
            <v>0</v>
          </cell>
          <cell r="G22">
            <v>0</v>
          </cell>
          <cell r="H22">
            <v>0</v>
          </cell>
          <cell r="I22">
            <v>0</v>
          </cell>
          <cell r="J22">
            <v>0</v>
          </cell>
          <cell r="K22">
            <v>0</v>
          </cell>
          <cell r="L22">
            <v>0</v>
          </cell>
          <cell r="M22">
            <v>0</v>
          </cell>
          <cell r="N22">
            <v>0</v>
          </cell>
          <cell r="O22">
            <v>0</v>
          </cell>
          <cell r="P22">
            <v>7000</v>
          </cell>
          <cell r="Q22">
            <v>1.0294117647058827E-2</v>
          </cell>
        </row>
        <row r="23">
          <cell r="B23" t="str">
            <v>Coût global</v>
          </cell>
          <cell r="D23">
            <v>314197.7662523347</v>
          </cell>
          <cell r="E23">
            <v>0.62013532997146303</v>
          </cell>
          <cell r="F23">
            <v>34258.175362653055</v>
          </cell>
          <cell r="G23">
            <v>0.58721589572816069</v>
          </cell>
          <cell r="H23">
            <v>2.7063040954284212E-6</v>
          </cell>
          <cell r="I23">
            <v>0.27063040954284212</v>
          </cell>
          <cell r="J23">
            <v>1.6149799754037985E-6</v>
          </cell>
          <cell r="K23">
            <v>0.16149799754037983</v>
          </cell>
          <cell r="L23">
            <v>1.176E-6</v>
          </cell>
          <cell r="M23">
            <v>0.1176</v>
          </cell>
          <cell r="N23">
            <v>69726.726257405011</v>
          </cell>
          <cell r="O23">
            <v>0.60631935870732012</v>
          </cell>
          <cell r="P23">
            <v>418182.66787789005</v>
          </cell>
          <cell r="Q23">
            <v>0.61497451158513261</v>
          </cell>
        </row>
        <row r="26">
          <cell r="B26" t="str">
            <v xml:space="preserve">Taux  effectif  </v>
          </cell>
          <cell r="D26">
            <v>5.6000000000000001E-2</v>
          </cell>
          <cell r="F26">
            <v>5.3999999999999999E-2</v>
          </cell>
          <cell r="H26">
            <v>3.5000000000000003E-2</v>
          </cell>
          <cell r="J26">
            <v>1.4999999999999999E-2</v>
          </cell>
          <cell r="L26">
            <v>0</v>
          </cell>
          <cell r="N26">
            <v>5.6000000000000001E-2</v>
          </cell>
          <cell r="P26">
            <v>5.5828981449424261E-2</v>
          </cell>
        </row>
        <row r="27">
          <cell r="B27" t="str">
            <v>Type</v>
          </cell>
          <cell r="D27" t="str">
            <v>Fixe</v>
          </cell>
          <cell r="F27" t="str">
            <v>Fixe</v>
          </cell>
          <cell r="H27" t="str">
            <v>Fixe</v>
          </cell>
          <cell r="J27" t="str">
            <v>Fixe</v>
          </cell>
        </row>
        <row r="28">
          <cell r="B28" t="str">
            <v>Type</v>
          </cell>
          <cell r="F28" t="str">
            <v>P E L</v>
          </cell>
          <cell r="H28" t="str">
            <v>C E L</v>
          </cell>
          <cell r="J28" t="str">
            <v>Employeur CIL 1%</v>
          </cell>
        </row>
        <row r="29">
          <cell r="B29" t="str">
            <v>Modulable</v>
          </cell>
        </row>
        <row r="30">
          <cell r="B30" t="str">
            <v>Indexé sur</v>
          </cell>
        </row>
        <row r="31">
          <cell r="B31" t="str">
            <v>Butoir , maxi</v>
          </cell>
        </row>
        <row r="32">
          <cell r="B32" t="str">
            <v>Rbt anticipé</v>
          </cell>
        </row>
        <row r="33">
          <cell r="B33" t="str">
            <v>Frais dossier</v>
          </cell>
        </row>
        <row r="34">
          <cell r="B34" t="str">
            <v>Observations</v>
          </cell>
        </row>
      </sheetData>
      <sheetData sheetId="13" refreshError="1">
        <row r="1">
          <cell r="B1">
            <v>0.91</v>
          </cell>
        </row>
        <row r="2">
          <cell r="D2" t="str">
            <v xml:space="preserve">  LOYER  actuel      </v>
          </cell>
          <cell r="F2">
            <v>2000</v>
          </cell>
          <cell r="H2">
            <v>0.02</v>
          </cell>
          <cell r="J2" t="str">
            <v xml:space="preserve">         Loyer perdu en 20  ans</v>
          </cell>
          <cell r="N2">
            <v>583100</v>
          </cell>
        </row>
        <row r="3">
          <cell r="F3">
            <v>2900</v>
          </cell>
          <cell r="G3">
            <v>103100</v>
          </cell>
          <cell r="J3">
            <v>1207000</v>
          </cell>
          <cell r="N3">
            <v>624000</v>
          </cell>
        </row>
        <row r="4">
          <cell r="D4" t="str">
            <v xml:space="preserve">Revenus mensuel      </v>
          </cell>
          <cell r="F4">
            <v>16000</v>
          </cell>
          <cell r="H4" t="str">
            <v xml:space="preserve">durée </v>
          </cell>
          <cell r="J4">
            <v>20</v>
          </cell>
          <cell r="N4">
            <v>466200</v>
          </cell>
        </row>
        <row r="5">
          <cell r="N5" t="str">
            <v>Intérêts &amp; Ass. Vie  55  %</v>
          </cell>
        </row>
        <row r="6">
          <cell r="D6" t="str">
            <v xml:space="preserve">Effort mensuel envisagé  </v>
          </cell>
          <cell r="F6">
            <v>2300</v>
          </cell>
          <cell r="H6">
            <v>0.2</v>
          </cell>
          <cell r="J6" t="str">
            <v>Coût Assur Vie</v>
          </cell>
          <cell r="L6">
            <v>114200</v>
          </cell>
          <cell r="N6" t="str">
            <v>Int. 352 000 F  /   41  %</v>
          </cell>
        </row>
        <row r="7">
          <cell r="H7">
            <v>181285.09101988707</v>
          </cell>
        </row>
        <row r="8">
          <cell r="D8">
            <v>0.29849999999999999</v>
          </cell>
          <cell r="F8">
            <v>4300</v>
          </cell>
          <cell r="H8">
            <v>170000</v>
          </cell>
          <cell r="J8">
            <v>20</v>
          </cell>
          <cell r="N8">
            <v>850000</v>
          </cell>
        </row>
        <row r="9">
          <cell r="F9">
            <v>476</v>
          </cell>
          <cell r="N9" t="str">
            <v>Possibilité emprunt</v>
          </cell>
        </row>
        <row r="10">
          <cell r="D10" t="str">
            <v xml:space="preserve">Remboursement Mois : </v>
          </cell>
          <cell r="F10">
            <v>4776</v>
          </cell>
          <cell r="J10">
            <v>4.4999999999999998E-2</v>
          </cell>
          <cell r="L10">
            <v>450</v>
          </cell>
          <cell r="N10">
            <v>680000</v>
          </cell>
        </row>
        <row r="11">
          <cell r="B11" t="str">
            <v>Age Mr</v>
          </cell>
          <cell r="D11">
            <v>0.34913287079543365</v>
          </cell>
          <cell r="F11">
            <v>5586.1259327269381</v>
          </cell>
          <cell r="J11">
            <v>5.5828981449424261E-2</v>
          </cell>
          <cell r="L11">
            <v>15</v>
          </cell>
          <cell r="N11">
            <v>-203000</v>
          </cell>
        </row>
        <row r="12">
          <cell r="B12">
            <v>51</v>
          </cell>
          <cell r="D12" t="str">
            <v>Achat  NEUF</v>
          </cell>
          <cell r="F12" t="str">
            <v>759500  /  819500</v>
          </cell>
          <cell r="H12" t="str">
            <v>dont garage</v>
          </cell>
          <cell r="J12">
            <v>54.2</v>
          </cell>
          <cell r="N12">
            <v>14000</v>
          </cell>
        </row>
        <row r="13">
          <cell r="B13" t="str">
            <v>terminé à</v>
          </cell>
          <cell r="D13" t="str">
            <v xml:space="preserve">plus garage :  </v>
          </cell>
          <cell r="F13">
            <v>60000</v>
          </cell>
          <cell r="J13">
            <v>-0.34557195571955723</v>
          </cell>
          <cell r="N13">
            <v>0.2857142857142857</v>
          </cell>
          <cell r="S13" t="str">
            <v>apport</v>
          </cell>
          <cell r="T13">
            <v>170000</v>
          </cell>
          <cell r="V13">
            <v>170000</v>
          </cell>
          <cell r="X13">
            <v>170000</v>
          </cell>
        </row>
        <row r="14">
          <cell r="B14">
            <v>71</v>
          </cell>
          <cell r="D14" t="str">
            <v>Achat  ANCIEN</v>
          </cell>
          <cell r="F14">
            <v>729000</v>
          </cell>
          <cell r="J14">
            <v>72.930000000000007</v>
          </cell>
          <cell r="N14">
            <v>10000</v>
          </cell>
          <cell r="S14" t="str">
            <v>cumul dispo</v>
          </cell>
          <cell r="T14">
            <v>850000</v>
          </cell>
          <cell r="V14">
            <v>850000</v>
          </cell>
          <cell r="X14">
            <v>850000</v>
          </cell>
        </row>
        <row r="15">
          <cell r="B15" t="str">
            <v>Age Mme</v>
          </cell>
          <cell r="H15">
            <v>6.4</v>
          </cell>
          <cell r="S15" t="str">
            <v>dossier</v>
          </cell>
          <cell r="T15">
            <v>6800</v>
          </cell>
          <cell r="V15">
            <v>6800</v>
          </cell>
          <cell r="X15">
            <v>6800</v>
          </cell>
        </row>
        <row r="16">
          <cell r="B16">
            <v>46</v>
          </cell>
          <cell r="D16" t="str">
            <v xml:space="preserve">   Valeur  Construction</v>
          </cell>
          <cell r="F16">
            <v>456200</v>
          </cell>
          <cell r="H16">
            <v>60000</v>
          </cell>
          <cell r="J16">
            <v>48</v>
          </cell>
          <cell r="N16">
            <v>9500</v>
          </cell>
          <cell r="S16" t="str">
            <v>hyptohèque</v>
          </cell>
          <cell r="T16">
            <v>6800</v>
          </cell>
          <cell r="V16">
            <v>6800</v>
          </cell>
          <cell r="X16">
            <v>6800</v>
          </cell>
        </row>
        <row r="17">
          <cell r="B17" t="str">
            <v>terminé à</v>
          </cell>
          <cell r="H17">
            <v>0.45703403951440136</v>
          </cell>
          <cell r="L17">
            <v>9.8499999999999994E-3</v>
          </cell>
        </row>
        <row r="18">
          <cell r="B18">
            <v>66</v>
          </cell>
          <cell r="D18">
            <v>6800</v>
          </cell>
          <cell r="F18">
            <v>4.1999999999999997E-3</v>
          </cell>
          <cell r="H18">
            <v>384000</v>
          </cell>
          <cell r="J18" t="str">
            <v>frais Notaire neuf</v>
          </cell>
          <cell r="L18" t="str">
            <v>hypoth</v>
          </cell>
          <cell r="N18" t="str">
            <v>frais Notaire ancien</v>
          </cell>
          <cell r="S18" t="str">
            <v>cumul frais</v>
          </cell>
          <cell r="T18">
            <v>9800</v>
          </cell>
          <cell r="V18">
            <v>9800</v>
          </cell>
          <cell r="X18">
            <v>9800</v>
          </cell>
        </row>
        <row r="19">
          <cell r="B19" t="str">
            <v>mis à jour</v>
          </cell>
          <cell r="D19" t="str">
            <v xml:space="preserve">   plafond frais de dossier</v>
          </cell>
          <cell r="F19" t="str">
            <v>par tranche 10 000 F</v>
          </cell>
          <cell r="H19" t="str">
            <v>avec terrain :</v>
          </cell>
          <cell r="J19">
            <v>20490</v>
          </cell>
          <cell r="L19">
            <v>6800</v>
          </cell>
          <cell r="N19">
            <v>50700</v>
          </cell>
        </row>
        <row r="20">
          <cell r="B20">
            <v>37225</v>
          </cell>
          <cell r="D20">
            <v>3000</v>
          </cell>
          <cell r="F20">
            <v>3.5</v>
          </cell>
          <cell r="H20">
            <v>840200</v>
          </cell>
          <cell r="J20">
            <v>2.5000000000000001E-2</v>
          </cell>
          <cell r="L20">
            <v>0.01</v>
          </cell>
          <cell r="N20">
            <v>6.4234131508931966E-2</v>
          </cell>
          <cell r="S20" t="str">
            <v xml:space="preserve">frais notaire  </v>
          </cell>
          <cell r="T20">
            <v>0</v>
          </cell>
          <cell r="V20">
            <v>2.5000000000000001E-2</v>
          </cell>
          <cell r="X20">
            <v>0</v>
          </cell>
        </row>
        <row r="21">
          <cell r="T21" t="str">
            <v>ancien</v>
          </cell>
          <cell r="V21" t="str">
            <v>neuf</v>
          </cell>
          <cell r="X21" t="str">
            <v>construction</v>
          </cell>
          <cell r="Y21" t="str">
            <v>écart</v>
          </cell>
        </row>
        <row r="22">
          <cell r="S22" t="str">
            <v xml:space="preserve">frais notaire  </v>
          </cell>
          <cell r="T22">
            <v>6.4234131508931966E-2</v>
          </cell>
          <cell r="V22">
            <v>2.5000000000000001E-2</v>
          </cell>
          <cell r="Y22">
            <v>30200</v>
          </cell>
        </row>
        <row r="23">
          <cell r="S23" t="str">
            <v xml:space="preserve">achat possible sans garage  </v>
          </cell>
          <cell r="T23">
            <v>840000</v>
          </cell>
          <cell r="V23">
            <v>840000</v>
          </cell>
          <cell r="X23">
            <v>840000</v>
          </cell>
          <cell r="Y23" t="str">
            <v>ligne non exacte</v>
          </cell>
        </row>
        <row r="24">
          <cell r="S24" t="str">
            <v xml:space="preserve">garage  </v>
          </cell>
          <cell r="T24">
            <v>-60000</v>
          </cell>
          <cell r="V24">
            <v>-60000</v>
          </cell>
          <cell r="X24">
            <v>456200</v>
          </cell>
          <cell r="Y24" t="str">
            <v>terrain</v>
          </cell>
        </row>
        <row r="25">
          <cell r="S25" t="str">
            <v xml:space="preserve">frais notaire à déduire :   </v>
          </cell>
          <cell r="T25">
            <v>50700</v>
          </cell>
          <cell r="V25">
            <v>20500</v>
          </cell>
        </row>
        <row r="27">
          <cell r="S27" t="str">
            <v xml:space="preserve">achat possible avec garage  </v>
          </cell>
          <cell r="T27">
            <v>830700</v>
          </cell>
          <cell r="V27">
            <v>800500</v>
          </cell>
          <cell r="X27">
            <v>1296200</v>
          </cell>
        </row>
        <row r="28">
          <cell r="D28">
            <v>4</v>
          </cell>
          <cell r="S28" t="str">
            <v xml:space="preserve">plafond Frais dossier </v>
          </cell>
          <cell r="T28">
            <v>3000</v>
          </cell>
          <cell r="V28">
            <v>3000</v>
          </cell>
          <cell r="X28">
            <v>3000</v>
          </cell>
        </row>
        <row r="29">
          <cell r="S29" t="str">
            <v xml:space="preserve">dossier calcul  </v>
          </cell>
          <cell r="T29">
            <v>3000</v>
          </cell>
          <cell r="V29">
            <v>3000</v>
          </cell>
          <cell r="X29">
            <v>3000</v>
          </cell>
        </row>
        <row r="102">
          <cell r="U102">
            <v>2913.6223450555967</v>
          </cell>
        </row>
      </sheetData>
      <sheetData sheetId="14" refreshError="1">
        <row r="2">
          <cell r="B2" t="str">
            <v>Etude réalisée par " Jo - Conseil  06 70 79 27 76 "  le .......</v>
          </cell>
          <cell r="D2">
            <v>38053</v>
          </cell>
          <cell r="F2" t="str">
            <v xml:space="preserve">concerne  Mr &amp; Mme :  X  &amp;  BURG Brigitte  </v>
          </cell>
        </row>
        <row r="4">
          <cell r="B4" t="str">
            <v xml:space="preserve">Revenus mensuel    </v>
          </cell>
          <cell r="C4">
            <v>16000</v>
          </cell>
          <cell r="H4" t="str">
            <v xml:space="preserve">         Loyer perdu en 20  ans</v>
          </cell>
          <cell r="L4">
            <v>583100</v>
          </cell>
        </row>
        <row r="6">
          <cell r="B6" t="str">
            <v xml:space="preserve">LOYER  actuel    </v>
          </cell>
          <cell r="C6">
            <v>2000</v>
          </cell>
          <cell r="D6">
            <v>0.125</v>
          </cell>
          <cell r="H6" t="str">
            <v>évolution loyer</v>
          </cell>
          <cell r="J6" t="str">
            <v>incidence % hausse</v>
          </cell>
          <cell r="L6" t="str">
            <v>Intérêts du Prêt</v>
          </cell>
        </row>
        <row r="8">
          <cell r="B8" t="str">
            <v xml:space="preserve">Effort mensuel envisagé     </v>
          </cell>
          <cell r="C8">
            <v>2300</v>
          </cell>
          <cell r="D8">
            <v>0.14374999999999999</v>
          </cell>
          <cell r="H8">
            <v>0.02</v>
          </cell>
          <cell r="J8">
            <v>103100</v>
          </cell>
          <cell r="L8" t="str">
            <v>Int. 352 000 F  /   41  %</v>
          </cell>
        </row>
        <row r="10">
          <cell r="B10" t="str">
            <v xml:space="preserve">Remboursement avec A.Vie    </v>
          </cell>
          <cell r="C10">
            <v>4776</v>
          </cell>
          <cell r="F10">
            <v>476</v>
          </cell>
          <cell r="H10" t="str">
            <v>Capital</v>
          </cell>
          <cell r="J10">
            <v>20</v>
          </cell>
          <cell r="L10" t="str">
            <v>Emprunt</v>
          </cell>
        </row>
        <row r="11">
          <cell r="F11" t="str">
            <v>2 têtes</v>
          </cell>
          <cell r="H11" t="str">
            <v>disponible</v>
          </cell>
          <cell r="J11" t="str">
            <v>durée et taux prêt</v>
          </cell>
          <cell r="L11" t="str">
            <v>envisagé</v>
          </cell>
        </row>
        <row r="12">
          <cell r="B12" t="str">
            <v xml:space="preserve">Taux Effort avec Assur.Vie      </v>
          </cell>
          <cell r="C12">
            <v>0.29849999999999999</v>
          </cell>
          <cell r="F12">
            <v>114200</v>
          </cell>
          <cell r="H12">
            <v>850000</v>
          </cell>
          <cell r="J12">
            <v>4.4999999999999998E-2</v>
          </cell>
          <cell r="L12">
            <v>680000</v>
          </cell>
        </row>
        <row r="14">
          <cell r="F14" t="str">
            <v>A C H A T</v>
          </cell>
          <cell r="H14" t="str">
            <v>Surface habitable</v>
          </cell>
          <cell r="J14" t="str">
            <v>Prix hors Frais</v>
          </cell>
        </row>
        <row r="15">
          <cell r="B15" t="str">
            <v>Apport :</v>
          </cell>
          <cell r="C15">
            <v>170000</v>
          </cell>
          <cell r="D15">
            <v>0.20744356314826112</v>
          </cell>
          <cell r="F15" t="str">
            <v>N E U F</v>
          </cell>
          <cell r="G15">
            <v>2.5000000000000001E-2</v>
          </cell>
          <cell r="H15">
            <v>54.2</v>
          </cell>
          <cell r="J15">
            <v>819500</v>
          </cell>
          <cell r="L15">
            <v>14000</v>
          </cell>
        </row>
        <row r="16">
          <cell r="J16">
            <v>60000</v>
          </cell>
          <cell r="L16" t="str">
            <v>frais Notaire inclus</v>
          </cell>
        </row>
        <row r="17">
          <cell r="B17" t="str">
            <v xml:space="preserve">Frais dossier et Garantie : </v>
          </cell>
          <cell r="C17">
            <v>9800</v>
          </cell>
          <cell r="D17">
            <v>1.2416064867604206E-2</v>
          </cell>
          <cell r="F17" t="str">
            <v>ANCIEN</v>
          </cell>
          <cell r="G17">
            <v>6.4234131508931966E-2</v>
          </cell>
          <cell r="H17">
            <v>72.930000000000007</v>
          </cell>
          <cell r="J17">
            <v>789300</v>
          </cell>
          <cell r="L17">
            <v>10000</v>
          </cell>
        </row>
        <row r="18">
          <cell r="G18" t="str">
            <v>fr notaire</v>
          </cell>
          <cell r="H18" t="str">
            <v>hors travaux</v>
          </cell>
        </row>
        <row r="20">
          <cell r="B20" t="str">
            <v>Valeur de la Construction</v>
          </cell>
          <cell r="C20" t="str">
            <v>Prix terrain</v>
          </cell>
          <cell r="F20">
            <v>60000</v>
          </cell>
          <cell r="H20" t="str">
            <v>Surface habitable</v>
          </cell>
          <cell r="J20" t="str">
            <v>Prix avec terrain</v>
          </cell>
          <cell r="L20" t="str">
            <v xml:space="preserve">Prix du m2 construction    </v>
          </cell>
        </row>
        <row r="21">
          <cell r="B21">
            <v>456200</v>
          </cell>
          <cell r="C21">
            <v>384000</v>
          </cell>
          <cell r="D21">
            <v>0.8417360806663744</v>
          </cell>
          <cell r="F21" t="str">
            <v>Terrain :</v>
          </cell>
          <cell r="G21">
            <v>6.4</v>
          </cell>
          <cell r="H21">
            <v>48</v>
          </cell>
          <cell r="J21">
            <v>840200</v>
          </cell>
          <cell r="L21">
            <v>9500</v>
          </cell>
        </row>
        <row r="24">
          <cell r="B24" t="str">
            <v xml:space="preserve">  P. S.   Cette étude ne tient pas compte de prêts , tels que prêt à taux 0 % , en Devises , F.S. ou  1% employeur ,  P.E.L. -  C.E.L.  + avantageux</v>
          </cell>
        </row>
        <row r="25">
          <cell r="B25" t="str">
            <v xml:space="preserve">que le prêt principal , ou de Garantie ( Hypothèque ) plus avantageuse , qui permettent d'améliorer les possibilités d'achat . </v>
          </cell>
        </row>
        <row r="26">
          <cell r="B26" t="str">
            <v xml:space="preserve">  Cette étude non contractuelle n'a qu'un caractère INDICATIF pour une étude plus approfondie</v>
          </cell>
        </row>
      </sheetData>
      <sheetData sheetId="15" refreshError="1">
        <row r="2">
          <cell r="B2" t="str">
            <v>X</v>
          </cell>
          <cell r="D2" t="str">
            <v>Hypothèse en cours</v>
          </cell>
          <cell r="G2" t="str">
            <v>Hypothèse 1</v>
          </cell>
          <cell r="J2" t="str">
            <v>Hypothèse 2</v>
          </cell>
          <cell r="M2" t="str">
            <v>Hypothèse 3</v>
          </cell>
          <cell r="P2" t="str">
            <v>Hypothèse 4</v>
          </cell>
          <cell r="S2" t="str">
            <v>Hypothèse 5</v>
          </cell>
          <cell r="AA2" t="str">
            <v>Hypothèse 1</v>
          </cell>
          <cell r="AD2" t="str">
            <v>Hypothèse 2</v>
          </cell>
          <cell r="AG2" t="str">
            <v>Hypothèse 3</v>
          </cell>
          <cell r="AJ2" t="str">
            <v>Hypothèse 4</v>
          </cell>
          <cell r="AM2" t="str">
            <v>Hypothèse 5</v>
          </cell>
          <cell r="AP2" t="str">
            <v>Hypothèse 6</v>
          </cell>
        </row>
        <row r="3">
          <cell r="B3">
            <v>38053</v>
          </cell>
        </row>
        <row r="4">
          <cell r="B4" t="str">
            <v>Revenus Mensuels</v>
          </cell>
          <cell r="D4">
            <v>16000</v>
          </cell>
          <cell r="G4">
            <v>0</v>
          </cell>
          <cell r="J4">
            <v>0</v>
          </cell>
          <cell r="M4">
            <v>0</v>
          </cell>
          <cell r="P4">
            <v>20000</v>
          </cell>
          <cell r="S4">
            <v>7100</v>
          </cell>
          <cell r="AA4">
            <v>16000</v>
          </cell>
          <cell r="AD4">
            <v>16000</v>
          </cell>
          <cell r="AG4">
            <v>16000</v>
          </cell>
          <cell r="AJ4">
            <v>20000</v>
          </cell>
          <cell r="AM4">
            <v>7100</v>
          </cell>
          <cell r="AP4">
            <v>24000</v>
          </cell>
        </row>
        <row r="5">
          <cell r="B5" t="str">
            <v>Loyer actuel</v>
          </cell>
          <cell r="D5">
            <v>2000</v>
          </cell>
          <cell r="G5">
            <v>0</v>
          </cell>
          <cell r="J5">
            <v>0</v>
          </cell>
          <cell r="M5">
            <v>0</v>
          </cell>
          <cell r="P5">
            <v>3100</v>
          </cell>
          <cell r="S5">
            <v>0</v>
          </cell>
          <cell r="AA5">
            <v>2000</v>
          </cell>
          <cell r="AD5">
            <v>2000</v>
          </cell>
          <cell r="AG5">
            <v>2000</v>
          </cell>
          <cell r="AJ5">
            <v>3100</v>
          </cell>
          <cell r="AM5">
            <v>0</v>
          </cell>
          <cell r="AP5">
            <v>4400</v>
          </cell>
        </row>
        <row r="6">
          <cell r="B6" t="str">
            <v>Effort envisagé</v>
          </cell>
          <cell r="D6">
            <v>2300</v>
          </cell>
          <cell r="G6">
            <v>1400</v>
          </cell>
          <cell r="J6">
            <v>1400</v>
          </cell>
          <cell r="M6">
            <v>1400</v>
          </cell>
          <cell r="P6">
            <v>1500</v>
          </cell>
          <cell r="S6">
            <v>1500</v>
          </cell>
          <cell r="AA6">
            <v>1400</v>
          </cell>
          <cell r="AD6">
            <v>1400</v>
          </cell>
          <cell r="AG6">
            <v>1400</v>
          </cell>
          <cell r="AJ6">
            <v>1500</v>
          </cell>
          <cell r="AM6">
            <v>1500</v>
          </cell>
          <cell r="AP6">
            <v>2000</v>
          </cell>
        </row>
        <row r="7">
          <cell r="B7" t="str">
            <v>Assurance Vie</v>
          </cell>
          <cell r="D7">
            <v>476</v>
          </cell>
          <cell r="E7">
            <v>114200</v>
          </cell>
          <cell r="G7">
            <v>310</v>
          </cell>
          <cell r="H7">
            <v>55800</v>
          </cell>
          <cell r="J7">
            <v>364</v>
          </cell>
          <cell r="K7">
            <v>83000</v>
          </cell>
          <cell r="M7">
            <v>376</v>
          </cell>
          <cell r="N7">
            <v>90200</v>
          </cell>
          <cell r="P7">
            <v>390</v>
          </cell>
          <cell r="Q7">
            <v>70200</v>
          </cell>
          <cell r="S7">
            <v>61</v>
          </cell>
          <cell r="T7">
            <v>10200</v>
          </cell>
          <cell r="AA7">
            <v>310</v>
          </cell>
          <cell r="AB7">
            <v>55800</v>
          </cell>
          <cell r="AD7">
            <v>364</v>
          </cell>
          <cell r="AE7">
            <v>83000</v>
          </cell>
          <cell r="AG7">
            <v>376</v>
          </cell>
          <cell r="AH7">
            <v>90200</v>
          </cell>
          <cell r="AJ7">
            <v>390</v>
          </cell>
          <cell r="AK7">
            <v>70200</v>
          </cell>
          <cell r="AM7">
            <v>61</v>
          </cell>
          <cell r="AN7">
            <v>10200</v>
          </cell>
          <cell r="AP7">
            <v>570</v>
          </cell>
          <cell r="AQ7">
            <v>109400</v>
          </cell>
        </row>
        <row r="9">
          <cell r="B9" t="str">
            <v>Mensualité av As Vie / Taux effort</v>
          </cell>
          <cell r="D9">
            <v>4776</v>
          </cell>
          <cell r="E9">
            <v>0.29849999999999999</v>
          </cell>
          <cell r="G9">
            <v>3710</v>
          </cell>
          <cell r="H9">
            <v>0.231875</v>
          </cell>
          <cell r="J9">
            <v>3764</v>
          </cell>
          <cell r="K9">
            <v>0.23524999999999999</v>
          </cell>
          <cell r="M9">
            <v>3776</v>
          </cell>
          <cell r="N9">
            <v>0.23599999999999999</v>
          </cell>
          <cell r="P9">
            <v>4990</v>
          </cell>
          <cell r="Q9">
            <v>0.2495</v>
          </cell>
          <cell r="S9">
            <v>1561</v>
          </cell>
          <cell r="T9">
            <v>0.21985915492957747</v>
          </cell>
          <cell r="AA9">
            <v>3710</v>
          </cell>
          <cell r="AB9">
            <v>0.231875</v>
          </cell>
          <cell r="AD9">
            <v>3764</v>
          </cell>
          <cell r="AE9">
            <v>0.23524999999999999</v>
          </cell>
          <cell r="AG9">
            <v>3776</v>
          </cell>
          <cell r="AH9">
            <v>0.23599999999999999</v>
          </cell>
          <cell r="AJ9">
            <v>4990</v>
          </cell>
          <cell r="AK9">
            <v>0.2495</v>
          </cell>
          <cell r="AM9">
            <v>1561</v>
          </cell>
          <cell r="AN9">
            <v>0.21985915492957747</v>
          </cell>
          <cell r="AP9">
            <v>6970</v>
          </cell>
          <cell r="AQ9">
            <v>0.29041666666666666</v>
          </cell>
        </row>
        <row r="11">
          <cell r="B11" t="str">
            <v>Coût Assurance Vie</v>
          </cell>
          <cell r="D11">
            <v>3.5</v>
          </cell>
          <cell r="E11">
            <v>2</v>
          </cell>
          <cell r="G11">
            <v>0</v>
          </cell>
          <cell r="H11">
            <v>0</v>
          </cell>
          <cell r="J11">
            <v>0</v>
          </cell>
          <cell r="K11">
            <v>0</v>
          </cell>
          <cell r="M11">
            <v>0</v>
          </cell>
          <cell r="N11">
            <v>0</v>
          </cell>
          <cell r="P11">
            <v>0</v>
          </cell>
          <cell r="Q11">
            <v>0</v>
          </cell>
          <cell r="S11">
            <v>0</v>
          </cell>
          <cell r="T11">
            <v>1</v>
          </cell>
          <cell r="AA11">
            <v>3.5</v>
          </cell>
          <cell r="AB11">
            <v>2</v>
          </cell>
          <cell r="AD11">
            <v>3.5</v>
          </cell>
          <cell r="AE11">
            <v>2</v>
          </cell>
          <cell r="AG11">
            <v>3.5</v>
          </cell>
          <cell r="AH11">
            <v>2</v>
          </cell>
          <cell r="AJ11">
            <v>3.5</v>
          </cell>
          <cell r="AK11">
            <v>2</v>
          </cell>
          <cell r="AM11">
            <v>3.5</v>
          </cell>
          <cell r="AN11">
            <v>1</v>
          </cell>
          <cell r="AP11">
            <v>3.4</v>
          </cell>
          <cell r="AQ11">
            <v>2</v>
          </cell>
        </row>
        <row r="12">
          <cell r="B12" t="str">
            <v>Durée Emprunt et Taux intérêt</v>
          </cell>
          <cell r="D12">
            <v>20</v>
          </cell>
          <cell r="E12">
            <v>4.4999999999999998E-2</v>
          </cell>
          <cell r="G12">
            <v>15</v>
          </cell>
          <cell r="H12">
            <v>0</v>
          </cell>
          <cell r="J12">
            <v>19</v>
          </cell>
          <cell r="K12">
            <v>0</v>
          </cell>
          <cell r="M12">
            <v>0</v>
          </cell>
          <cell r="N12">
            <v>0</v>
          </cell>
          <cell r="P12">
            <v>15</v>
          </cell>
          <cell r="Q12">
            <v>5.7000000000000002E-2</v>
          </cell>
          <cell r="S12">
            <v>14</v>
          </cell>
          <cell r="T12">
            <v>5.6000000000000001E-2</v>
          </cell>
          <cell r="AA12">
            <v>15</v>
          </cell>
          <cell r="AB12">
            <v>4.4999999999999998E-2</v>
          </cell>
          <cell r="AD12">
            <v>19</v>
          </cell>
          <cell r="AE12">
            <v>4.4999999999999998E-2</v>
          </cell>
          <cell r="AG12">
            <v>20</v>
          </cell>
          <cell r="AH12">
            <v>4.4999999999999998E-2</v>
          </cell>
          <cell r="AJ12">
            <v>15</v>
          </cell>
          <cell r="AK12">
            <v>5.7000000000000002E-2</v>
          </cell>
          <cell r="AM12">
            <v>14</v>
          </cell>
          <cell r="AN12">
            <v>5.6000000000000001E-2</v>
          </cell>
          <cell r="AP12">
            <v>16</v>
          </cell>
          <cell r="AQ12">
            <v>5.0999999999999997E-2</v>
          </cell>
        </row>
        <row r="13">
          <cell r="B13" t="str">
            <v>Emprunt envisagé</v>
          </cell>
          <cell r="D13">
            <v>680000</v>
          </cell>
          <cell r="G13">
            <v>444000</v>
          </cell>
          <cell r="J13">
            <v>520000</v>
          </cell>
          <cell r="M13">
            <v>537000</v>
          </cell>
          <cell r="P13">
            <v>556000</v>
          </cell>
          <cell r="S13">
            <v>174000</v>
          </cell>
          <cell r="AA13">
            <v>444000</v>
          </cell>
          <cell r="AD13">
            <v>520000</v>
          </cell>
          <cell r="AG13">
            <v>537000</v>
          </cell>
          <cell r="AJ13">
            <v>556000</v>
          </cell>
          <cell r="AM13">
            <v>174000</v>
          </cell>
          <cell r="AP13">
            <v>839000</v>
          </cell>
        </row>
        <row r="15">
          <cell r="B15" t="str">
            <v>Apport</v>
          </cell>
          <cell r="D15">
            <v>170000</v>
          </cell>
          <cell r="E15">
            <v>0.2</v>
          </cell>
          <cell r="G15">
            <v>240000</v>
          </cell>
          <cell r="H15">
            <v>0.35089999999999999</v>
          </cell>
          <cell r="J15">
            <v>240000</v>
          </cell>
          <cell r="K15">
            <v>0.31580000000000003</v>
          </cell>
          <cell r="M15">
            <v>700000</v>
          </cell>
          <cell r="N15">
            <v>0.56589999999999996</v>
          </cell>
          <cell r="P15">
            <v>200000</v>
          </cell>
          <cell r="Q15">
            <v>0.2646</v>
          </cell>
          <cell r="S15">
            <v>520000</v>
          </cell>
          <cell r="T15">
            <v>0.74929999999999997</v>
          </cell>
          <cell r="AA15">
            <v>240000</v>
          </cell>
          <cell r="AB15">
            <v>0.35089999999999999</v>
          </cell>
          <cell r="AD15">
            <v>240000</v>
          </cell>
          <cell r="AE15">
            <v>0.31580000000000003</v>
          </cell>
          <cell r="AG15">
            <v>700000</v>
          </cell>
          <cell r="AH15">
            <v>0.56589999999999996</v>
          </cell>
          <cell r="AJ15">
            <v>200000</v>
          </cell>
          <cell r="AK15">
            <v>0.2646</v>
          </cell>
          <cell r="AM15">
            <v>520000</v>
          </cell>
          <cell r="AN15">
            <v>0.74929999999999997</v>
          </cell>
          <cell r="AP15">
            <v>130000</v>
          </cell>
          <cell r="AQ15">
            <v>0.13420000000000001</v>
          </cell>
        </row>
        <row r="17">
          <cell r="B17" t="str">
            <v>Capital disponible avec emprunt</v>
          </cell>
          <cell r="D17">
            <v>850000</v>
          </cell>
          <cell r="G17">
            <v>684000</v>
          </cell>
          <cell r="J17">
            <v>760000</v>
          </cell>
          <cell r="M17">
            <v>1237000</v>
          </cell>
          <cell r="P17">
            <v>756000</v>
          </cell>
          <cell r="S17">
            <v>694000</v>
          </cell>
          <cell r="AA17">
            <v>684000</v>
          </cell>
          <cell r="AD17">
            <v>760000</v>
          </cell>
          <cell r="AG17">
            <v>1237000</v>
          </cell>
          <cell r="AJ17">
            <v>756000</v>
          </cell>
          <cell r="AM17">
            <v>694000</v>
          </cell>
          <cell r="AP17">
            <v>969000</v>
          </cell>
        </row>
        <row r="19">
          <cell r="B19" t="str">
            <v>Prix d'achat du m2  NEUF</v>
          </cell>
          <cell r="D19">
            <v>14000</v>
          </cell>
          <cell r="G19">
            <v>12000</v>
          </cell>
          <cell r="J19">
            <v>12000</v>
          </cell>
          <cell r="M19">
            <v>12000</v>
          </cell>
          <cell r="P19">
            <v>12000</v>
          </cell>
          <cell r="S19">
            <v>12000</v>
          </cell>
          <cell r="AA19">
            <v>12000</v>
          </cell>
          <cell r="AD19">
            <v>12000</v>
          </cell>
          <cell r="AG19">
            <v>12000</v>
          </cell>
          <cell r="AJ19">
            <v>12000</v>
          </cell>
          <cell r="AM19">
            <v>12000</v>
          </cell>
          <cell r="AP19">
            <v>11000</v>
          </cell>
        </row>
        <row r="20">
          <cell r="B20" t="str">
            <v>Prix d'achat du m2 ANCIEN</v>
          </cell>
          <cell r="D20">
            <v>10000</v>
          </cell>
          <cell r="G20">
            <v>9000</v>
          </cell>
          <cell r="J20">
            <v>9000</v>
          </cell>
          <cell r="M20">
            <v>7400</v>
          </cell>
          <cell r="P20">
            <v>8000</v>
          </cell>
          <cell r="S20">
            <v>9000</v>
          </cell>
          <cell r="AA20">
            <v>9000</v>
          </cell>
          <cell r="AD20">
            <v>9000</v>
          </cell>
          <cell r="AG20">
            <v>7400</v>
          </cell>
          <cell r="AJ20">
            <v>8000</v>
          </cell>
          <cell r="AM20">
            <v>9000</v>
          </cell>
          <cell r="AP20">
            <v>8200</v>
          </cell>
        </row>
        <row r="21">
          <cell r="B21" t="str">
            <v>Prix du  m2  CONSTRUCTION</v>
          </cell>
          <cell r="D21">
            <v>9500</v>
          </cell>
          <cell r="G21">
            <v>0</v>
          </cell>
          <cell r="J21">
            <v>0</v>
          </cell>
          <cell r="M21">
            <v>0</v>
          </cell>
          <cell r="P21">
            <v>8500</v>
          </cell>
          <cell r="S21">
            <v>8500</v>
          </cell>
          <cell r="AA21">
            <v>9500</v>
          </cell>
          <cell r="AD21">
            <v>9500</v>
          </cell>
          <cell r="AG21">
            <v>9500</v>
          </cell>
          <cell r="AJ21">
            <v>8500</v>
          </cell>
          <cell r="AM21">
            <v>8500</v>
          </cell>
          <cell r="AP21">
            <v>8500</v>
          </cell>
        </row>
        <row r="23">
          <cell r="B23" t="str">
            <v>Valeur achat NEUF</v>
          </cell>
          <cell r="D23">
            <v>759500</v>
          </cell>
          <cell r="G23">
            <v>600500</v>
          </cell>
          <cell r="J23">
            <v>673700</v>
          </cell>
          <cell r="M23">
            <v>1139000</v>
          </cell>
          <cell r="P23">
            <v>669800</v>
          </cell>
          <cell r="S23">
            <v>614100</v>
          </cell>
          <cell r="AA23">
            <v>600500</v>
          </cell>
          <cell r="AD23">
            <v>673700</v>
          </cell>
          <cell r="AG23">
            <v>1139000</v>
          </cell>
          <cell r="AJ23">
            <v>669800</v>
          </cell>
          <cell r="AM23">
            <v>614100</v>
          </cell>
          <cell r="AP23">
            <v>872700</v>
          </cell>
        </row>
        <row r="24">
          <cell r="B24" t="str">
            <v>Valeur du garage</v>
          </cell>
          <cell r="D24">
            <v>60000</v>
          </cell>
          <cell r="G24">
            <v>0</v>
          </cell>
          <cell r="J24">
            <v>0</v>
          </cell>
          <cell r="M24">
            <v>0</v>
          </cell>
          <cell r="P24">
            <v>0</v>
          </cell>
          <cell r="S24">
            <v>0</v>
          </cell>
          <cell r="AA24">
            <v>60000</v>
          </cell>
          <cell r="AD24">
            <v>60000</v>
          </cell>
          <cell r="AG24">
            <v>60000</v>
          </cell>
          <cell r="AJ24">
            <v>60000</v>
          </cell>
          <cell r="AM24">
            <v>60000</v>
          </cell>
          <cell r="AP24">
            <v>60000</v>
          </cell>
        </row>
        <row r="25">
          <cell r="B25" t="str">
            <v>Frais de Notaire</v>
          </cell>
          <cell r="D25">
            <v>20490</v>
          </cell>
          <cell r="E25">
            <v>2.5000000000000001E-2</v>
          </cell>
          <cell r="G25">
            <v>16510</v>
          </cell>
          <cell r="H25">
            <v>0</v>
          </cell>
          <cell r="J25">
            <v>18340</v>
          </cell>
          <cell r="K25">
            <v>0</v>
          </cell>
          <cell r="M25">
            <v>29980</v>
          </cell>
          <cell r="N25">
            <v>0</v>
          </cell>
          <cell r="P25">
            <v>18240</v>
          </cell>
          <cell r="Q25">
            <v>0</v>
          </cell>
          <cell r="S25">
            <v>16850</v>
          </cell>
          <cell r="T25">
            <v>0</v>
          </cell>
          <cell r="AA25">
            <v>16510</v>
          </cell>
          <cell r="AB25">
            <v>2.5000000000000001E-2</v>
          </cell>
          <cell r="AD25">
            <v>18340</v>
          </cell>
          <cell r="AE25">
            <v>2.5000000000000001E-2</v>
          </cell>
          <cell r="AG25">
            <v>29980</v>
          </cell>
          <cell r="AH25">
            <v>2.5000000000000001E-2</v>
          </cell>
          <cell r="AJ25">
            <v>18240</v>
          </cell>
          <cell r="AK25">
            <v>2.5000000000000001E-2</v>
          </cell>
          <cell r="AM25">
            <v>16850</v>
          </cell>
          <cell r="AN25">
            <v>2.5000000000000001E-2</v>
          </cell>
          <cell r="AP25">
            <v>23300</v>
          </cell>
          <cell r="AQ25">
            <v>2.5000000000000001E-2</v>
          </cell>
        </row>
        <row r="26">
          <cell r="B26" t="str">
            <v>Frais dossier et Garantie Hypoth</v>
          </cell>
          <cell r="D26">
            <v>3000</v>
          </cell>
          <cell r="E26">
            <v>6800</v>
          </cell>
          <cell r="G26">
            <v>0</v>
          </cell>
          <cell r="H26">
            <v>4440</v>
          </cell>
          <cell r="J26">
            <v>0</v>
          </cell>
          <cell r="K26">
            <v>5200</v>
          </cell>
          <cell r="M26">
            <v>0</v>
          </cell>
          <cell r="N26">
            <v>5370</v>
          </cell>
          <cell r="P26">
            <v>2000</v>
          </cell>
          <cell r="Q26">
            <v>5560</v>
          </cell>
          <cell r="S26">
            <v>2000</v>
          </cell>
          <cell r="T26">
            <v>1740</v>
          </cell>
          <cell r="AA26">
            <v>3000</v>
          </cell>
          <cell r="AB26">
            <v>4440</v>
          </cell>
          <cell r="AD26">
            <v>3000</v>
          </cell>
          <cell r="AE26">
            <v>5200</v>
          </cell>
          <cell r="AG26">
            <v>3000</v>
          </cell>
          <cell r="AH26">
            <v>5370</v>
          </cell>
          <cell r="AJ26">
            <v>2000</v>
          </cell>
          <cell r="AK26">
            <v>5560</v>
          </cell>
          <cell r="AM26">
            <v>2000</v>
          </cell>
          <cell r="AN26">
            <v>1740</v>
          </cell>
          <cell r="AP26">
            <v>5000</v>
          </cell>
          <cell r="AQ26">
            <v>8400</v>
          </cell>
        </row>
        <row r="28">
          <cell r="B28" t="str">
            <v>Valeur Achat NEUF  /  Surface</v>
          </cell>
          <cell r="D28">
            <v>819500</v>
          </cell>
          <cell r="E28">
            <v>54.2</v>
          </cell>
          <cell r="G28">
            <v>660500</v>
          </cell>
          <cell r="H28">
            <v>50</v>
          </cell>
          <cell r="J28">
            <v>733700</v>
          </cell>
          <cell r="K28">
            <v>56.1</v>
          </cell>
          <cell r="M28">
            <v>1199000</v>
          </cell>
          <cell r="N28">
            <v>94.9</v>
          </cell>
          <cell r="P28">
            <v>729800</v>
          </cell>
          <cell r="Q28">
            <v>55.8</v>
          </cell>
          <cell r="S28">
            <v>674100</v>
          </cell>
          <cell r="T28">
            <v>51.1</v>
          </cell>
          <cell r="AA28">
            <v>660500</v>
          </cell>
          <cell r="AB28">
            <v>50</v>
          </cell>
          <cell r="AD28">
            <v>733700</v>
          </cell>
          <cell r="AE28">
            <v>56.1</v>
          </cell>
          <cell r="AG28">
            <v>1199000</v>
          </cell>
          <cell r="AH28">
            <v>94.9</v>
          </cell>
          <cell r="AJ28">
            <v>729800</v>
          </cell>
          <cell r="AK28">
            <v>55.8</v>
          </cell>
          <cell r="AM28">
            <v>674100</v>
          </cell>
          <cell r="AN28">
            <v>51.1</v>
          </cell>
          <cell r="AP28">
            <v>961000</v>
          </cell>
          <cell r="AQ28">
            <v>79.3</v>
          </cell>
        </row>
        <row r="30">
          <cell r="B30" t="str">
            <v>Valeur achat ANCIEN</v>
          </cell>
          <cell r="D30">
            <v>729000</v>
          </cell>
          <cell r="G30">
            <v>575000</v>
          </cell>
          <cell r="J30">
            <v>646000</v>
          </cell>
          <cell r="M30">
            <v>1096000</v>
          </cell>
          <cell r="P30">
            <v>642000</v>
          </cell>
          <cell r="S30">
            <v>589000</v>
          </cell>
          <cell r="AA30">
            <v>575000</v>
          </cell>
          <cell r="AD30">
            <v>646000</v>
          </cell>
          <cell r="AG30">
            <v>1096000</v>
          </cell>
          <cell r="AJ30">
            <v>642000</v>
          </cell>
          <cell r="AM30">
            <v>589000</v>
          </cell>
          <cell r="AP30">
            <v>839000</v>
          </cell>
        </row>
        <row r="31">
          <cell r="B31" t="str">
            <v>Valeur du garage</v>
          </cell>
          <cell r="D31">
            <v>60000</v>
          </cell>
          <cell r="G31">
            <v>0</v>
          </cell>
          <cell r="J31">
            <v>0</v>
          </cell>
          <cell r="M31">
            <v>0</v>
          </cell>
          <cell r="P31">
            <v>0</v>
          </cell>
          <cell r="S31">
            <v>0</v>
          </cell>
          <cell r="AA31">
            <v>60000</v>
          </cell>
          <cell r="AD31">
            <v>60000</v>
          </cell>
          <cell r="AG31">
            <v>60000</v>
          </cell>
          <cell r="AJ31">
            <v>60000</v>
          </cell>
          <cell r="AM31">
            <v>60000</v>
          </cell>
          <cell r="AP31">
            <v>60000</v>
          </cell>
        </row>
        <row r="32">
          <cell r="B32" t="str">
            <v>Frais de Notaire</v>
          </cell>
          <cell r="D32">
            <v>50700</v>
          </cell>
          <cell r="E32">
            <v>6.4234131508931966E-2</v>
          </cell>
          <cell r="G32">
            <v>41900</v>
          </cell>
          <cell r="H32">
            <v>6.597386238387655E-2</v>
          </cell>
          <cell r="J32">
            <v>45990</v>
          </cell>
          <cell r="K32">
            <v>6.5141643059490079E-2</v>
          </cell>
          <cell r="M32">
            <v>72570</v>
          </cell>
          <cell r="N32">
            <v>6.275510204081633E-2</v>
          </cell>
          <cell r="P32">
            <v>45990</v>
          </cell>
          <cell r="Q32">
            <v>6.5512820512820508E-2</v>
          </cell>
          <cell r="S32">
            <v>42500</v>
          </cell>
          <cell r="T32">
            <v>6.5535851966075559E-2</v>
          </cell>
          <cell r="AA32">
            <v>41900</v>
          </cell>
          <cell r="AB32">
            <v>6.597386238387655E-2</v>
          </cell>
          <cell r="AD32">
            <v>45990</v>
          </cell>
          <cell r="AE32">
            <v>6.5141643059490079E-2</v>
          </cell>
          <cell r="AG32">
            <v>72570</v>
          </cell>
          <cell r="AH32">
            <v>6.275510204081633E-2</v>
          </cell>
          <cell r="AJ32">
            <v>45990</v>
          </cell>
          <cell r="AK32">
            <v>6.5512820512820508E-2</v>
          </cell>
          <cell r="AM32">
            <v>42500</v>
          </cell>
          <cell r="AN32">
            <v>6.5535851966075559E-2</v>
          </cell>
          <cell r="AP32">
            <v>57200</v>
          </cell>
          <cell r="AQ32">
            <v>6.3640409434801953E-2</v>
          </cell>
        </row>
        <row r="33">
          <cell r="B33" t="str">
            <v>Frais dossier et Garantie Hypoth</v>
          </cell>
          <cell r="D33">
            <v>3000</v>
          </cell>
          <cell r="E33">
            <v>6800</v>
          </cell>
          <cell r="G33">
            <v>0</v>
          </cell>
          <cell r="H33">
            <v>4440</v>
          </cell>
          <cell r="J33">
            <v>0</v>
          </cell>
          <cell r="K33">
            <v>5200</v>
          </cell>
          <cell r="M33">
            <v>0</v>
          </cell>
          <cell r="N33">
            <v>5370</v>
          </cell>
          <cell r="P33">
            <v>2000</v>
          </cell>
          <cell r="Q33">
            <v>5560</v>
          </cell>
          <cell r="S33">
            <v>2000</v>
          </cell>
          <cell r="T33">
            <v>1740</v>
          </cell>
          <cell r="AA33">
            <v>3000</v>
          </cell>
          <cell r="AB33">
            <v>4440</v>
          </cell>
          <cell r="AD33">
            <v>3000</v>
          </cell>
          <cell r="AE33">
            <v>5200</v>
          </cell>
          <cell r="AG33">
            <v>3000</v>
          </cell>
          <cell r="AH33">
            <v>5370</v>
          </cell>
          <cell r="AJ33">
            <v>2000</v>
          </cell>
          <cell r="AK33">
            <v>5560</v>
          </cell>
          <cell r="AM33">
            <v>2000</v>
          </cell>
          <cell r="AN33">
            <v>1740</v>
          </cell>
          <cell r="AP33">
            <v>5000</v>
          </cell>
          <cell r="AQ33">
            <v>8400</v>
          </cell>
        </row>
        <row r="35">
          <cell r="B35" t="str">
            <v>Valeur Achat ANCIEN  /  Surface</v>
          </cell>
          <cell r="D35">
            <v>789000</v>
          </cell>
          <cell r="E35">
            <v>72.930000000000007</v>
          </cell>
          <cell r="G35">
            <v>635000</v>
          </cell>
          <cell r="H35">
            <v>63.9</v>
          </cell>
          <cell r="J35">
            <v>706000</v>
          </cell>
          <cell r="K35">
            <v>71.777777777777771</v>
          </cell>
          <cell r="M35">
            <v>1156000</v>
          </cell>
          <cell r="N35">
            <v>148.16216216216216</v>
          </cell>
          <cell r="P35">
            <v>702000</v>
          </cell>
          <cell r="Q35">
            <v>80.25</v>
          </cell>
          <cell r="S35">
            <v>649000</v>
          </cell>
          <cell r="T35">
            <v>65.388888888888886</v>
          </cell>
          <cell r="AA35">
            <v>635000</v>
          </cell>
          <cell r="AB35">
            <v>63.9</v>
          </cell>
          <cell r="AD35">
            <v>706000</v>
          </cell>
          <cell r="AE35">
            <v>71.777777777777771</v>
          </cell>
          <cell r="AG35">
            <v>1156000</v>
          </cell>
          <cell r="AH35">
            <v>148.16216216216216</v>
          </cell>
          <cell r="AJ35">
            <v>702000</v>
          </cell>
          <cell r="AK35">
            <v>80.25</v>
          </cell>
          <cell r="AM35">
            <v>649000</v>
          </cell>
          <cell r="AN35">
            <v>65.388888888888886</v>
          </cell>
          <cell r="AP35">
            <v>961200</v>
          </cell>
          <cell r="AQ35">
            <v>102.29268292682927</v>
          </cell>
        </row>
        <row r="37">
          <cell r="B37" t="str">
            <v>Surface terrain : ares et prix</v>
          </cell>
          <cell r="D37">
            <v>6.4</v>
          </cell>
          <cell r="E37">
            <v>60000</v>
          </cell>
          <cell r="G37">
            <v>0</v>
          </cell>
          <cell r="H37">
            <v>0</v>
          </cell>
          <cell r="J37">
            <v>0</v>
          </cell>
          <cell r="K37">
            <v>0</v>
          </cell>
          <cell r="M37">
            <v>0</v>
          </cell>
          <cell r="N37">
            <v>0</v>
          </cell>
          <cell r="P37">
            <v>7</v>
          </cell>
          <cell r="Q37">
            <v>0</v>
          </cell>
          <cell r="S37">
            <v>7</v>
          </cell>
          <cell r="T37">
            <v>0</v>
          </cell>
          <cell r="AA37">
            <v>6.4</v>
          </cell>
          <cell r="AB37">
            <v>60000</v>
          </cell>
          <cell r="AD37">
            <v>6.4</v>
          </cell>
          <cell r="AE37">
            <v>60000</v>
          </cell>
          <cell r="AG37">
            <v>6.4</v>
          </cell>
          <cell r="AH37">
            <v>60000</v>
          </cell>
          <cell r="AJ37">
            <v>7</v>
          </cell>
          <cell r="AK37">
            <v>60000</v>
          </cell>
          <cell r="AM37">
            <v>7</v>
          </cell>
          <cell r="AN37">
            <v>60000</v>
          </cell>
          <cell r="AP37">
            <v>6.5</v>
          </cell>
          <cell r="AQ37">
            <v>60000</v>
          </cell>
        </row>
        <row r="38">
          <cell r="B38" t="str">
            <v>Prix du terrain</v>
          </cell>
          <cell r="D38">
            <v>384000</v>
          </cell>
          <cell r="E38">
            <v>0.45703403951440136</v>
          </cell>
          <cell r="G38">
            <v>0</v>
          </cell>
          <cell r="H38">
            <v>0.56757715501951045</v>
          </cell>
          <cell r="J38">
            <v>0</v>
          </cell>
          <cell r="K38">
            <v>0.51077414205905824</v>
          </cell>
          <cell r="M38">
            <v>0</v>
          </cell>
          <cell r="N38">
            <v>0.31254323921766519</v>
          </cell>
          <cell r="P38">
            <v>420000</v>
          </cell>
          <cell r="Q38">
            <v>0.5611672278338945</v>
          </cell>
          <cell r="S38">
            <v>420000</v>
          </cell>
          <cell r="T38">
            <v>0.60846637498913458</v>
          </cell>
          <cell r="AA38">
            <v>384000</v>
          </cell>
          <cell r="AB38">
            <v>0.56757715501951045</v>
          </cell>
          <cell r="AD38">
            <v>384000</v>
          </cell>
          <cell r="AE38">
            <v>0.51077414205905824</v>
          </cell>
          <cell r="AG38">
            <v>384000</v>
          </cell>
          <cell r="AH38">
            <v>0.31254323921766519</v>
          </cell>
          <cell r="AJ38">
            <v>420000</v>
          </cell>
          <cell r="AK38">
            <v>0.5611672278338945</v>
          </cell>
          <cell r="AM38">
            <v>420000</v>
          </cell>
          <cell r="AN38">
            <v>0.60846637498913458</v>
          </cell>
          <cell r="AP38">
            <v>390000</v>
          </cell>
          <cell r="AQ38">
            <v>0.40812055253244034</v>
          </cell>
        </row>
        <row r="39">
          <cell r="B39" t="str">
            <v>Valeur Construction / prix au m2</v>
          </cell>
          <cell r="D39">
            <v>456200</v>
          </cell>
          <cell r="E39">
            <v>9500</v>
          </cell>
          <cell r="G39">
            <v>292560</v>
          </cell>
          <cell r="H39">
            <v>0</v>
          </cell>
          <cell r="J39">
            <v>367800</v>
          </cell>
          <cell r="K39">
            <v>0</v>
          </cell>
          <cell r="M39">
            <v>844630</v>
          </cell>
          <cell r="N39">
            <v>0</v>
          </cell>
          <cell r="P39">
            <v>328440</v>
          </cell>
          <cell r="Q39">
            <v>8500</v>
          </cell>
          <cell r="S39">
            <v>270260</v>
          </cell>
          <cell r="T39">
            <v>8500</v>
          </cell>
          <cell r="AA39">
            <v>292560</v>
          </cell>
          <cell r="AB39">
            <v>9500</v>
          </cell>
          <cell r="AD39">
            <v>367800</v>
          </cell>
          <cell r="AE39">
            <v>9500</v>
          </cell>
          <cell r="AG39">
            <v>844630</v>
          </cell>
          <cell r="AH39">
            <v>9500</v>
          </cell>
          <cell r="AJ39">
            <v>328440</v>
          </cell>
          <cell r="AK39">
            <v>8500</v>
          </cell>
          <cell r="AM39">
            <v>270260</v>
          </cell>
          <cell r="AN39">
            <v>8500</v>
          </cell>
          <cell r="AP39">
            <v>565600</v>
          </cell>
          <cell r="AQ39">
            <v>8500</v>
          </cell>
        </row>
        <row r="40">
          <cell r="B40" t="str">
            <v>Frais dossier et Garantie Hypoth</v>
          </cell>
          <cell r="D40">
            <v>3000</v>
          </cell>
          <cell r="E40">
            <v>6800</v>
          </cell>
          <cell r="G40">
            <v>0</v>
          </cell>
          <cell r="H40">
            <v>4440</v>
          </cell>
          <cell r="J40">
            <v>0</v>
          </cell>
          <cell r="K40">
            <v>5200</v>
          </cell>
          <cell r="M40">
            <v>0</v>
          </cell>
          <cell r="N40">
            <v>5370</v>
          </cell>
          <cell r="P40">
            <v>2000</v>
          </cell>
          <cell r="Q40">
            <v>5560</v>
          </cell>
          <cell r="S40">
            <v>2000</v>
          </cell>
          <cell r="T40">
            <v>1740</v>
          </cell>
          <cell r="AA40">
            <v>3000</v>
          </cell>
          <cell r="AB40">
            <v>4440</v>
          </cell>
          <cell r="AD40">
            <v>3000</v>
          </cell>
          <cell r="AE40">
            <v>5200</v>
          </cell>
          <cell r="AG40">
            <v>3000</v>
          </cell>
          <cell r="AH40">
            <v>5370</v>
          </cell>
          <cell r="AJ40">
            <v>2000</v>
          </cell>
          <cell r="AK40">
            <v>5560</v>
          </cell>
          <cell r="AM40">
            <v>2000</v>
          </cell>
          <cell r="AN40">
            <v>1740</v>
          </cell>
          <cell r="AP40">
            <v>5000</v>
          </cell>
          <cell r="AQ40">
            <v>8400</v>
          </cell>
        </row>
        <row r="42">
          <cell r="B42" t="str">
            <v>Valeur totale avec terrain</v>
          </cell>
          <cell r="D42">
            <v>840200</v>
          </cell>
          <cell r="E42">
            <v>48</v>
          </cell>
          <cell r="G42">
            <v>676560</v>
          </cell>
          <cell r="H42">
            <v>30.7</v>
          </cell>
          <cell r="J42">
            <v>751800</v>
          </cell>
          <cell r="K42">
            <v>38.700000000000003</v>
          </cell>
          <cell r="M42">
            <v>1228630</v>
          </cell>
          <cell r="N42">
            <v>88.9</v>
          </cell>
          <cell r="P42">
            <v>748440</v>
          </cell>
          <cell r="Q42">
            <v>38.6</v>
          </cell>
          <cell r="S42">
            <v>690260</v>
          </cell>
          <cell r="T42">
            <v>31.7</v>
          </cell>
          <cell r="AA42">
            <v>676560</v>
          </cell>
          <cell r="AB42">
            <v>30.7</v>
          </cell>
          <cell r="AD42">
            <v>751800</v>
          </cell>
          <cell r="AE42">
            <v>38.700000000000003</v>
          </cell>
          <cell r="AG42">
            <v>1228630</v>
          </cell>
          <cell r="AH42">
            <v>88.9</v>
          </cell>
          <cell r="AJ42">
            <v>748440</v>
          </cell>
          <cell r="AK42">
            <v>38.6</v>
          </cell>
          <cell r="AM42">
            <v>690260</v>
          </cell>
          <cell r="AN42">
            <v>31.7</v>
          </cell>
          <cell r="AP42">
            <v>960600</v>
          </cell>
          <cell r="AQ42">
            <v>66.5</v>
          </cell>
        </row>
        <row r="44">
          <cell r="B44" t="str">
            <v>Coût Intérêts  +  Assurance Vie</v>
          </cell>
          <cell r="D44">
            <v>352000</v>
          </cell>
          <cell r="E44">
            <v>466200</v>
          </cell>
          <cell r="G44">
            <v>168000</v>
          </cell>
          <cell r="H44">
            <v>223800</v>
          </cell>
          <cell r="J44">
            <v>255000</v>
          </cell>
          <cell r="K44">
            <v>338000</v>
          </cell>
          <cell r="M44">
            <v>279000</v>
          </cell>
          <cell r="N44">
            <v>369200</v>
          </cell>
          <cell r="P44">
            <v>272000</v>
          </cell>
          <cell r="Q44">
            <v>342200</v>
          </cell>
          <cell r="S44">
            <v>78000</v>
          </cell>
          <cell r="T44">
            <v>88200</v>
          </cell>
          <cell r="AA44">
            <v>168000</v>
          </cell>
          <cell r="AB44">
            <v>223800</v>
          </cell>
          <cell r="AD44">
            <v>255000</v>
          </cell>
          <cell r="AE44">
            <v>338000</v>
          </cell>
          <cell r="AG44">
            <v>279000</v>
          </cell>
          <cell r="AH44">
            <v>369200</v>
          </cell>
          <cell r="AJ44">
            <v>272000</v>
          </cell>
          <cell r="AK44">
            <v>342200</v>
          </cell>
          <cell r="AM44">
            <v>78000</v>
          </cell>
          <cell r="AN44">
            <v>88200</v>
          </cell>
          <cell r="AP44">
            <v>390000</v>
          </cell>
          <cell r="AQ44">
            <v>499400</v>
          </cell>
        </row>
        <row r="45">
          <cell r="B45" t="str">
            <v>Loyer perdu en ….   x...... Ans</v>
          </cell>
          <cell r="D45">
            <v>20</v>
          </cell>
          <cell r="E45">
            <v>583100</v>
          </cell>
          <cell r="G45">
            <v>0</v>
          </cell>
          <cell r="H45">
            <v>0</v>
          </cell>
          <cell r="J45">
            <v>0</v>
          </cell>
          <cell r="K45">
            <v>0</v>
          </cell>
          <cell r="M45">
            <v>0</v>
          </cell>
          <cell r="N45">
            <v>0</v>
          </cell>
          <cell r="P45">
            <v>0</v>
          </cell>
          <cell r="Q45">
            <v>903900</v>
          </cell>
          <cell r="S45">
            <v>15</v>
          </cell>
          <cell r="T45">
            <v>0</v>
          </cell>
          <cell r="AA45">
            <v>20</v>
          </cell>
          <cell r="AB45">
            <v>583100</v>
          </cell>
          <cell r="AD45">
            <v>20</v>
          </cell>
          <cell r="AE45">
            <v>583100</v>
          </cell>
          <cell r="AG45">
            <v>20</v>
          </cell>
          <cell r="AH45">
            <v>583100</v>
          </cell>
          <cell r="AJ45">
            <v>20</v>
          </cell>
          <cell r="AK45">
            <v>903900</v>
          </cell>
          <cell r="AM45">
            <v>15</v>
          </cell>
          <cell r="AN45">
            <v>0</v>
          </cell>
          <cell r="AP45">
            <v>16</v>
          </cell>
          <cell r="AQ45">
            <v>946800</v>
          </cell>
        </row>
        <row r="46">
          <cell r="B46" t="str">
            <v>Taux Inflation Insee Construction</v>
          </cell>
          <cell r="D46">
            <v>0.02</v>
          </cell>
          <cell r="E46">
            <v>103100</v>
          </cell>
          <cell r="G46">
            <v>0</v>
          </cell>
          <cell r="H46">
            <v>0</v>
          </cell>
          <cell r="J46">
            <v>0</v>
          </cell>
          <cell r="K46">
            <v>0</v>
          </cell>
          <cell r="M46">
            <v>0</v>
          </cell>
          <cell r="N46">
            <v>0</v>
          </cell>
          <cell r="P46">
            <v>0</v>
          </cell>
          <cell r="Q46">
            <v>159900</v>
          </cell>
          <cell r="S46">
            <v>1.4999999999999999E-2</v>
          </cell>
          <cell r="T46">
            <v>0</v>
          </cell>
          <cell r="AA46">
            <v>0.02</v>
          </cell>
          <cell r="AB46">
            <v>103100</v>
          </cell>
          <cell r="AD46">
            <v>0.02</v>
          </cell>
          <cell r="AE46">
            <v>103100</v>
          </cell>
          <cell r="AG46">
            <v>0.02</v>
          </cell>
          <cell r="AH46">
            <v>103100</v>
          </cell>
          <cell r="AJ46">
            <v>0.02</v>
          </cell>
          <cell r="AK46">
            <v>159900</v>
          </cell>
          <cell r="AM46">
            <v>1.4999999999999999E-2</v>
          </cell>
          <cell r="AN46">
            <v>0</v>
          </cell>
          <cell r="AP46">
            <v>1.4999999999999999E-2</v>
          </cell>
          <cell r="AQ46">
            <v>102000</v>
          </cell>
        </row>
        <row r="56">
          <cell r="B56">
            <v>39603</v>
          </cell>
          <cell r="D56" t="str">
            <v>Etude de X  BURG Brigitte</v>
          </cell>
        </row>
        <row r="58">
          <cell r="B58" t="str">
            <v>ACHAT  ANCIEN</v>
          </cell>
          <cell r="D58" t="str">
            <v>Hypothèse en cours</v>
          </cell>
          <cell r="G58" t="str">
            <v>Hypothèse 1</v>
          </cell>
          <cell r="J58" t="str">
            <v>Hypothèse 2</v>
          </cell>
          <cell r="M58" t="str">
            <v>Hypothèse 3</v>
          </cell>
          <cell r="P58" t="str">
            <v>Hypothèse 4</v>
          </cell>
          <cell r="S58" t="str">
            <v>Hypothèse 5</v>
          </cell>
        </row>
        <row r="60">
          <cell r="B60" t="str">
            <v>Revenus Mensuels</v>
          </cell>
          <cell r="D60">
            <v>16000</v>
          </cell>
          <cell r="G60">
            <v>0</v>
          </cell>
          <cell r="J60">
            <v>0</v>
          </cell>
          <cell r="M60">
            <v>0</v>
          </cell>
          <cell r="P60">
            <v>20000</v>
          </cell>
          <cell r="S60">
            <v>7100</v>
          </cell>
        </row>
        <row r="61">
          <cell r="B61" t="str">
            <v>Loyer actuel</v>
          </cell>
          <cell r="D61">
            <v>2000</v>
          </cell>
          <cell r="G61">
            <v>0</v>
          </cell>
          <cell r="J61">
            <v>0</v>
          </cell>
          <cell r="M61">
            <v>0</v>
          </cell>
          <cell r="P61">
            <v>3100</v>
          </cell>
          <cell r="S61">
            <v>0</v>
          </cell>
        </row>
        <row r="62">
          <cell r="B62" t="str">
            <v>Effort envisagé</v>
          </cell>
          <cell r="D62">
            <v>2300</v>
          </cell>
          <cell r="G62">
            <v>1400</v>
          </cell>
          <cell r="J62">
            <v>1400</v>
          </cell>
          <cell r="M62">
            <v>1400</v>
          </cell>
          <cell r="P62">
            <v>1500</v>
          </cell>
          <cell r="S62">
            <v>1500</v>
          </cell>
        </row>
        <row r="63">
          <cell r="B63" t="str">
            <v>Assurance Vie</v>
          </cell>
          <cell r="D63">
            <v>476</v>
          </cell>
          <cell r="E63">
            <v>114200</v>
          </cell>
          <cell r="G63">
            <v>310</v>
          </cell>
          <cell r="H63">
            <v>55800</v>
          </cell>
          <cell r="J63">
            <v>364</v>
          </cell>
          <cell r="K63">
            <v>83000</v>
          </cell>
          <cell r="M63">
            <v>376</v>
          </cell>
          <cell r="N63">
            <v>90200</v>
          </cell>
          <cell r="P63">
            <v>390</v>
          </cell>
          <cell r="Q63">
            <v>70200</v>
          </cell>
          <cell r="S63">
            <v>61</v>
          </cell>
          <cell r="T63">
            <v>10200</v>
          </cell>
        </row>
        <row r="65">
          <cell r="B65" t="str">
            <v>Mensualité av As Vie / Taux effort</v>
          </cell>
          <cell r="D65">
            <v>4776</v>
          </cell>
          <cell r="E65">
            <v>0.29849999999999999</v>
          </cell>
          <cell r="G65">
            <v>3710</v>
          </cell>
          <cell r="H65">
            <v>0.231875</v>
          </cell>
          <cell r="J65">
            <v>3764</v>
          </cell>
          <cell r="K65">
            <v>0.23524999999999999</v>
          </cell>
          <cell r="M65">
            <v>3776</v>
          </cell>
          <cell r="N65">
            <v>0.23599999999999999</v>
          </cell>
          <cell r="P65">
            <v>4990</v>
          </cell>
          <cell r="Q65">
            <v>0.2495</v>
          </cell>
          <cell r="S65">
            <v>1561</v>
          </cell>
          <cell r="T65">
            <v>0.21985915492957747</v>
          </cell>
        </row>
        <row r="67">
          <cell r="B67" t="str">
            <v>Coût Assurance Vie</v>
          </cell>
          <cell r="D67">
            <v>3.5</v>
          </cell>
          <cell r="E67">
            <v>2</v>
          </cell>
          <cell r="G67">
            <v>0</v>
          </cell>
          <cell r="H67">
            <v>0</v>
          </cell>
          <cell r="J67">
            <v>0</v>
          </cell>
          <cell r="K67">
            <v>0</v>
          </cell>
          <cell r="M67">
            <v>0</v>
          </cell>
          <cell r="N67">
            <v>0</v>
          </cell>
          <cell r="P67">
            <v>0</v>
          </cell>
          <cell r="Q67">
            <v>0</v>
          </cell>
          <cell r="S67">
            <v>0</v>
          </cell>
          <cell r="T67">
            <v>1</v>
          </cell>
        </row>
        <row r="68">
          <cell r="B68" t="str">
            <v>Durée Emprunt et Taux intérêt</v>
          </cell>
          <cell r="D68">
            <v>20</v>
          </cell>
          <cell r="E68">
            <v>4.4999999999999998E-2</v>
          </cell>
          <cell r="G68">
            <v>15</v>
          </cell>
          <cell r="H68">
            <v>0</v>
          </cell>
          <cell r="J68">
            <v>19</v>
          </cell>
          <cell r="K68">
            <v>0</v>
          </cell>
          <cell r="M68">
            <v>0</v>
          </cell>
          <cell r="N68">
            <v>0</v>
          </cell>
          <cell r="P68">
            <v>15</v>
          </cell>
          <cell r="Q68">
            <v>5.7000000000000002E-2</v>
          </cell>
          <cell r="S68">
            <v>14</v>
          </cell>
          <cell r="T68">
            <v>5.6000000000000001E-2</v>
          </cell>
        </row>
        <row r="69">
          <cell r="B69" t="str">
            <v>Emprunt envisagé</v>
          </cell>
          <cell r="D69">
            <v>680000</v>
          </cell>
          <cell r="G69">
            <v>444000</v>
          </cell>
          <cell r="J69">
            <v>520000</v>
          </cell>
          <cell r="M69">
            <v>537000</v>
          </cell>
          <cell r="P69">
            <v>556000</v>
          </cell>
          <cell r="S69">
            <v>174000</v>
          </cell>
        </row>
        <row r="71">
          <cell r="B71" t="str">
            <v>Apport</v>
          </cell>
          <cell r="D71">
            <v>170000</v>
          </cell>
          <cell r="E71">
            <v>0.2</v>
          </cell>
          <cell r="G71">
            <v>240000</v>
          </cell>
          <cell r="H71">
            <v>0.35089999999999999</v>
          </cell>
          <cell r="J71">
            <v>240000</v>
          </cell>
          <cell r="K71">
            <v>0.31580000000000003</v>
          </cell>
          <cell r="M71">
            <v>700000</v>
          </cell>
          <cell r="N71">
            <v>0.56589999999999996</v>
          </cell>
          <cell r="P71">
            <v>200000</v>
          </cell>
          <cell r="Q71">
            <v>0.2646</v>
          </cell>
          <cell r="S71">
            <v>520000</v>
          </cell>
          <cell r="T71">
            <v>0.74929999999999997</v>
          </cell>
        </row>
        <row r="73">
          <cell r="B73" t="str">
            <v>Prix d'achat du m2 ANCIEN</v>
          </cell>
          <cell r="D73">
            <v>10000</v>
          </cell>
          <cell r="G73">
            <v>9000</v>
          </cell>
          <cell r="J73">
            <v>9000</v>
          </cell>
          <cell r="M73">
            <v>7400</v>
          </cell>
          <cell r="P73">
            <v>8000</v>
          </cell>
          <cell r="S73">
            <v>9000</v>
          </cell>
        </row>
        <row r="75">
          <cell r="B75" t="str">
            <v>Valeur achat ANCIEN</v>
          </cell>
          <cell r="D75">
            <v>729000</v>
          </cell>
          <cell r="G75">
            <v>575000</v>
          </cell>
          <cell r="J75">
            <v>646000</v>
          </cell>
          <cell r="M75">
            <v>1096000</v>
          </cell>
          <cell r="P75">
            <v>642000</v>
          </cell>
          <cell r="S75">
            <v>589000</v>
          </cell>
        </row>
        <row r="76">
          <cell r="B76" t="str">
            <v>Valeur du garage</v>
          </cell>
          <cell r="D76">
            <v>60000</v>
          </cell>
          <cell r="G76">
            <v>0</v>
          </cell>
          <cell r="J76">
            <v>0</v>
          </cell>
          <cell r="M76">
            <v>0</v>
          </cell>
          <cell r="P76">
            <v>0</v>
          </cell>
          <cell r="S76">
            <v>0</v>
          </cell>
        </row>
        <row r="77">
          <cell r="B77" t="str">
            <v>Frais de Notaire</v>
          </cell>
          <cell r="D77">
            <v>50700</v>
          </cell>
          <cell r="E77">
            <v>6.4234131508931966E-2</v>
          </cell>
          <cell r="G77">
            <v>41900</v>
          </cell>
          <cell r="H77">
            <v>6.6291943450860161E-2</v>
          </cell>
          <cell r="J77">
            <v>45990</v>
          </cell>
          <cell r="K77">
            <v>6.6269907795473593E-2</v>
          </cell>
          <cell r="M77">
            <v>72570</v>
          </cell>
          <cell r="N77">
            <v>6.6358075714994219E-2</v>
          </cell>
          <cell r="P77">
            <v>45990</v>
          </cell>
          <cell r="Q77">
            <v>6.634599706505788E-2</v>
          </cell>
          <cell r="S77">
            <v>42500</v>
          </cell>
          <cell r="T77">
            <v>6.6414669454720923E-2</v>
          </cell>
        </row>
        <row r="78">
          <cell r="B78" t="str">
            <v>Frais dossier et Garantie Hypoth</v>
          </cell>
          <cell r="D78">
            <v>3000</v>
          </cell>
          <cell r="E78">
            <v>6800</v>
          </cell>
          <cell r="G78">
            <v>0</v>
          </cell>
          <cell r="H78">
            <v>1080</v>
          </cell>
          <cell r="J78">
            <v>0</v>
          </cell>
          <cell r="K78">
            <v>1180</v>
          </cell>
          <cell r="M78">
            <v>0</v>
          </cell>
          <cell r="N78">
            <v>1280</v>
          </cell>
          <cell r="P78">
            <v>2000</v>
          </cell>
          <cell r="Q78">
            <v>1370</v>
          </cell>
          <cell r="S78">
            <v>2000</v>
          </cell>
          <cell r="T78">
            <v>1460</v>
          </cell>
        </row>
        <row r="80">
          <cell r="B80" t="str">
            <v>Valeur Achat ANCIEN  /  Surface</v>
          </cell>
          <cell r="D80">
            <v>789000</v>
          </cell>
          <cell r="E80">
            <v>72.930000000000007</v>
          </cell>
          <cell r="G80">
            <v>635000</v>
          </cell>
          <cell r="H80">
            <v>63.9</v>
          </cell>
          <cell r="J80">
            <v>706000</v>
          </cell>
          <cell r="K80">
            <v>71.777777777777771</v>
          </cell>
          <cell r="M80">
            <v>1156000</v>
          </cell>
          <cell r="N80">
            <v>148.16216216216216</v>
          </cell>
          <cell r="P80">
            <v>702000</v>
          </cell>
          <cell r="Q80">
            <v>80.25</v>
          </cell>
          <cell r="S80">
            <v>649000</v>
          </cell>
          <cell r="T80">
            <v>65.388888888888886</v>
          </cell>
        </row>
        <row r="82">
          <cell r="B82" t="str">
            <v>Coût Intérêts &amp; avec Assur Vie</v>
          </cell>
          <cell r="D82">
            <v>352000</v>
          </cell>
          <cell r="E82">
            <v>466200</v>
          </cell>
          <cell r="G82">
            <v>168000</v>
          </cell>
          <cell r="H82">
            <v>223800</v>
          </cell>
          <cell r="J82">
            <v>255000</v>
          </cell>
          <cell r="K82">
            <v>338000</v>
          </cell>
          <cell r="M82">
            <v>279000</v>
          </cell>
          <cell r="N82">
            <v>369200</v>
          </cell>
          <cell r="P82">
            <v>272000</v>
          </cell>
          <cell r="Q82">
            <v>342200</v>
          </cell>
          <cell r="S82">
            <v>78000</v>
          </cell>
          <cell r="T82">
            <v>88200</v>
          </cell>
        </row>
      </sheetData>
      <sheetData sheetId="16" refreshError="1">
        <row r="6">
          <cell r="T6">
            <v>1184000</v>
          </cell>
          <cell r="Z6" t="str">
            <v>voiture</v>
          </cell>
        </row>
        <row r="8">
          <cell r="A8">
            <v>8</v>
          </cell>
        </row>
      </sheetData>
      <sheetData sheetId="17"/>
      <sheetData sheetId="18">
        <row r="4">
          <cell r="F4">
            <v>6.0999999999999999E-2</v>
          </cell>
        </row>
      </sheetData>
      <sheetData sheetId="19">
        <row r="4">
          <cell r="F4">
            <v>38200</v>
          </cell>
        </row>
      </sheetData>
      <sheetData sheetId="20"/>
      <sheetData sheetId="21"/>
      <sheetData sheetId="22" refreshError="1">
        <row r="35">
          <cell r="G35">
            <v>1</v>
          </cell>
        </row>
      </sheetData>
      <sheetData sheetId="23"/>
      <sheetData sheetId="24">
        <row r="44">
          <cell r="AG44">
            <v>1152.3134125444626</v>
          </cell>
        </row>
      </sheetData>
      <sheetData sheetId="25" refreshError="1">
        <row r="1">
          <cell r="F1" t="str">
            <v>41623 / 3469</v>
          </cell>
          <cell r="H1" t="str">
            <v>52303 / 4359</v>
          </cell>
        </row>
        <row r="2">
          <cell r="F2" t="str">
            <v>18 % / net 16 %</v>
          </cell>
          <cell r="H2" t="str">
            <v>19 % / net 18 %</v>
          </cell>
        </row>
        <row r="4">
          <cell r="H4">
            <v>3</v>
          </cell>
        </row>
        <row r="5">
          <cell r="H5">
            <v>3</v>
          </cell>
        </row>
        <row r="6">
          <cell r="F6">
            <v>0</v>
          </cell>
          <cell r="H6">
            <v>1</v>
          </cell>
        </row>
        <row r="7">
          <cell r="F7" t="str">
            <v>année  2000</v>
          </cell>
          <cell r="H7" t="str">
            <v>année  2000</v>
          </cell>
        </row>
        <row r="8">
          <cell r="F8">
            <v>2</v>
          </cell>
          <cell r="H8">
            <v>2</v>
          </cell>
        </row>
        <row r="9">
          <cell r="F9" t="str">
            <v>tranche  31.75 %</v>
          </cell>
          <cell r="H9" t="str">
            <v>tranche  31.75 %</v>
          </cell>
        </row>
        <row r="10">
          <cell r="F10">
            <v>259200</v>
          </cell>
          <cell r="H10">
            <v>292840</v>
          </cell>
        </row>
        <row r="12">
          <cell r="F12">
            <v>17000</v>
          </cell>
          <cell r="H12">
            <v>17000</v>
          </cell>
        </row>
        <row r="13">
          <cell r="H13">
            <v>0</v>
          </cell>
        </row>
        <row r="14">
          <cell r="F14">
            <v>0</v>
          </cell>
          <cell r="H14">
            <v>0</v>
          </cell>
        </row>
        <row r="15">
          <cell r="F15">
            <v>0</v>
          </cell>
          <cell r="H15">
            <v>0</v>
          </cell>
        </row>
        <row r="17">
          <cell r="F17">
            <v>204000</v>
          </cell>
          <cell r="H17">
            <v>204000</v>
          </cell>
        </row>
        <row r="19">
          <cell r="F19">
            <v>13000</v>
          </cell>
          <cell r="H19">
            <v>14000</v>
          </cell>
        </row>
        <row r="20">
          <cell r="F20">
            <v>0</v>
          </cell>
          <cell r="H20">
            <v>0</v>
          </cell>
        </row>
        <row r="21">
          <cell r="F21">
            <v>0</v>
          </cell>
          <cell r="H21">
            <v>0</v>
          </cell>
        </row>
        <row r="22">
          <cell r="F22">
            <v>0</v>
          </cell>
          <cell r="H22">
            <v>0</v>
          </cell>
        </row>
        <row r="24">
          <cell r="F24">
            <v>156000</v>
          </cell>
          <cell r="H24">
            <v>168000</v>
          </cell>
        </row>
        <row r="27">
          <cell r="F27">
            <v>0</v>
          </cell>
          <cell r="H27">
            <v>0</v>
          </cell>
        </row>
        <row r="28">
          <cell r="F28">
            <v>0</v>
          </cell>
        </row>
        <row r="30">
          <cell r="F30">
            <v>0</v>
          </cell>
          <cell r="H30">
            <v>0</v>
          </cell>
        </row>
        <row r="32">
          <cell r="F32">
            <v>0</v>
          </cell>
          <cell r="H32">
            <v>0</v>
          </cell>
        </row>
        <row r="33">
          <cell r="F33">
            <v>0</v>
          </cell>
          <cell r="H33">
            <v>0</v>
          </cell>
        </row>
        <row r="34">
          <cell r="F34">
            <v>0</v>
          </cell>
          <cell r="H34">
            <v>0</v>
          </cell>
        </row>
        <row r="36">
          <cell r="F36">
            <v>0</v>
          </cell>
          <cell r="H36">
            <v>0</v>
          </cell>
        </row>
        <row r="38">
          <cell r="F38">
            <v>360000</v>
          </cell>
          <cell r="H38">
            <v>372000</v>
          </cell>
        </row>
        <row r="39">
          <cell r="F39">
            <v>30000</v>
          </cell>
          <cell r="H39">
            <v>31000</v>
          </cell>
        </row>
        <row r="40">
          <cell r="F40">
            <v>360000</v>
          </cell>
          <cell r="H40">
            <v>372000</v>
          </cell>
        </row>
        <row r="41">
          <cell r="F41">
            <v>-20400</v>
          </cell>
          <cell r="H41">
            <v>-20400</v>
          </cell>
        </row>
        <row r="42">
          <cell r="F42">
            <v>-20400</v>
          </cell>
          <cell r="H42">
            <v>-20400</v>
          </cell>
        </row>
        <row r="43">
          <cell r="F43">
            <v>0</v>
          </cell>
          <cell r="H43">
            <v>0</v>
          </cell>
        </row>
        <row r="44">
          <cell r="F44" t="str">
            <v>non</v>
          </cell>
          <cell r="H44" t="str">
            <v>non</v>
          </cell>
        </row>
        <row r="45">
          <cell r="F45">
            <v>0</v>
          </cell>
          <cell r="H45">
            <v>0</v>
          </cell>
        </row>
        <row r="46">
          <cell r="F46">
            <v>0</v>
          </cell>
          <cell r="H46">
            <v>0</v>
          </cell>
        </row>
        <row r="47">
          <cell r="F47">
            <v>-36720</v>
          </cell>
          <cell r="H47">
            <v>-36720</v>
          </cell>
        </row>
        <row r="48">
          <cell r="F48">
            <v>0</v>
          </cell>
          <cell r="H48">
            <v>0</v>
          </cell>
        </row>
        <row r="50">
          <cell r="F50">
            <v>-15600</v>
          </cell>
          <cell r="H50">
            <v>-16800</v>
          </cell>
        </row>
        <row r="51">
          <cell r="F51" t="str">
            <v>non</v>
          </cell>
          <cell r="H51" t="str">
            <v>non</v>
          </cell>
        </row>
        <row r="52">
          <cell r="F52">
            <v>0</v>
          </cell>
          <cell r="H52">
            <v>0</v>
          </cell>
        </row>
        <row r="53">
          <cell r="F53">
            <v>0</v>
          </cell>
          <cell r="H53">
            <v>0</v>
          </cell>
        </row>
        <row r="54">
          <cell r="F54">
            <v>-28080</v>
          </cell>
          <cell r="H54">
            <v>-30240</v>
          </cell>
        </row>
        <row r="55">
          <cell r="F55">
            <v>0</v>
          </cell>
          <cell r="H55">
            <v>0</v>
          </cell>
        </row>
        <row r="57">
          <cell r="F57">
            <v>0</v>
          </cell>
          <cell r="H57">
            <v>0</v>
          </cell>
        </row>
        <row r="58">
          <cell r="F58">
            <v>0</v>
          </cell>
          <cell r="H58">
            <v>0</v>
          </cell>
        </row>
        <row r="59">
          <cell r="F59" t="b">
            <v>0</v>
          </cell>
          <cell r="H59" t="b">
            <v>0</v>
          </cell>
        </row>
        <row r="60">
          <cell r="F60">
            <v>0</v>
          </cell>
          <cell r="H60">
            <v>0</v>
          </cell>
        </row>
        <row r="62">
          <cell r="F62">
            <v>0</v>
          </cell>
          <cell r="H62">
            <v>0</v>
          </cell>
        </row>
        <row r="64">
          <cell r="F64">
            <v>-100800</v>
          </cell>
          <cell r="H64">
            <v>-104160</v>
          </cell>
        </row>
        <row r="67">
          <cell r="F67">
            <v>259200</v>
          </cell>
          <cell r="H67">
            <v>267840</v>
          </cell>
        </row>
        <row r="69">
          <cell r="F69">
            <v>0</v>
          </cell>
          <cell r="H69">
            <v>0</v>
          </cell>
        </row>
        <row r="70">
          <cell r="F70">
            <v>0</v>
          </cell>
          <cell r="H70">
            <v>25000</v>
          </cell>
        </row>
        <row r="71">
          <cell r="F71">
            <v>0</v>
          </cell>
          <cell r="H71">
            <v>0</v>
          </cell>
        </row>
        <row r="73">
          <cell r="F73">
            <v>259200</v>
          </cell>
          <cell r="H73">
            <v>292840</v>
          </cell>
        </row>
        <row r="75">
          <cell r="F75">
            <v>129600</v>
          </cell>
          <cell r="H75">
            <v>146420</v>
          </cell>
        </row>
        <row r="77">
          <cell r="F77">
            <v>0</v>
          </cell>
          <cell r="H77">
            <v>0</v>
          </cell>
        </row>
        <row r="78">
          <cell r="F78">
            <v>0</v>
          </cell>
          <cell r="H78">
            <v>0</v>
          </cell>
        </row>
        <row r="79">
          <cell r="F79">
            <v>0</v>
          </cell>
          <cell r="H79">
            <v>0</v>
          </cell>
        </row>
        <row r="80">
          <cell r="F80">
            <v>0</v>
          </cell>
          <cell r="H80">
            <v>0</v>
          </cell>
        </row>
        <row r="83">
          <cell r="F83">
            <v>259200</v>
          </cell>
          <cell r="H83">
            <v>292840</v>
          </cell>
        </row>
        <row r="85">
          <cell r="F85">
            <v>129600</v>
          </cell>
          <cell r="H85">
            <v>146420</v>
          </cell>
        </row>
        <row r="86">
          <cell r="Z86">
            <v>1998</v>
          </cell>
          <cell r="AA86" t="str">
            <v>déduc mini</v>
          </cell>
          <cell r="AB86" t="str">
            <v>décote</v>
          </cell>
          <cell r="AC86" t="str">
            <v>abat p agées</v>
          </cell>
          <cell r="AE86">
            <v>1999</v>
          </cell>
          <cell r="AF86" t="str">
            <v>déduc mini</v>
          </cell>
          <cell r="AG86" t="str">
            <v>décote</v>
          </cell>
          <cell r="AH86" t="str">
            <v>abat p agées</v>
          </cell>
          <cell r="AJ86">
            <v>2000</v>
          </cell>
          <cell r="AK86" t="str">
            <v>déduc mini</v>
          </cell>
          <cell r="AL86" t="str">
            <v>décote</v>
          </cell>
          <cell r="AM86" t="str">
            <v>abat p agées</v>
          </cell>
        </row>
        <row r="87">
          <cell r="E87">
            <v>10260</v>
          </cell>
          <cell r="Z87" t="str">
            <v>Montant de l'impôt brut</v>
          </cell>
          <cell r="AA87">
            <v>2310</v>
          </cell>
          <cell r="AB87">
            <v>3330</v>
          </cell>
          <cell r="AC87">
            <v>10040</v>
          </cell>
          <cell r="AE87" t="str">
            <v>Montant de l'impôt brut</v>
          </cell>
          <cell r="AF87">
            <v>2320</v>
          </cell>
          <cell r="AG87">
            <v>3330</v>
          </cell>
          <cell r="AH87">
            <v>10100</v>
          </cell>
          <cell r="AJ87" t="str">
            <v>Montant de l'impôt brut</v>
          </cell>
          <cell r="AK87">
            <v>2350</v>
          </cell>
          <cell r="AL87">
            <v>4900</v>
          </cell>
          <cell r="AM87">
            <v>10260</v>
          </cell>
        </row>
        <row r="88">
          <cell r="Z88" t="str">
            <v>par tranches de QF</v>
          </cell>
          <cell r="AA88" t="str">
            <v>à changer</v>
          </cell>
          <cell r="AB88" t="str">
            <v xml:space="preserve">R x </v>
          </cell>
          <cell r="AE88" t="str">
            <v>par tranches de QF</v>
          </cell>
          <cell r="AF88" t="str">
            <v>à changer</v>
          </cell>
          <cell r="AG88" t="str">
            <v xml:space="preserve">R x </v>
          </cell>
          <cell r="AH88" t="str">
            <v>année 99</v>
          </cell>
          <cell r="AJ88" t="str">
            <v>par tranches de QF</v>
          </cell>
          <cell r="AK88" t="str">
            <v>à changer</v>
          </cell>
          <cell r="AL88" t="str">
            <v xml:space="preserve">R x </v>
          </cell>
          <cell r="AM88" t="str">
            <v>année 2000</v>
          </cell>
        </row>
        <row r="89">
          <cell r="Z89" t="str">
            <v xml:space="preserve">moins de   </v>
          </cell>
          <cell r="AA89">
            <v>26100</v>
          </cell>
          <cell r="AB89">
            <v>0</v>
          </cell>
          <cell r="AE89" t="str">
            <v xml:space="preserve">moins de   </v>
          </cell>
          <cell r="AF89">
            <v>26230</v>
          </cell>
          <cell r="AG89">
            <v>0</v>
          </cell>
          <cell r="AJ89" t="str">
            <v xml:space="preserve">moins de   </v>
          </cell>
          <cell r="AK89">
            <v>26600</v>
          </cell>
          <cell r="AL89">
            <v>0</v>
          </cell>
        </row>
        <row r="90">
          <cell r="F90">
            <v>0</v>
          </cell>
          <cell r="H90">
            <v>0</v>
          </cell>
          <cell r="Z90">
            <v>26101</v>
          </cell>
          <cell r="AA90">
            <v>51340</v>
          </cell>
          <cell r="AB90">
            <v>0.105</v>
          </cell>
          <cell r="AC90">
            <v>2740.5</v>
          </cell>
          <cell r="AE90">
            <v>26231</v>
          </cell>
          <cell r="AF90">
            <v>51600</v>
          </cell>
          <cell r="AG90">
            <v>0.105</v>
          </cell>
          <cell r="AH90">
            <v>2754.15</v>
          </cell>
          <cell r="AJ90">
            <v>26601</v>
          </cell>
          <cell r="AK90">
            <v>52320</v>
          </cell>
          <cell r="AL90">
            <v>8.2500000000000004E-2</v>
          </cell>
          <cell r="AM90">
            <v>2194.5</v>
          </cell>
        </row>
        <row r="91">
          <cell r="F91">
            <v>0</v>
          </cell>
          <cell r="H91">
            <v>0</v>
          </cell>
          <cell r="Z91">
            <v>51341</v>
          </cell>
          <cell r="AA91">
            <v>90370</v>
          </cell>
          <cell r="AB91">
            <v>0.24</v>
          </cell>
          <cell r="AC91">
            <v>9671.4</v>
          </cell>
          <cell r="AE91">
            <v>51601</v>
          </cell>
          <cell r="AF91">
            <v>90820</v>
          </cell>
          <cell r="AG91">
            <v>0.24</v>
          </cell>
          <cell r="AH91">
            <v>9720.15</v>
          </cell>
          <cell r="AJ91">
            <v>52321</v>
          </cell>
          <cell r="AK91">
            <v>92090</v>
          </cell>
          <cell r="AL91">
            <v>0.2175</v>
          </cell>
          <cell r="AM91">
            <v>9257.7000000000007</v>
          </cell>
        </row>
        <row r="92">
          <cell r="F92">
            <v>45362.6</v>
          </cell>
          <cell r="H92">
            <v>56043.299999999996</v>
          </cell>
          <cell r="Z92">
            <v>90371</v>
          </cell>
          <cell r="AA92">
            <v>146320</v>
          </cell>
          <cell r="AB92">
            <v>0.33</v>
          </cell>
          <cell r="AC92">
            <v>17804.7</v>
          </cell>
          <cell r="AE92">
            <v>90821</v>
          </cell>
          <cell r="AF92">
            <v>147050</v>
          </cell>
          <cell r="AG92">
            <v>0.33</v>
          </cell>
          <cell r="AH92">
            <v>17893.95</v>
          </cell>
          <cell r="AJ92">
            <v>92091</v>
          </cell>
          <cell r="AK92">
            <v>149110</v>
          </cell>
          <cell r="AL92">
            <v>0.3175</v>
          </cell>
          <cell r="AM92">
            <v>18466.7</v>
          </cell>
        </row>
        <row r="93">
          <cell r="F93">
            <v>0</v>
          </cell>
          <cell r="H93">
            <v>0</v>
          </cell>
          <cell r="Z93">
            <v>146321</v>
          </cell>
          <cell r="AA93">
            <v>238080</v>
          </cell>
          <cell r="AB93">
            <v>0.43</v>
          </cell>
          <cell r="AC93">
            <v>32436.7</v>
          </cell>
          <cell r="AE93">
            <v>147051</v>
          </cell>
          <cell r="AF93">
            <v>239270</v>
          </cell>
          <cell r="AG93">
            <v>0.43</v>
          </cell>
          <cell r="AH93">
            <v>32598.95</v>
          </cell>
          <cell r="AJ93">
            <v>149111</v>
          </cell>
          <cell r="AK93">
            <v>242620</v>
          </cell>
          <cell r="AL93">
            <v>0.41749999999999998</v>
          </cell>
          <cell r="AM93">
            <v>33377.699999999997</v>
          </cell>
        </row>
        <row r="94">
          <cell r="F94">
            <v>0</v>
          </cell>
          <cell r="H94">
            <v>0</v>
          </cell>
          <cell r="Z94">
            <v>238081</v>
          </cell>
          <cell r="AA94">
            <v>293600</v>
          </cell>
          <cell r="AB94">
            <v>0.48</v>
          </cell>
          <cell r="AC94">
            <v>44340.7</v>
          </cell>
          <cell r="AE94">
            <v>239271</v>
          </cell>
          <cell r="AF94">
            <v>295070</v>
          </cell>
          <cell r="AG94">
            <v>0.48</v>
          </cell>
          <cell r="AH94">
            <v>44562.45</v>
          </cell>
          <cell r="AJ94">
            <v>242621</v>
          </cell>
          <cell r="AK94">
            <v>299200</v>
          </cell>
          <cell r="AL94">
            <v>0.47249999999999998</v>
          </cell>
          <cell r="AM94">
            <v>46721.8</v>
          </cell>
        </row>
        <row r="95">
          <cell r="F95">
            <v>0</v>
          </cell>
          <cell r="H95">
            <v>0</v>
          </cell>
          <cell r="Z95">
            <v>288101</v>
          </cell>
          <cell r="AA95">
            <v>9999999</v>
          </cell>
          <cell r="AB95">
            <v>0.54</v>
          </cell>
          <cell r="AC95">
            <v>61956.7</v>
          </cell>
          <cell r="AE95">
            <v>295070</v>
          </cell>
          <cell r="AF95">
            <v>9999999</v>
          </cell>
          <cell r="AG95">
            <v>0.54</v>
          </cell>
          <cell r="AH95">
            <v>62266.65</v>
          </cell>
          <cell r="AJ95">
            <v>295070</v>
          </cell>
          <cell r="AK95">
            <v>9999999</v>
          </cell>
          <cell r="AL95">
            <v>0.53249999999999997</v>
          </cell>
          <cell r="AM95">
            <v>64673.8</v>
          </cell>
        </row>
        <row r="96">
          <cell r="Z96" t="str">
            <v xml:space="preserve">non encaissement :  </v>
          </cell>
          <cell r="AA96">
            <v>400</v>
          </cell>
          <cell r="AE96" t="str">
            <v xml:space="preserve">non encaissement :  </v>
          </cell>
          <cell r="AF96">
            <v>400</v>
          </cell>
          <cell r="AG96" t="str">
            <v>enfant :</v>
          </cell>
          <cell r="AH96">
            <v>17910</v>
          </cell>
          <cell r="AJ96" t="str">
            <v xml:space="preserve">non encaissement :  </v>
          </cell>
          <cell r="AK96">
            <v>400</v>
          </cell>
          <cell r="AL96" t="str">
            <v>enfant :</v>
          </cell>
          <cell r="AM96">
            <v>23360</v>
          </cell>
        </row>
        <row r="97">
          <cell r="F97">
            <v>45362.600099999996</v>
          </cell>
          <cell r="H97">
            <v>56043.300099999993</v>
          </cell>
        </row>
        <row r="98">
          <cell r="F98">
            <v>0</v>
          </cell>
          <cell r="H98">
            <v>0</v>
          </cell>
        </row>
        <row r="99">
          <cell r="F99">
            <v>0</v>
          </cell>
          <cell r="H99">
            <v>0</v>
          </cell>
        </row>
        <row r="100">
          <cell r="F100">
            <v>-40462.600099999996</v>
          </cell>
          <cell r="H100">
            <v>0</v>
          </cell>
        </row>
        <row r="101">
          <cell r="F101">
            <v>45362.600099999996</v>
          </cell>
          <cell r="H101">
            <v>56043.300099999993</v>
          </cell>
        </row>
        <row r="102">
          <cell r="F102">
            <v>45362.600099999996</v>
          </cell>
          <cell r="H102">
            <v>56043.300099999993</v>
          </cell>
        </row>
        <row r="103">
          <cell r="F103">
            <v>0.17501003124999998</v>
          </cell>
          <cell r="H103">
            <v>0.19137856884305421</v>
          </cell>
        </row>
        <row r="105">
          <cell r="F105">
            <v>3000</v>
          </cell>
          <cell r="H105">
            <v>3000</v>
          </cell>
        </row>
        <row r="106">
          <cell r="F106">
            <v>0</v>
          </cell>
          <cell r="H106">
            <v>0</v>
          </cell>
        </row>
        <row r="107">
          <cell r="F107">
            <v>240</v>
          </cell>
          <cell r="H107">
            <v>240</v>
          </cell>
        </row>
        <row r="108">
          <cell r="F108">
            <v>0</v>
          </cell>
          <cell r="H108">
            <v>0</v>
          </cell>
        </row>
        <row r="109">
          <cell r="F109">
            <v>0</v>
          </cell>
          <cell r="H109">
            <v>0</v>
          </cell>
        </row>
        <row r="110">
          <cell r="F110">
            <v>0</v>
          </cell>
          <cell r="H110">
            <v>0</v>
          </cell>
        </row>
        <row r="111">
          <cell r="F111">
            <v>0</v>
          </cell>
          <cell r="H111">
            <v>0</v>
          </cell>
        </row>
        <row r="112">
          <cell r="F112">
            <v>0</v>
          </cell>
          <cell r="H112">
            <v>0</v>
          </cell>
        </row>
        <row r="113">
          <cell r="F113">
            <v>0</v>
          </cell>
          <cell r="H113">
            <v>0</v>
          </cell>
        </row>
        <row r="114">
          <cell r="H114">
            <v>0</v>
          </cell>
        </row>
        <row r="115">
          <cell r="F115">
            <v>0</v>
          </cell>
          <cell r="H115">
            <v>0</v>
          </cell>
        </row>
        <row r="116">
          <cell r="H116">
            <v>0</v>
          </cell>
        </row>
        <row r="117">
          <cell r="F117">
            <v>500</v>
          </cell>
          <cell r="H117">
            <v>500</v>
          </cell>
        </row>
        <row r="119">
          <cell r="F119">
            <v>3740</v>
          </cell>
          <cell r="H119">
            <v>3740</v>
          </cell>
        </row>
        <row r="121">
          <cell r="F121">
            <v>0</v>
          </cell>
          <cell r="H121">
            <v>250</v>
          </cell>
        </row>
        <row r="123">
          <cell r="F123">
            <v>41622.600099999996</v>
          </cell>
          <cell r="H123">
            <v>52303.300099999993</v>
          </cell>
        </row>
        <row r="125">
          <cell r="F125">
            <v>3469</v>
          </cell>
          <cell r="H125">
            <v>4359</v>
          </cell>
        </row>
        <row r="127">
          <cell r="F127">
            <v>0.16058101890432097</v>
          </cell>
          <cell r="H127">
            <v>0.17860708953694848</v>
          </cell>
        </row>
        <row r="129">
          <cell r="F129">
            <v>0</v>
          </cell>
          <cell r="H129">
            <v>0</v>
          </cell>
        </row>
        <row r="131">
          <cell r="F131">
            <v>0</v>
          </cell>
          <cell r="H131">
            <v>0</v>
          </cell>
        </row>
        <row r="133">
          <cell r="F133">
            <v>41622.600099999996</v>
          </cell>
          <cell r="H133">
            <v>52303.300099999993</v>
          </cell>
        </row>
        <row r="135">
          <cell r="F135">
            <v>41623</v>
          </cell>
          <cell r="H135">
            <v>52303</v>
          </cell>
        </row>
        <row r="136">
          <cell r="F136">
            <v>0</v>
          </cell>
          <cell r="H136">
            <v>0</v>
          </cell>
        </row>
        <row r="137">
          <cell r="F137">
            <v>0</v>
          </cell>
          <cell r="H137">
            <v>0</v>
          </cell>
        </row>
        <row r="138">
          <cell r="F138">
            <v>0</v>
          </cell>
          <cell r="H138">
            <v>0</v>
          </cell>
        </row>
        <row r="139">
          <cell r="F139">
            <v>0</v>
          </cell>
          <cell r="H139">
            <v>0</v>
          </cell>
        </row>
        <row r="140">
          <cell r="F140">
            <v>0</v>
          </cell>
          <cell r="H140">
            <v>0</v>
          </cell>
        </row>
        <row r="141">
          <cell r="F141">
            <v>0</v>
          </cell>
          <cell r="H141">
            <v>0</v>
          </cell>
        </row>
        <row r="142">
          <cell r="F142">
            <v>0</v>
          </cell>
          <cell r="H142">
            <v>0</v>
          </cell>
        </row>
        <row r="143">
          <cell r="F143">
            <v>0</v>
          </cell>
          <cell r="H143">
            <v>0</v>
          </cell>
        </row>
        <row r="144">
          <cell r="F144">
            <v>0</v>
          </cell>
          <cell r="H144">
            <v>0</v>
          </cell>
        </row>
        <row r="145">
          <cell r="F145">
            <v>0</v>
          </cell>
          <cell r="H145">
            <v>0</v>
          </cell>
        </row>
        <row r="146">
          <cell r="F146">
            <v>0</v>
          </cell>
          <cell r="H146">
            <v>0</v>
          </cell>
        </row>
        <row r="147">
          <cell r="F147">
            <v>0</v>
          </cell>
          <cell r="H147">
            <v>0</v>
          </cell>
        </row>
        <row r="148">
          <cell r="F148">
            <v>0</v>
          </cell>
          <cell r="H148">
            <v>0</v>
          </cell>
        </row>
        <row r="149">
          <cell r="F149">
            <v>0</v>
          </cell>
          <cell r="H149">
            <v>0</v>
          </cell>
        </row>
        <row r="152">
          <cell r="F152">
            <v>0</v>
          </cell>
          <cell r="H152">
            <v>0</v>
          </cell>
        </row>
      </sheetData>
      <sheetData sheetId="26">
        <row r="3">
          <cell r="B3" t="str">
            <v>AVIS d' IMPOSITION  sur  les  revenus  2000    :    F  41623</v>
          </cell>
        </row>
      </sheetData>
      <sheetData sheetId="27" refreshError="1">
        <row r="1">
          <cell r="F1" t="str">
            <v>PLAFOND  de  RESSOURCES   " PAP "  et  " TAUX  ZERO "</v>
          </cell>
        </row>
        <row r="199">
          <cell r="D199" t="str">
            <v>P E L  /   48 mois</v>
          </cell>
        </row>
      </sheetData>
      <sheetData sheetId="28"/>
      <sheetData sheetId="29"/>
      <sheetData sheetId="3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se en charge "/>
      <sheetName val="Feuil2"/>
      <sheetName val="Feuil3"/>
      <sheetName val="Feuil4"/>
      <sheetName val="Feuil5"/>
      <sheetName val="Fiche prise en charge v6"/>
    </sheetNames>
    <definedNames>
      <definedName name="A"/>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 "/>
      <sheetName val="07 "/>
      <sheetName val=" 08 "/>
      <sheetName val=" 09 "/>
      <sheetName val="06"/>
      <sheetName val=" 56 "/>
      <sheetName val="10 "/>
      <sheetName val="18 "/>
      <sheetName val="20 "/>
      <sheetName val="21 "/>
      <sheetName val="22 "/>
      <sheetName val="23 "/>
      <sheetName val="24 "/>
      <sheetName val=" 40 "/>
      <sheetName val=" 43 "/>
      <sheetName val=" 45 "/>
      <sheetName val=" 46  "/>
      <sheetName val=" 47 "/>
      <sheetName val=" 48  "/>
      <sheetName val=" 50 "/>
      <sheetName val=" 51 "/>
      <sheetName val=" 52 "/>
      <sheetName val=" 53 "/>
      <sheetName val=" 54 "/>
      <sheetName val=" 55 "/>
      <sheetName val=" 57 "/>
      <sheetName val="Cancaténer texte "/>
      <sheetName val=" 58 "/>
      <sheetName val=" 59 "/>
      <sheetName val=" 60 "/>
      <sheetName val=" 61 "/>
      <sheetName val=" 62 "/>
      <sheetName val=" 63 "/>
      <sheetName val=" 64 "/>
      <sheetName val=" 65 "/>
      <sheetName val="49 "/>
      <sheetName val="Notes UTILES Jo Schneider tome "/>
    </sheetNames>
    <definedNames>
      <definedName name="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égory "/>
      <sheetName val="Grégory HERTA vente de plants d"/>
    </sheetNames>
    <definedNames>
      <definedName name="A" refersTo="#REF!"/>
    </definedNames>
    <sheetDataSet>
      <sheetData sheetId="0"/>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
      <sheetName val="20"/>
      <sheetName val="21"/>
      <sheetName val="22"/>
      <sheetName val="23"/>
      <sheetName val="24"/>
      <sheetName val="25"/>
      <sheetName val="26"/>
      <sheetName val="27"/>
      <sheetName val="28"/>
      <sheetName val="29"/>
      <sheetName val="30"/>
      <sheetName val="31"/>
      <sheetName val="32"/>
      <sheetName val="33"/>
      <sheetName val="34"/>
      <sheetName val="35"/>
      <sheetName val="Emmaus Joelle"/>
    </sheetNames>
    <definedNames>
      <definedName name="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7">
          <cell r="Q37">
            <v>246.56491206942883</v>
          </cell>
        </row>
        <row r="38">
          <cell r="Q38">
            <v>960.35210496607397</v>
          </cell>
        </row>
        <row r="39">
          <cell r="Q39">
            <v>2159.1867126167635</v>
          </cell>
        </row>
        <row r="40">
          <cell r="Q40">
            <v>3861.573920847608</v>
          </cell>
        </row>
        <row r="41">
          <cell r="Q41">
            <v>6086.7249122434005</v>
          </cell>
        </row>
        <row r="42">
          <cell r="Q42">
            <v>8854.583800835695</v>
          </cell>
        </row>
        <row r="43">
          <cell r="Q43">
            <v>12185.855594385852</v>
          </cell>
        </row>
        <row r="44">
          <cell r="Q44">
            <v>16102.035223463303</v>
          </cell>
        </row>
        <row r="45">
          <cell r="Q45">
            <v>20625.437678022558</v>
          </cell>
        </row>
        <row r="46">
          <cell r="Q46">
            <v>25779.229293728276</v>
          </cell>
        </row>
        <row r="47">
          <cell r="Q47">
            <v>31587.46023189454</v>
          </cell>
        </row>
        <row r="48">
          <cell r="Q48">
            <v>38075.098198576045</v>
          </cell>
        </row>
        <row r="49">
          <cell r="Q49">
            <v>45268.063450085523</v>
          </cell>
        </row>
        <row r="50">
          <cell r="Q50">
            <v>53193.265134017856</v>
          </cell>
        </row>
        <row r="51">
          <cell r="Q51">
            <v>61878.6390167301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ille élargie"/>
      <sheetName val="Calcul"/>
      <sheetName val="Adresses Tél Fax"/>
      <sheetName val="Adresses privées internet"/>
      <sheetName val="Feuil2"/>
      <sheetName val="TISCALI "/>
      <sheetName val="Messages reçus"/>
      <sheetName val=" 010  VIDE "/>
    </sheetNames>
    <sheetDataSet>
      <sheetData sheetId="0" refreshError="1"/>
      <sheetData sheetId="1" refreshError="1"/>
      <sheetData sheetId="2" refreshError="1">
        <row r="494">
          <cell r="B494" t="str">
            <v>por</v>
          </cell>
        </row>
      </sheetData>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ille élargie"/>
      <sheetName val="Calcul"/>
      <sheetName val="Adresses Tél Fax"/>
      <sheetName val="Adresses privées internet"/>
      <sheetName val="Feuil2"/>
      <sheetName val="TISCALI "/>
      <sheetName val="Messages reçus"/>
      <sheetName val=" 010  VIDE "/>
    </sheetNames>
    <sheetDataSet>
      <sheetData sheetId="0" refreshError="1"/>
      <sheetData sheetId="1" refreshError="1"/>
      <sheetData sheetId="2" refreshError="1">
        <row r="494">
          <cell r="B494" t="str">
            <v>por</v>
          </cell>
        </row>
      </sheetData>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ille élargie"/>
      <sheetName val="Calcul"/>
      <sheetName val="Adresses Tél Fax"/>
      <sheetName val="Adresses privées internet"/>
      <sheetName val="Feuil2"/>
      <sheetName val="TISCALI "/>
      <sheetName val="Messages reçus"/>
      <sheetName val=" 010  VIDE "/>
    </sheetNames>
    <sheetDataSet>
      <sheetData sheetId="0" refreshError="1"/>
      <sheetData sheetId="1" refreshError="1"/>
      <sheetData sheetId="2" refreshError="1">
        <row r="494">
          <cell r="B494" t="str">
            <v>por</v>
          </cell>
        </row>
      </sheetData>
      <sheetData sheetId="3" refreshError="1"/>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ille élargie"/>
      <sheetName val="Calcul"/>
      <sheetName val="Adresses Tél Fax"/>
      <sheetName val="Adresses privées internet"/>
      <sheetName val="Feuil2"/>
      <sheetName val="TISCALI "/>
      <sheetName val="Messages reçus"/>
      <sheetName val=" 010  VIDE "/>
    </sheetNames>
    <sheetDataSet>
      <sheetData sheetId="0"/>
      <sheetData sheetId="1"/>
      <sheetData sheetId="2">
        <row r="325">
          <cell r="B325" t="str">
            <v>T</v>
          </cell>
        </row>
        <row r="494">
          <cell r="B494" t="str">
            <v>por</v>
          </cell>
        </row>
      </sheetData>
      <sheetData sheetId="3"/>
      <sheetData sheetId="4"/>
      <sheetData sheetId="5"/>
      <sheetData sheetId="6"/>
      <sheetData sheetId="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ille élargie"/>
      <sheetName val="Calcul"/>
      <sheetName val="Adresses Tél Fax"/>
      <sheetName val="Adresses privées internet"/>
      <sheetName val="Feuil2"/>
      <sheetName val="TISCALI "/>
      <sheetName val="Messages reçus"/>
      <sheetName val=" 010  VIDE "/>
    </sheetNames>
    <sheetDataSet>
      <sheetData sheetId="0" refreshError="1"/>
      <sheetData sheetId="1" refreshError="1"/>
      <sheetData sheetId="2" refreshError="1">
        <row r="494">
          <cell r="B494" t="str">
            <v>por</v>
          </cell>
        </row>
      </sheetData>
      <sheetData sheetId="3" refreshError="1"/>
      <sheetData sheetId="4" refreshError="1"/>
      <sheetData sheetId="5" refreshError="1"/>
      <sheetData sheetId="6" refreshError="1"/>
      <sheetData sheetId="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table coeff multiplicateur"/>
      <sheetName val="emprunt possible"/>
      <sheetName val=" T E G "/>
      <sheetName val="plan amortisst"/>
      <sheetName val="Crédit (2)"/>
      <sheetName val="Coût du crédit"/>
      <sheetName val="Intérêts et Int composés "/>
      <sheetName val="Durée à Epargner "/>
      <sheetName val="Calcul Intérêts Prêt à part."/>
      <sheetName val="Placement à taux variable"/>
      <sheetName val="Propriétaire ou Locataire"/>
      <sheetName val="Comparatif Prêts"/>
      <sheetName val="Comparatif Prêts (2)"/>
      <sheetName val="Projet Client"/>
      <sheetName val="Epargne"/>
      <sheetName val="Graphique"/>
      <sheetName val="Placement"/>
      <sheetName val="Remboursements "/>
      <sheetName val="F suisse "/>
      <sheetName val="F suisse  (2)"/>
      <sheetName val="Remboursements  (2)"/>
    </sheetNames>
    <sheetDataSet>
      <sheetData sheetId="0"/>
      <sheetData sheetId="1"/>
      <sheetData sheetId="2"/>
      <sheetData sheetId="3"/>
      <sheetData sheetId="4"/>
      <sheetData sheetId="5"/>
      <sheetData sheetId="6"/>
      <sheetData sheetId="7"/>
      <sheetData sheetId="8"/>
      <sheetData sheetId="9">
        <row r="6">
          <cell r="F6">
            <v>4.0500000000000001E-2</v>
          </cell>
        </row>
      </sheetData>
      <sheetData sheetId="10"/>
      <sheetData sheetId="11"/>
      <sheetData sheetId="12"/>
      <sheetData sheetId="13"/>
      <sheetData sheetId="14">
        <row r="6">
          <cell r="E6">
            <v>1440843</v>
          </cell>
        </row>
      </sheetData>
      <sheetData sheetId="15"/>
      <sheetData sheetId="16"/>
      <sheetData sheetId="17"/>
      <sheetData sheetId="18">
        <row r="2">
          <cell r="B2">
            <v>5.0999999999999997E-2</v>
          </cell>
        </row>
      </sheetData>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2004"/>
      <sheetName val="Saison de chauffe 2004-2005"/>
      <sheetName val="Conso 2005 "/>
      <sheetName val="Tableau récap 2004 05 "/>
    </sheetNames>
    <sheetDataSet>
      <sheetData sheetId="0"/>
      <sheetData sheetId="1"/>
      <sheetData sheetId="2">
        <row r="4">
          <cell r="B4" t="str">
            <v>E D F</v>
          </cell>
          <cell r="C4" t="str">
            <v>report</v>
          </cell>
          <cell r="D4" t="str">
            <v>janv 2005</v>
          </cell>
          <cell r="E4" t="str">
            <v>fév 2005</v>
          </cell>
          <cell r="F4" t="str">
            <v xml:space="preserve"> mars 2005</v>
          </cell>
          <cell r="G4" t="str">
            <v xml:space="preserve"> avril 2005</v>
          </cell>
          <cell r="H4" t="str">
            <v xml:space="preserve"> mai 2005</v>
          </cell>
          <cell r="I4" t="str">
            <v xml:space="preserve"> juin 2005</v>
          </cell>
          <cell r="J4" t="str">
            <v xml:space="preserve"> juillet 2005</v>
          </cell>
          <cell r="K4" t="str">
            <v>août 2005</v>
          </cell>
          <cell r="L4" t="str">
            <v xml:space="preserve"> sept 2005</v>
          </cell>
          <cell r="M4" t="str">
            <v xml:space="preserve"> oct 2005</v>
          </cell>
          <cell r="N4" t="str">
            <v xml:space="preserve"> nov 2005</v>
          </cell>
          <cell r="O4" t="str">
            <v xml:space="preserve"> déc 2005</v>
          </cell>
          <cell r="Q4" t="str">
            <v>Moyenne</v>
          </cell>
          <cell r="R4" t="str">
            <v>CUMUL</v>
          </cell>
        </row>
        <row r="6">
          <cell r="B6" t="str">
            <v xml:space="preserve"> Date relevé</v>
          </cell>
          <cell r="C6">
            <v>38352</v>
          </cell>
          <cell r="D6">
            <v>38383</v>
          </cell>
          <cell r="E6">
            <v>38411</v>
          </cell>
          <cell r="F6">
            <v>38442</v>
          </cell>
          <cell r="G6">
            <v>38472</v>
          </cell>
          <cell r="H6">
            <v>38509</v>
          </cell>
          <cell r="I6">
            <v>38533</v>
          </cell>
          <cell r="J6">
            <v>38564</v>
          </cell>
          <cell r="K6">
            <v>38595</v>
          </cell>
          <cell r="L6">
            <v>38625</v>
          </cell>
          <cell r="M6">
            <v>38656</v>
          </cell>
          <cell r="Q6">
            <v>10</v>
          </cell>
          <cell r="R6" t="str">
            <v>CUMUL</v>
          </cell>
        </row>
        <row r="7">
          <cell r="B7" t="str">
            <v>Nbre de jours</v>
          </cell>
          <cell r="D7">
            <v>31</v>
          </cell>
          <cell r="E7">
            <v>28</v>
          </cell>
          <cell r="F7">
            <v>31</v>
          </cell>
          <cell r="G7">
            <v>30</v>
          </cell>
          <cell r="H7">
            <v>37</v>
          </cell>
          <cell r="I7">
            <v>24</v>
          </cell>
          <cell r="J7">
            <v>31</v>
          </cell>
          <cell r="K7">
            <v>31</v>
          </cell>
          <cell r="L7">
            <v>30</v>
          </cell>
          <cell r="M7">
            <v>31</v>
          </cell>
          <cell r="Q7">
            <v>304</v>
          </cell>
          <cell r="R7">
            <v>304</v>
          </cell>
        </row>
        <row r="9">
          <cell r="B9" t="str">
            <v>INDEX H.P.</v>
          </cell>
          <cell r="C9">
            <v>4263</v>
          </cell>
          <cell r="D9">
            <v>4977</v>
          </cell>
          <cell r="F9">
            <v>6084</v>
          </cell>
          <cell r="G9">
            <v>6252</v>
          </cell>
          <cell r="H9">
            <v>6478</v>
          </cell>
          <cell r="I9">
            <v>6622</v>
          </cell>
          <cell r="J9">
            <v>6825</v>
          </cell>
          <cell r="K9">
            <v>7041</v>
          </cell>
          <cell r="L9">
            <v>7257</v>
          </cell>
          <cell r="M9">
            <v>7446</v>
          </cell>
        </row>
        <row r="10">
          <cell r="B10" t="str">
            <v>Conso HP</v>
          </cell>
          <cell r="D10">
            <v>714</v>
          </cell>
          <cell r="F10">
            <v>1107</v>
          </cell>
          <cell r="G10">
            <v>168</v>
          </cell>
          <cell r="H10">
            <v>226</v>
          </cell>
          <cell r="I10">
            <v>144</v>
          </cell>
          <cell r="J10">
            <v>203</v>
          </cell>
          <cell r="K10">
            <v>216</v>
          </cell>
          <cell r="L10">
            <v>216</v>
          </cell>
          <cell r="M10">
            <v>189</v>
          </cell>
          <cell r="Q10">
            <v>318.3</v>
          </cell>
          <cell r="R10">
            <v>3183</v>
          </cell>
        </row>
        <row r="11">
          <cell r="B11" t="str">
            <v>Moyenne jour</v>
          </cell>
          <cell r="D11">
            <v>23.032258064516128</v>
          </cell>
          <cell r="F11">
            <v>18.762711864406779</v>
          </cell>
          <cell r="G11">
            <v>2.847457627118644</v>
          </cell>
          <cell r="H11">
            <v>3.8305084745762712</v>
          </cell>
          <cell r="I11">
            <v>2.4406779661016951</v>
          </cell>
          <cell r="J11">
            <v>3.4406779661016951</v>
          </cell>
          <cell r="K11">
            <v>3.6610169491525424</v>
          </cell>
          <cell r="L11">
            <v>3.6610169491525424</v>
          </cell>
          <cell r="M11">
            <v>3.2033898305084745</v>
          </cell>
          <cell r="Q11">
            <v>10.470394736842104</v>
          </cell>
          <cell r="R11">
            <v>10.470394736842104</v>
          </cell>
        </row>
        <row r="12">
          <cell r="B12" t="str">
            <v>%</v>
          </cell>
          <cell r="D12">
            <v>0.52810650887573962</v>
          </cell>
          <cell r="F12">
            <v>0.51368909512761018</v>
          </cell>
          <cell r="G12">
            <v>0.32307692307692309</v>
          </cell>
          <cell r="H12">
            <v>0.56218905472636815</v>
          </cell>
          <cell r="I12">
            <v>0.58775510204081638</v>
          </cell>
          <cell r="J12">
            <v>0.62461538461538457</v>
          </cell>
          <cell r="K12">
            <v>0.63905325443786987</v>
          </cell>
          <cell r="L12">
            <v>0.63529411764705879</v>
          </cell>
          <cell r="M12">
            <v>0.46551724137931033</v>
          </cell>
          <cell r="Q12">
            <v>0.52326154857800433</v>
          </cell>
          <cell r="R12">
            <v>0.52326154857800422</v>
          </cell>
        </row>
        <row r="14">
          <cell r="B14" t="str">
            <v>INDEX  H.C.</v>
          </cell>
          <cell r="C14">
            <v>3290</v>
          </cell>
          <cell r="D14">
            <v>3928</v>
          </cell>
          <cell r="F14">
            <v>4976</v>
          </cell>
          <cell r="G14">
            <v>5328</v>
          </cell>
          <cell r="H14">
            <v>5504</v>
          </cell>
          <cell r="I14">
            <v>5605</v>
          </cell>
          <cell r="J14">
            <v>5727</v>
          </cell>
          <cell r="K14">
            <v>5849</v>
          </cell>
          <cell r="L14">
            <v>5973</v>
          </cell>
          <cell r="M14">
            <v>6190</v>
          </cell>
        </row>
        <row r="15">
          <cell r="B15" t="str">
            <v>Conso H.C.</v>
          </cell>
          <cell r="D15">
            <v>638</v>
          </cell>
          <cell r="F15">
            <v>1048</v>
          </cell>
          <cell r="G15">
            <v>352</v>
          </cell>
          <cell r="H15">
            <v>176</v>
          </cell>
          <cell r="I15">
            <v>101</v>
          </cell>
          <cell r="J15">
            <v>122</v>
          </cell>
          <cell r="K15">
            <v>122</v>
          </cell>
          <cell r="L15">
            <v>124</v>
          </cell>
          <cell r="M15">
            <v>217</v>
          </cell>
          <cell r="Q15">
            <v>290</v>
          </cell>
          <cell r="R15">
            <v>2900</v>
          </cell>
        </row>
        <row r="16">
          <cell r="B16" t="str">
            <v>Moyenne jour</v>
          </cell>
          <cell r="D16">
            <v>20.580645161290324</v>
          </cell>
          <cell r="F16">
            <v>17.762711864406779</v>
          </cell>
          <cell r="G16">
            <v>5.9661016949152543</v>
          </cell>
          <cell r="H16">
            <v>2.9830508474576272</v>
          </cell>
          <cell r="I16">
            <v>1.7118644067796611</v>
          </cell>
          <cell r="J16">
            <v>2.0677966101694913</v>
          </cell>
          <cell r="K16">
            <v>2.0677966101694913</v>
          </cell>
          <cell r="L16">
            <v>2.1016949152542375</v>
          </cell>
          <cell r="M16">
            <v>3.6779661016949152</v>
          </cell>
          <cell r="Q16">
            <v>9.5394736842105257</v>
          </cell>
          <cell r="R16">
            <v>9.5394736842105257</v>
          </cell>
        </row>
        <row r="17">
          <cell r="B17" t="str">
            <v>%</v>
          </cell>
          <cell r="D17">
            <v>0.47189349112426038</v>
          </cell>
          <cell r="F17">
            <v>0.48631090487238982</v>
          </cell>
          <cell r="G17">
            <v>0.67692307692307696</v>
          </cell>
          <cell r="H17">
            <v>0.43781094527363185</v>
          </cell>
          <cell r="I17">
            <v>0.41224489795918368</v>
          </cell>
          <cell r="J17">
            <v>0.37538461538461537</v>
          </cell>
          <cell r="K17">
            <v>0.36094674556213019</v>
          </cell>
          <cell r="L17">
            <v>0.36470588235294116</v>
          </cell>
          <cell r="M17">
            <v>0.53448275862068961</v>
          </cell>
          <cell r="Q17">
            <v>0.47673845142199578</v>
          </cell>
          <cell r="R17">
            <v>0.47673845142199572</v>
          </cell>
        </row>
        <row r="19">
          <cell r="B19" t="str">
            <v>CUMUL Kwh</v>
          </cell>
          <cell r="D19">
            <v>1352</v>
          </cell>
          <cell r="E19">
            <v>1032</v>
          </cell>
          <cell r="F19">
            <v>1123</v>
          </cell>
          <cell r="G19">
            <v>520</v>
          </cell>
          <cell r="H19">
            <v>402</v>
          </cell>
          <cell r="I19">
            <v>245</v>
          </cell>
          <cell r="J19">
            <v>325</v>
          </cell>
          <cell r="K19">
            <v>338</v>
          </cell>
          <cell r="L19">
            <v>340</v>
          </cell>
          <cell r="M19">
            <v>406</v>
          </cell>
          <cell r="Q19">
            <v>608.29999999999995</v>
          </cell>
          <cell r="R19">
            <v>6083</v>
          </cell>
        </row>
        <row r="20">
          <cell r="B20" t="str">
            <v>Moyenne jour</v>
          </cell>
          <cell r="D20">
            <v>43.612903225806448</v>
          </cell>
          <cell r="E20">
            <v>36.857142857142854</v>
          </cell>
          <cell r="F20">
            <v>36.225806451612904</v>
          </cell>
          <cell r="G20">
            <v>8.8135593220338979</v>
          </cell>
          <cell r="H20">
            <v>6.8135593220338979</v>
          </cell>
          <cell r="I20">
            <v>4.1525423728813555</v>
          </cell>
          <cell r="J20">
            <v>5.5084745762711869</v>
          </cell>
          <cell r="K20">
            <v>5.7288135593220337</v>
          </cell>
          <cell r="L20">
            <v>5.7627118644067794</v>
          </cell>
          <cell r="M20">
            <v>6.8813559322033901</v>
          </cell>
          <cell r="Q20">
            <v>20.00986842105263</v>
          </cell>
          <cell r="R20">
            <v>20.00986842105263</v>
          </cell>
        </row>
        <row r="22">
          <cell r="B22" t="str">
            <v>Index chauff Rdch</v>
          </cell>
          <cell r="C22">
            <v>2858</v>
          </cell>
          <cell r="D22">
            <v>3106</v>
          </cell>
          <cell r="E22">
            <v>3432</v>
          </cell>
          <cell r="F22">
            <v>3634</v>
          </cell>
          <cell r="G22">
            <v>3634</v>
          </cell>
          <cell r="H22">
            <v>3634</v>
          </cell>
          <cell r="I22">
            <v>3634</v>
          </cell>
          <cell r="J22">
            <v>3634</v>
          </cell>
          <cell r="K22">
            <v>3634</v>
          </cell>
          <cell r="L22">
            <v>3634</v>
          </cell>
          <cell r="M22">
            <v>3634</v>
          </cell>
        </row>
        <row r="23">
          <cell r="B23" t="str">
            <v>Conso Rdch</v>
          </cell>
          <cell r="D23">
            <v>248</v>
          </cell>
          <cell r="E23">
            <v>326</v>
          </cell>
          <cell r="F23">
            <v>202</v>
          </cell>
          <cell r="Q23">
            <v>2.5526315789473686</v>
          </cell>
          <cell r="R23">
            <v>776</v>
          </cell>
        </row>
        <row r="24">
          <cell r="B24" t="str">
            <v>Moyenne jour</v>
          </cell>
          <cell r="D24">
            <v>8</v>
          </cell>
          <cell r="E24">
            <v>10.516129032258064</v>
          </cell>
          <cell r="F24">
            <v>6.5161290322580649</v>
          </cell>
          <cell r="Q24">
            <v>4.3264942016057094E-2</v>
          </cell>
          <cell r="R24">
            <v>13.152542372881356</v>
          </cell>
        </row>
        <row r="25">
          <cell r="B25" t="str">
            <v>%</v>
          </cell>
          <cell r="D25">
            <v>0.40259740259740262</v>
          </cell>
          <cell r="E25">
            <v>0.61509433962264148</v>
          </cell>
          <cell r="F25">
            <v>0.67109634551495012</v>
          </cell>
          <cell r="Q25">
            <v>0.53628196268140982</v>
          </cell>
          <cell r="R25">
            <v>0.53628196268140982</v>
          </cell>
        </row>
        <row r="27">
          <cell r="B27" t="str">
            <v>Index chauff Etage</v>
          </cell>
          <cell r="C27">
            <v>933</v>
          </cell>
          <cell r="D27">
            <v>1301</v>
          </cell>
          <cell r="E27">
            <v>1505</v>
          </cell>
          <cell r="F27">
            <v>1604</v>
          </cell>
          <cell r="G27">
            <v>1604</v>
          </cell>
          <cell r="H27">
            <v>1604</v>
          </cell>
          <cell r="I27">
            <v>1604</v>
          </cell>
          <cell r="J27">
            <v>1604</v>
          </cell>
          <cell r="K27">
            <v>1604</v>
          </cell>
          <cell r="L27">
            <v>1604</v>
          </cell>
          <cell r="M27">
            <v>1604</v>
          </cell>
        </row>
        <row r="28">
          <cell r="B28" t="str">
            <v>Conso Etage</v>
          </cell>
          <cell r="D28">
            <v>368</v>
          </cell>
          <cell r="E28">
            <v>204</v>
          </cell>
          <cell r="F28">
            <v>99</v>
          </cell>
          <cell r="Q28">
            <v>2.2072368421052633</v>
          </cell>
          <cell r="R28">
            <v>671</v>
          </cell>
        </row>
        <row r="29">
          <cell r="B29" t="str">
            <v>Moyenne jour</v>
          </cell>
          <cell r="D29">
            <v>11.870967741935484</v>
          </cell>
          <cell r="E29">
            <v>6.580645161290323</v>
          </cell>
          <cell r="F29">
            <v>3.193548387096774</v>
          </cell>
          <cell r="Q29">
            <v>3.741079393398751E-2</v>
          </cell>
          <cell r="R29">
            <v>11.372881355932204</v>
          </cell>
        </row>
        <row r="30">
          <cell r="B30" t="str">
            <v>%</v>
          </cell>
          <cell r="D30">
            <v>0.59740259740259738</v>
          </cell>
          <cell r="E30">
            <v>0.38490566037735852</v>
          </cell>
          <cell r="F30">
            <v>0.32890365448504982</v>
          </cell>
          <cell r="Q30">
            <v>0.46371803731859018</v>
          </cell>
          <cell r="R30">
            <v>0.46371803731859018</v>
          </cell>
        </row>
        <row r="32">
          <cell r="B32" t="str">
            <v>Cumul Chauffage</v>
          </cell>
          <cell r="D32">
            <v>616</v>
          </cell>
          <cell r="E32">
            <v>530</v>
          </cell>
          <cell r="F32">
            <v>301</v>
          </cell>
          <cell r="Q32">
            <v>4.7598684210526319</v>
          </cell>
          <cell r="R32">
            <v>1447</v>
          </cell>
        </row>
        <row r="33">
          <cell r="B33" t="str">
            <v>Moyenne jour</v>
          </cell>
          <cell r="D33">
            <v>19.870967741935484</v>
          </cell>
          <cell r="E33">
            <v>18.928571428571427</v>
          </cell>
          <cell r="F33">
            <v>9.7096774193548381</v>
          </cell>
          <cell r="Q33">
            <v>1.5657461911357341E-2</v>
          </cell>
          <cell r="R33">
            <v>4.7598684210526319</v>
          </cell>
        </row>
        <row r="34">
          <cell r="B34" t="str">
            <v>%</v>
          </cell>
          <cell r="D34">
            <v>0.45562130177514792</v>
          </cell>
          <cell r="E34">
            <v>0.51356589147286824</v>
          </cell>
          <cell r="F34">
            <v>0.26803205699020483</v>
          </cell>
          <cell r="Q34">
            <v>7.8248700000865239E-3</v>
          </cell>
          <cell r="R34">
            <v>0.23787604800263029</v>
          </cell>
        </row>
        <row r="36">
          <cell r="B36" t="str">
            <v>Index Eau chaude</v>
          </cell>
          <cell r="C36">
            <v>650</v>
          </cell>
          <cell r="D36">
            <v>767</v>
          </cell>
          <cell r="E36">
            <v>891</v>
          </cell>
          <cell r="F36">
            <v>932</v>
          </cell>
          <cell r="G36">
            <v>974</v>
          </cell>
          <cell r="H36">
            <v>997</v>
          </cell>
          <cell r="I36">
            <v>999</v>
          </cell>
          <cell r="J36">
            <v>1017</v>
          </cell>
          <cell r="K36">
            <v>1031</v>
          </cell>
          <cell r="L36">
            <v>1047</v>
          </cell>
          <cell r="M36">
            <v>1103</v>
          </cell>
        </row>
        <row r="37">
          <cell r="B37" t="str">
            <v>Conso Eau ch</v>
          </cell>
          <cell r="D37">
            <v>117</v>
          </cell>
          <cell r="E37">
            <v>124</v>
          </cell>
          <cell r="F37">
            <v>41</v>
          </cell>
          <cell r="G37">
            <v>42</v>
          </cell>
          <cell r="H37">
            <v>23</v>
          </cell>
          <cell r="I37">
            <v>2</v>
          </cell>
          <cell r="J37">
            <v>18</v>
          </cell>
          <cell r="K37">
            <v>14</v>
          </cell>
          <cell r="L37">
            <v>16</v>
          </cell>
          <cell r="M37">
            <v>56</v>
          </cell>
          <cell r="Q37">
            <v>1.4901315789473684</v>
          </cell>
          <cell r="R37">
            <v>453</v>
          </cell>
        </row>
        <row r="38">
          <cell r="B38" t="str">
            <v>Moyenne jour</v>
          </cell>
          <cell r="D38">
            <v>3.774193548387097</v>
          </cell>
          <cell r="E38">
            <v>4</v>
          </cell>
          <cell r="F38">
            <v>1.3225806451612903</v>
          </cell>
          <cell r="G38">
            <v>1.3548387096774193</v>
          </cell>
          <cell r="H38">
            <v>0.25842696629213485</v>
          </cell>
          <cell r="I38">
            <v>2.247191011235955E-2</v>
          </cell>
          <cell r="J38">
            <v>0.20224719101123595</v>
          </cell>
          <cell r="K38">
            <v>0.15730337078651685</v>
          </cell>
          <cell r="L38">
            <v>0.1797752808988764</v>
          </cell>
          <cell r="M38">
            <v>0.6292134831460674</v>
          </cell>
          <cell r="Q38">
            <v>1.6743051448846837E-2</v>
          </cell>
          <cell r="R38">
            <v>5.0898876404494384</v>
          </cell>
        </row>
        <row r="39">
          <cell r="B39" t="str">
            <v>%</v>
          </cell>
          <cell r="D39">
            <v>8.6538461538461536E-2</v>
          </cell>
          <cell r="E39">
            <v>0.12015503875968993</v>
          </cell>
          <cell r="F39">
            <v>3.6509349955476403E-2</v>
          </cell>
          <cell r="G39">
            <v>8.0769230769230774E-2</v>
          </cell>
          <cell r="H39">
            <v>5.721393034825871E-2</v>
          </cell>
          <cell r="I39">
            <v>8.1632653061224497E-3</v>
          </cell>
          <cell r="J39">
            <v>5.5384615384615386E-2</v>
          </cell>
          <cell r="K39">
            <v>4.142011834319527E-2</v>
          </cell>
          <cell r="L39">
            <v>4.7058823529411764E-2</v>
          </cell>
          <cell r="M39">
            <v>0.13793103448275862</v>
          </cell>
          <cell r="Q39">
            <v>2.449665590904765E-3</v>
          </cell>
          <cell r="R39">
            <v>7.4469833963504845E-2</v>
          </cell>
        </row>
        <row r="41">
          <cell r="B41" t="str">
            <v xml:space="preserve"> Domestique hors ECS</v>
          </cell>
          <cell r="D41">
            <v>619</v>
          </cell>
          <cell r="E41">
            <v>378</v>
          </cell>
          <cell r="F41">
            <v>781</v>
          </cell>
          <cell r="G41">
            <v>478</v>
          </cell>
          <cell r="H41">
            <v>379</v>
          </cell>
          <cell r="I41">
            <v>243</v>
          </cell>
          <cell r="J41">
            <v>307</v>
          </cell>
          <cell r="K41">
            <v>324</v>
          </cell>
          <cell r="L41">
            <v>324</v>
          </cell>
          <cell r="M41">
            <v>350</v>
          </cell>
          <cell r="Q41">
            <v>13.759868421052632</v>
          </cell>
          <cell r="R41">
            <v>4183</v>
          </cell>
        </row>
        <row r="42">
          <cell r="B42" t="str">
            <v>Moyenne jour</v>
          </cell>
          <cell r="D42">
            <v>19.967741935483872</v>
          </cell>
          <cell r="E42">
            <v>13.5</v>
          </cell>
          <cell r="F42">
            <v>25.193548387096776</v>
          </cell>
          <cell r="G42">
            <v>15.933333333333334</v>
          </cell>
          <cell r="H42">
            <v>10.243243243243244</v>
          </cell>
          <cell r="I42">
            <v>10.125</v>
          </cell>
          <cell r="J42">
            <v>9.9032258064516121</v>
          </cell>
          <cell r="K42">
            <v>10.451612903225806</v>
          </cell>
          <cell r="L42">
            <v>10.8</v>
          </cell>
          <cell r="M42">
            <v>11.290322580645162</v>
          </cell>
          <cell r="Q42">
            <v>4.526272506925208E-2</v>
          </cell>
          <cell r="R42">
            <v>13.759868421052632</v>
          </cell>
        </row>
        <row r="43">
          <cell r="B43" t="str">
            <v>%</v>
          </cell>
          <cell r="D43">
            <v>0.45784023668639051</v>
          </cell>
          <cell r="E43">
            <v>0.36627906976744184</v>
          </cell>
          <cell r="F43">
            <v>0.69545859305431879</v>
          </cell>
          <cell r="G43">
            <v>0.91923076923076918</v>
          </cell>
          <cell r="H43">
            <v>0.94278606965174128</v>
          </cell>
          <cell r="I43">
            <v>0.99183673469387756</v>
          </cell>
          <cell r="J43">
            <v>0.94461538461538463</v>
          </cell>
          <cell r="K43">
            <v>0.95857988165680474</v>
          </cell>
          <cell r="L43">
            <v>0.95294117647058818</v>
          </cell>
          <cell r="M43">
            <v>0.86206896551724133</v>
          </cell>
          <cell r="Q43">
            <v>2.262020125111398E-2</v>
          </cell>
          <cell r="R43">
            <v>0.68765411803386489</v>
          </cell>
        </row>
        <row r="45">
          <cell r="B45" t="str">
            <v>Prix Heures pleines</v>
          </cell>
          <cell r="C45">
            <v>0.83575632240110009</v>
          </cell>
          <cell r="D45">
            <v>596.73001419438549</v>
          </cell>
          <cell r="E45">
            <v>0</v>
          </cell>
          <cell r="F45">
            <v>925.18224889801775</v>
          </cell>
          <cell r="G45">
            <v>140.40706216338481</v>
          </cell>
          <cell r="H45">
            <v>188.88092886264863</v>
          </cell>
          <cell r="I45">
            <v>120.34891042575842</v>
          </cell>
          <cell r="J45">
            <v>169.65853344742331</v>
          </cell>
          <cell r="K45">
            <v>180.52336563863761</v>
          </cell>
          <cell r="L45">
            <v>180.52336563863761</v>
          </cell>
          <cell r="M45">
            <v>157.95794493380791</v>
          </cell>
          <cell r="Q45">
            <v>266.02123742027021</v>
          </cell>
          <cell r="R45">
            <v>2660.212374202702</v>
          </cell>
        </row>
        <row r="46">
          <cell r="B46" t="str">
            <v>Prix heures creuses</v>
          </cell>
          <cell r="C46">
            <v>0.57179588022040007</v>
          </cell>
          <cell r="D46">
            <v>364.80577158061521</v>
          </cell>
          <cell r="E46">
            <v>0</v>
          </cell>
          <cell r="F46">
            <v>599.24208247097931</v>
          </cell>
          <cell r="G46">
            <v>201.27214983758083</v>
          </cell>
          <cell r="H46">
            <v>100.63607491879041</v>
          </cell>
          <cell r="I46">
            <v>57.751383902260407</v>
          </cell>
          <cell r="J46">
            <v>69.759097386888811</v>
          </cell>
          <cell r="K46">
            <v>69.759097386888811</v>
          </cell>
          <cell r="L46">
            <v>70.90268914732961</v>
          </cell>
          <cell r="M46">
            <v>124.07970600782681</v>
          </cell>
          <cell r="Q46">
            <v>165.82080526391599</v>
          </cell>
          <cell r="R46">
            <v>1658.2080526391599</v>
          </cell>
        </row>
        <row r="48">
          <cell r="B48" t="str">
            <v>TOTAL</v>
          </cell>
          <cell r="D48">
            <v>961.5357857750007</v>
          </cell>
          <cell r="E48">
            <v>0</v>
          </cell>
          <cell r="F48">
            <v>1524.4243313689972</v>
          </cell>
          <cell r="G48">
            <v>341.67921200096566</v>
          </cell>
          <cell r="H48">
            <v>289.51700378143903</v>
          </cell>
          <cell r="I48">
            <v>178.10029432801883</v>
          </cell>
          <cell r="J48">
            <v>239.41763083431212</v>
          </cell>
          <cell r="K48">
            <v>250.28246302552643</v>
          </cell>
          <cell r="L48">
            <v>251.42605478596721</v>
          </cell>
          <cell r="M48">
            <v>282.03765094163475</v>
          </cell>
          <cell r="Q48">
            <v>431.84204268418614</v>
          </cell>
          <cell r="R48">
            <v>4318.4204268418616</v>
          </cell>
        </row>
        <row r="49">
          <cell r="D49" t="str">
            <v>0.71 Px my</v>
          </cell>
          <cell r="H49" t="str">
            <v>retraite</v>
          </cell>
          <cell r="I49" t="str">
            <v>retraite</v>
          </cell>
          <cell r="J49" t="str">
            <v>sciage bois</v>
          </cell>
          <cell r="K49" t="str">
            <v>sciage bois</v>
          </cell>
          <cell r="L49" t="str">
            <v>sciage bois</v>
          </cell>
          <cell r="M49" t="str">
            <v>sciage bois</v>
          </cell>
        </row>
        <row r="51">
          <cell r="B51" t="str">
            <v>Abonnement fixe</v>
          </cell>
          <cell r="D51">
            <v>173.96571520000001</v>
          </cell>
          <cell r="E51">
            <v>173.96571520000001</v>
          </cell>
          <cell r="F51">
            <v>173.96571520000001</v>
          </cell>
          <cell r="G51">
            <v>173.96571520000001</v>
          </cell>
          <cell r="H51">
            <v>173.96571520000001</v>
          </cell>
          <cell r="I51">
            <v>173.96571520000001</v>
          </cell>
          <cell r="J51">
            <v>173.96571520000001</v>
          </cell>
          <cell r="K51">
            <v>173.96571520000001</v>
          </cell>
          <cell r="L51">
            <v>173.96571520000001</v>
          </cell>
          <cell r="M51">
            <v>173.96571520000001</v>
          </cell>
          <cell r="Q51">
            <v>173.96571520000001</v>
          </cell>
          <cell r="R51">
            <v>1739.657152</v>
          </cell>
        </row>
        <row r="52">
          <cell r="B52" t="str">
            <v>TOTAL mensuel</v>
          </cell>
          <cell r="D52">
            <v>1135.5015009750007</v>
          </cell>
          <cell r="E52">
            <v>173.96571520000001</v>
          </cell>
          <cell r="F52">
            <v>1698.3900465689971</v>
          </cell>
          <cell r="G52">
            <v>515.64492720096564</v>
          </cell>
          <cell r="H52">
            <v>463.48271898143901</v>
          </cell>
          <cell r="I52">
            <v>352.06600952801887</v>
          </cell>
          <cell r="J52">
            <v>413.38334603431213</v>
          </cell>
          <cell r="K52">
            <v>424.24817822552643</v>
          </cell>
          <cell r="L52">
            <v>425.39176998596724</v>
          </cell>
          <cell r="M52">
            <v>456.00336614163473</v>
          </cell>
          <cell r="Q52">
            <v>605.80775788418623</v>
          </cell>
          <cell r="R52">
            <v>6058.0775788418623</v>
          </cell>
        </row>
        <row r="56">
          <cell r="B56" t="str">
            <v>EAU</v>
          </cell>
          <cell r="C56">
            <v>38322</v>
          </cell>
          <cell r="D56" t="str">
            <v>janv 2005</v>
          </cell>
          <cell r="E56" t="str">
            <v>fév 2005</v>
          </cell>
          <cell r="F56" t="str">
            <v xml:space="preserve"> mars 2005</v>
          </cell>
          <cell r="G56" t="str">
            <v xml:space="preserve"> avril 2005</v>
          </cell>
          <cell r="H56" t="str">
            <v xml:space="preserve"> mai 2005</v>
          </cell>
          <cell r="I56" t="str">
            <v xml:space="preserve"> juin 2005</v>
          </cell>
          <cell r="J56" t="str">
            <v xml:space="preserve"> juillet 2005</v>
          </cell>
          <cell r="K56" t="str">
            <v>août 2005</v>
          </cell>
          <cell r="L56" t="str">
            <v xml:space="preserve"> sept 2005</v>
          </cell>
          <cell r="M56" t="str">
            <v xml:space="preserve"> oct 2005</v>
          </cell>
          <cell r="N56" t="str">
            <v xml:space="preserve"> nov 2005</v>
          </cell>
          <cell r="O56" t="str">
            <v xml:space="preserve"> déc 2005</v>
          </cell>
          <cell r="Q56" t="str">
            <v>Moyenne</v>
          </cell>
          <cell r="R56" t="str">
            <v>CUMUL</v>
          </cell>
        </row>
        <row r="58">
          <cell r="B58" t="str">
            <v xml:space="preserve"> Date relevé</v>
          </cell>
          <cell r="C58">
            <v>38352</v>
          </cell>
          <cell r="D58">
            <v>38383</v>
          </cell>
          <cell r="E58">
            <v>38411</v>
          </cell>
          <cell r="F58">
            <v>38442</v>
          </cell>
          <cell r="G58">
            <v>38472</v>
          </cell>
          <cell r="H58">
            <v>38509</v>
          </cell>
          <cell r="I58">
            <v>38533</v>
          </cell>
          <cell r="J58">
            <v>38564</v>
          </cell>
          <cell r="K58">
            <v>38595</v>
          </cell>
          <cell r="L58">
            <v>38625</v>
          </cell>
          <cell r="M58">
            <v>38656</v>
          </cell>
          <cell r="Q58">
            <v>10</v>
          </cell>
        </row>
        <row r="59">
          <cell r="B59" t="str">
            <v>Nbre de jours</v>
          </cell>
          <cell r="D59">
            <v>31</v>
          </cell>
          <cell r="E59">
            <v>28</v>
          </cell>
          <cell r="F59">
            <v>31</v>
          </cell>
          <cell r="G59">
            <v>30</v>
          </cell>
          <cell r="H59">
            <v>37</v>
          </cell>
          <cell r="I59">
            <v>24</v>
          </cell>
          <cell r="J59">
            <v>31</v>
          </cell>
          <cell r="K59">
            <v>31</v>
          </cell>
          <cell r="L59">
            <v>30</v>
          </cell>
          <cell r="M59">
            <v>31</v>
          </cell>
          <cell r="Q59">
            <v>304</v>
          </cell>
          <cell r="R59">
            <v>304</v>
          </cell>
        </row>
        <row r="61">
          <cell r="B61" t="str">
            <v>INDEX m3</v>
          </cell>
          <cell r="C61">
            <v>75</v>
          </cell>
          <cell r="D61">
            <v>81.400000000000006</v>
          </cell>
          <cell r="F61">
            <v>94</v>
          </cell>
          <cell r="G61">
            <v>101</v>
          </cell>
          <cell r="H61">
            <v>110</v>
          </cell>
          <cell r="I61">
            <v>116</v>
          </cell>
          <cell r="J61">
            <v>126</v>
          </cell>
          <cell r="K61">
            <v>133</v>
          </cell>
          <cell r="L61">
            <v>140</v>
          </cell>
          <cell r="M61">
            <v>146</v>
          </cell>
        </row>
        <row r="62">
          <cell r="B62" t="str">
            <v>Froide Sogest</v>
          </cell>
          <cell r="C62">
            <v>8.4000000000000057</v>
          </cell>
          <cell r="D62">
            <v>6.4000000000000057</v>
          </cell>
          <cell r="F62">
            <v>12.599999999999994</v>
          </cell>
          <cell r="G62">
            <v>7</v>
          </cell>
          <cell r="H62">
            <v>9</v>
          </cell>
          <cell r="I62">
            <v>6</v>
          </cell>
          <cell r="J62">
            <v>10</v>
          </cell>
          <cell r="K62">
            <v>7</v>
          </cell>
          <cell r="L62">
            <v>7</v>
          </cell>
          <cell r="M62">
            <v>6</v>
          </cell>
          <cell r="Q62">
            <v>7.1</v>
          </cell>
          <cell r="R62">
            <v>71</v>
          </cell>
        </row>
        <row r="63">
          <cell r="B63" t="str">
            <v>%</v>
          </cell>
          <cell r="C63">
            <v>0.73043478260869565</v>
          </cell>
          <cell r="D63">
            <v>0.98906439854191974</v>
          </cell>
          <cell r="R63">
            <v>0.75371549893842893</v>
          </cell>
        </row>
        <row r="64">
          <cell r="B64" t="str">
            <v>INDEX m3</v>
          </cell>
          <cell r="C64">
            <v>29.8</v>
          </cell>
          <cell r="D64">
            <v>30.7</v>
          </cell>
          <cell r="F64">
            <v>34.5</v>
          </cell>
          <cell r="G64">
            <v>36.1</v>
          </cell>
          <cell r="H64">
            <v>39.19</v>
          </cell>
          <cell r="I64">
            <v>41.7</v>
          </cell>
          <cell r="J64">
            <v>45.4</v>
          </cell>
          <cell r="K64">
            <v>48</v>
          </cell>
          <cell r="L64">
            <v>51.7</v>
          </cell>
          <cell r="M64">
            <v>53</v>
          </cell>
        </row>
        <row r="65">
          <cell r="B65" t="str">
            <v>Eau de Pluie</v>
          </cell>
          <cell r="C65">
            <v>3.1</v>
          </cell>
          <cell r="D65">
            <v>0.89999999999999858</v>
          </cell>
          <cell r="F65">
            <v>3.8000000000000007</v>
          </cell>
          <cell r="G65">
            <v>1.6000000000000014</v>
          </cell>
          <cell r="H65">
            <v>3.0899999999999963</v>
          </cell>
          <cell r="I65">
            <v>2.5100000000000051</v>
          </cell>
          <cell r="J65">
            <v>3.6999999999999957</v>
          </cell>
          <cell r="K65">
            <v>2.6000000000000014</v>
          </cell>
          <cell r="L65">
            <v>3.7000000000000028</v>
          </cell>
          <cell r="M65">
            <v>1.2999999999999972</v>
          </cell>
          <cell r="Q65">
            <v>2.3199999999999998</v>
          </cell>
          <cell r="R65">
            <v>23.2</v>
          </cell>
        </row>
        <row r="66">
          <cell r="B66" t="str">
            <v>%</v>
          </cell>
          <cell r="C66">
            <v>0.26956521739130429</v>
          </cell>
          <cell r="D66">
            <v>1.0935601458080176E-2</v>
          </cell>
          <cell r="R66">
            <v>0.24628450106157115</v>
          </cell>
        </row>
        <row r="67">
          <cell r="B67" t="str">
            <v>CUMUL  EAU</v>
          </cell>
          <cell r="C67">
            <v>11.500000000000005</v>
          </cell>
          <cell r="D67">
            <v>7.3000000000000043</v>
          </cell>
          <cell r="E67">
            <v>0</v>
          </cell>
          <cell r="F67">
            <v>16.399999999999995</v>
          </cell>
          <cell r="G67">
            <v>8.6000000000000014</v>
          </cell>
          <cell r="H67">
            <v>12.089999999999996</v>
          </cell>
          <cell r="I67">
            <v>8.5100000000000051</v>
          </cell>
          <cell r="J67">
            <v>13.699999999999996</v>
          </cell>
          <cell r="K67">
            <v>9.6000000000000014</v>
          </cell>
          <cell r="L67">
            <v>10.700000000000003</v>
          </cell>
          <cell r="M67">
            <v>7.2999999999999972</v>
          </cell>
          <cell r="Q67">
            <v>9.4199999999999982</v>
          </cell>
          <cell r="R67">
            <v>94.199999999999989</v>
          </cell>
        </row>
        <row r="68">
          <cell r="B68" t="str">
            <v>Moyenne jour</v>
          </cell>
          <cell r="C68">
            <v>0.38333333333333358</v>
          </cell>
          <cell r="D68">
            <v>0.23548387096774206</v>
          </cell>
          <cell r="R68">
            <v>0.30986842105263152</v>
          </cell>
        </row>
        <row r="70">
          <cell r="B70" t="str">
            <v>INDEX m3</v>
          </cell>
          <cell r="C70">
            <v>37.200000000000003</v>
          </cell>
          <cell r="D70">
            <v>41.1</v>
          </cell>
          <cell r="F70">
            <v>48.4</v>
          </cell>
          <cell r="G70">
            <v>51.7</v>
          </cell>
          <cell r="H70">
            <v>56.8</v>
          </cell>
          <cell r="I70">
            <v>59.8</v>
          </cell>
          <cell r="J70">
            <v>64</v>
          </cell>
          <cell r="K70">
            <v>68</v>
          </cell>
          <cell r="L70">
            <v>71</v>
          </cell>
          <cell r="M70">
            <v>74</v>
          </cell>
        </row>
        <row r="71">
          <cell r="B71" t="str">
            <v>Eau chaude</v>
          </cell>
          <cell r="C71">
            <v>4.2</v>
          </cell>
          <cell r="D71">
            <v>3.8999999999999986</v>
          </cell>
          <cell r="F71">
            <v>7.2999999999999972</v>
          </cell>
          <cell r="G71">
            <v>3.3000000000000043</v>
          </cell>
          <cell r="H71">
            <v>5.0999999999999943</v>
          </cell>
          <cell r="I71">
            <v>3</v>
          </cell>
          <cell r="J71">
            <v>4.2000000000000028</v>
          </cell>
          <cell r="K71">
            <v>4</v>
          </cell>
          <cell r="L71">
            <v>3</v>
          </cell>
          <cell r="M71">
            <v>3</v>
          </cell>
          <cell r="Q71">
            <v>3.6799999999999997</v>
          </cell>
          <cell r="R71">
            <v>36.799999999999997</v>
          </cell>
        </row>
        <row r="72">
          <cell r="B72" t="str">
            <v>Moyenne jour</v>
          </cell>
          <cell r="C72">
            <v>0.14000000000000001</v>
          </cell>
          <cell r="D72">
            <v>0.12580645161290319</v>
          </cell>
          <cell r="F72">
            <v>0.23548387096774184</v>
          </cell>
          <cell r="G72">
            <v>0.11000000000000014</v>
          </cell>
          <cell r="H72">
            <v>0.13783783783783768</v>
          </cell>
          <cell r="I72">
            <v>0.125</v>
          </cell>
          <cell r="J72">
            <v>0.13548387096774203</v>
          </cell>
          <cell r="K72">
            <v>0.12903225806451613</v>
          </cell>
          <cell r="L72">
            <v>0.1</v>
          </cell>
          <cell r="M72">
            <v>9.6774193548387094E-2</v>
          </cell>
          <cell r="R72">
            <v>0.12105263157894736</v>
          </cell>
        </row>
        <row r="73">
          <cell r="B73" t="str">
            <v>%</v>
          </cell>
          <cell r="C73">
            <v>0.36521739130434783</v>
          </cell>
          <cell r="D73">
            <v>0.53424657534246522</v>
          </cell>
          <cell r="F73">
            <v>0.44512195121951215</v>
          </cell>
          <cell r="G73">
            <v>0.3837209302325586</v>
          </cell>
          <cell r="H73">
            <v>0.42183622828784084</v>
          </cell>
          <cell r="I73">
            <v>0.35252643948296103</v>
          </cell>
          <cell r="J73">
            <v>0.30656934306569372</v>
          </cell>
          <cell r="K73">
            <v>0.41666666666666663</v>
          </cell>
          <cell r="L73">
            <v>0.28037383177570085</v>
          </cell>
          <cell r="M73">
            <v>0.41095890410958918</v>
          </cell>
          <cell r="R73">
            <v>0.39065817409766457</v>
          </cell>
        </row>
        <row r="75">
          <cell r="B75" t="str">
            <v>EAU</v>
          </cell>
          <cell r="C75">
            <v>38322</v>
          </cell>
          <cell r="D75" t="str">
            <v>janv 2005</v>
          </cell>
          <cell r="E75" t="str">
            <v>fév 2005</v>
          </cell>
          <cell r="F75" t="str">
            <v xml:space="preserve"> mars 2005</v>
          </cell>
          <cell r="G75" t="str">
            <v xml:space="preserve"> avril 2005</v>
          </cell>
          <cell r="H75" t="str">
            <v xml:space="preserve"> mai 2005</v>
          </cell>
          <cell r="I75" t="str">
            <v xml:space="preserve"> juin 2005</v>
          </cell>
          <cell r="J75" t="str">
            <v xml:space="preserve"> juillet 2005</v>
          </cell>
          <cell r="K75" t="str">
            <v>août 2005</v>
          </cell>
          <cell r="L75" t="str">
            <v xml:space="preserve"> sept 2005</v>
          </cell>
          <cell r="M75" t="str">
            <v xml:space="preserve"> oct 2005</v>
          </cell>
          <cell r="N75" t="str">
            <v xml:space="preserve"> nov 2005</v>
          </cell>
          <cell r="O75" t="str">
            <v xml:space="preserve"> déc 2005</v>
          </cell>
          <cell r="Q75" t="str">
            <v>Moyenne</v>
          </cell>
          <cell r="R75" t="str">
            <v>CUMUL</v>
          </cell>
        </row>
      </sheetData>
      <sheetData sheetId="3"/>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table coeff multiplicateur"/>
      <sheetName val="emprunt possible"/>
      <sheetName val=" T E G "/>
      <sheetName val="plan amortisst"/>
      <sheetName val="Crédit (2)"/>
      <sheetName val="Coût du crédit"/>
      <sheetName val="Intérêts et Int composés "/>
      <sheetName val="Durée à Epargner "/>
      <sheetName val="Calcul Intérêts Prêt à part."/>
      <sheetName val="Placement à taux variable"/>
      <sheetName val="Propriétaire ou Locataire"/>
      <sheetName val="Comparatif Prêts"/>
      <sheetName val="Comparatif Prêts (2)"/>
      <sheetName val="Projet Client"/>
      <sheetName val="Epargne"/>
      <sheetName val="Graphique"/>
      <sheetName val="Placement"/>
      <sheetName val="Remboursements "/>
      <sheetName val="F suisse "/>
      <sheetName val="F suisse  (2)"/>
      <sheetName val="Remboursements  (2)"/>
    </sheetNames>
    <sheetDataSet>
      <sheetData sheetId="0"/>
      <sheetData sheetId="1"/>
      <sheetData sheetId="2"/>
      <sheetData sheetId="3"/>
      <sheetData sheetId="4"/>
      <sheetData sheetId="5"/>
      <sheetData sheetId="6"/>
      <sheetData sheetId="7"/>
      <sheetData sheetId="8"/>
      <sheetData sheetId="9" refreshError="1">
        <row r="6">
          <cell r="F6">
            <v>4.0500000000000001E-2</v>
          </cell>
        </row>
      </sheetData>
      <sheetData sheetId="10"/>
      <sheetData sheetId="11"/>
      <sheetData sheetId="12"/>
      <sheetData sheetId="13"/>
      <sheetData sheetId="14" refreshError="1">
        <row r="6">
          <cell r="E6">
            <v>1440843</v>
          </cell>
        </row>
      </sheetData>
      <sheetData sheetId="15"/>
      <sheetData sheetId="16"/>
      <sheetData sheetId="17"/>
      <sheetData sheetId="18" refreshError="1"/>
      <sheetData sheetId="19"/>
      <sheetData sheetId="20"/>
      <sheetData sheetId="2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1"/>
      <sheetName val="003"/>
      <sheetName val="002"/>
      <sheetName val="004"/>
      <sheetName val="005"/>
      <sheetName val="006"/>
      <sheetName val="007"/>
      <sheetName val="011"/>
      <sheetName val="012"/>
      <sheetName val="013"/>
      <sheetName val="016"/>
      <sheetName val="017"/>
      <sheetName val="019"/>
      <sheetName val="018"/>
      <sheetName val="0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1"/>
      <sheetName val="003"/>
      <sheetName val="002"/>
      <sheetName val="004"/>
      <sheetName val="005"/>
      <sheetName val="006"/>
      <sheetName val="007"/>
      <sheetName val="011"/>
      <sheetName val="012"/>
      <sheetName val="013"/>
      <sheetName val="016"/>
      <sheetName val="017"/>
      <sheetName val="019"/>
      <sheetName val="018"/>
      <sheetName val="0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
      <sheetName val="Invest"/>
      <sheetName val="Trésorerie"/>
      <sheetName val="Comptable"/>
      <sheetName val="Graphique"/>
      <sheetName val="Fiche Client"/>
      <sheetName val="Budget"/>
      <sheetName val="Bilan "/>
      <sheetName val="Emp1"/>
      <sheetName val="Emp2"/>
      <sheetName val="Emp3"/>
      <sheetName val="Plan Amort"/>
      <sheetName val="Rendement"/>
    </sheetNames>
    <sheetDataSet>
      <sheetData sheetId="0" refreshError="1"/>
      <sheetData sheetId="1"/>
      <sheetData sheetId="2" refreshError="1">
        <row r="13">
          <cell r="AS13">
            <v>5000</v>
          </cell>
        </row>
      </sheetData>
      <sheetData sheetId="3"/>
      <sheetData sheetId="4" refreshError="1"/>
      <sheetData sheetId="5" refreshError="1"/>
      <sheetData sheetId="6" refreshError="1"/>
      <sheetData sheetId="7"/>
      <sheetData sheetId="8" refreshError="1"/>
      <sheetData sheetId="9" refreshError="1"/>
      <sheetData sheetId="10" refreshError="1">
        <row r="5">
          <cell r="F5">
            <v>4</v>
          </cell>
        </row>
      </sheetData>
      <sheetData sheetId="11" refreshError="1"/>
      <sheetData sheetId="1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
      <sheetName val="Invest"/>
      <sheetName val="Trésorerie"/>
      <sheetName val="Comptable"/>
      <sheetName val="Graphique"/>
      <sheetName val="Fiche Client"/>
      <sheetName val="Budget"/>
      <sheetName val="Bilan "/>
      <sheetName val="Emp1"/>
      <sheetName val="Emp2"/>
      <sheetName val="Emp3"/>
      <sheetName val="Plan Amort"/>
      <sheetName val="Rendement"/>
    </sheetNames>
    <sheetDataSet>
      <sheetData sheetId="0" refreshError="1"/>
      <sheetData sheetId="1"/>
      <sheetData sheetId="2">
        <row r="13">
          <cell r="AS13">
            <v>5000</v>
          </cell>
        </row>
      </sheetData>
      <sheetData sheetId="3"/>
      <sheetData sheetId="4" refreshError="1"/>
      <sheetData sheetId="5" refreshError="1"/>
      <sheetData sheetId="6" refreshError="1"/>
      <sheetData sheetId="7"/>
      <sheetData sheetId="8" refreshError="1"/>
      <sheetData sheetId="9" refreshError="1"/>
      <sheetData sheetId="10">
        <row r="5">
          <cell r="F5">
            <v>4</v>
          </cell>
        </row>
      </sheetData>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
      <sheetName val="Invest"/>
      <sheetName val="Trésorerie"/>
      <sheetName val="Comptable"/>
      <sheetName val="Graphique"/>
      <sheetName val="Fiche Client"/>
      <sheetName val="Budget"/>
      <sheetName val="Bilan "/>
      <sheetName val="Emp1"/>
      <sheetName val="Emp2"/>
      <sheetName val="Emp3"/>
      <sheetName val="Plan Amort"/>
      <sheetName val="Rendement"/>
    </sheetNames>
    <sheetDataSet>
      <sheetData sheetId="0" refreshError="1"/>
      <sheetData sheetId="1"/>
      <sheetData sheetId="2" refreshError="1">
        <row r="13">
          <cell r="AS13">
            <v>5000</v>
          </cell>
        </row>
      </sheetData>
      <sheetData sheetId="3"/>
      <sheetData sheetId="4" refreshError="1"/>
      <sheetData sheetId="5" refreshError="1"/>
      <sheetData sheetId="6" refreshError="1"/>
      <sheetData sheetId="7"/>
      <sheetData sheetId="8" refreshError="1"/>
      <sheetData sheetId="9" refreshError="1"/>
      <sheetData sheetId="10" refreshError="1">
        <row r="5">
          <cell r="F5">
            <v>4</v>
          </cell>
        </row>
      </sheetData>
      <sheetData sheetId="11" refreshError="1"/>
      <sheetData sheetId="1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
      <sheetName val="Invest"/>
      <sheetName val="Trésorerie"/>
      <sheetName val="Comptable"/>
      <sheetName val="Graphique"/>
      <sheetName val="Fiche Client"/>
      <sheetName val="Budget"/>
      <sheetName val="Bilan "/>
      <sheetName val="Emp1"/>
      <sheetName val="Emp2"/>
      <sheetName val="Emp3"/>
      <sheetName val="Plan Amort"/>
      <sheetName val="Rendement"/>
    </sheetNames>
    <sheetDataSet>
      <sheetData sheetId="0" refreshError="1"/>
      <sheetData sheetId="1"/>
      <sheetData sheetId="2" refreshError="1">
        <row r="13">
          <cell r="AS13">
            <v>5000</v>
          </cell>
        </row>
      </sheetData>
      <sheetData sheetId="3"/>
      <sheetData sheetId="4" refreshError="1"/>
      <sheetData sheetId="5" refreshError="1"/>
      <sheetData sheetId="6" refreshError="1"/>
      <sheetData sheetId="7"/>
      <sheetData sheetId="8" refreshError="1"/>
      <sheetData sheetId="9" refreshError="1"/>
      <sheetData sheetId="10" refreshError="1">
        <row r="5">
          <cell r="F5">
            <v>4</v>
          </cell>
        </row>
      </sheetData>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s>
    <sheetDataSet>
      <sheetData sheetId="0">
        <row r="13">
          <cell r="C13" t="str">
            <v>DATE</v>
          </cell>
          <cell r="F13" t="str">
            <v>SEM</v>
          </cell>
          <cell r="G13" t="str">
            <v>Ecart</v>
          </cell>
          <cell r="H13" t="str">
            <v>DATE</v>
          </cell>
          <cell r="I13" t="str">
            <v>SEM</v>
          </cell>
          <cell r="J13" t="str">
            <v>N° JOUR</v>
          </cell>
          <cell r="K13" t="str">
            <v>NB JOURS</v>
          </cell>
          <cell r="L13" t="str">
            <v>N° JOUR</v>
          </cell>
          <cell r="M13" t="str">
            <v>NB JOURS</v>
          </cell>
          <cell r="N13" t="str">
            <v>jours</v>
          </cell>
          <cell r="O13" t="str">
            <v>AS</v>
          </cell>
          <cell r="P13">
            <v>1</v>
          </cell>
          <cell r="Q13">
            <v>2</v>
          </cell>
          <cell r="R13">
            <v>3</v>
          </cell>
          <cell r="S13">
            <v>4</v>
          </cell>
          <cell r="T13">
            <v>5</v>
          </cell>
          <cell r="U13">
            <v>6</v>
          </cell>
          <cell r="V13">
            <v>7</v>
          </cell>
          <cell r="W13">
            <v>8</v>
          </cell>
          <cell r="X13">
            <v>9</v>
          </cell>
          <cell r="Y13">
            <v>10</v>
          </cell>
          <cell r="Z13">
            <v>11</v>
          </cell>
          <cell r="AA13">
            <v>12</v>
          </cell>
          <cell r="AB13">
            <v>13</v>
          </cell>
          <cell r="AC13">
            <v>14</v>
          </cell>
          <cell r="AD13">
            <v>15</v>
          </cell>
          <cell r="AE13">
            <v>16</v>
          </cell>
          <cell r="AF13">
            <v>17</v>
          </cell>
          <cell r="AG13">
            <v>18</v>
          </cell>
          <cell r="AH13">
            <v>19</v>
          </cell>
          <cell r="AI13">
            <v>20</v>
          </cell>
          <cell r="AJ13">
            <v>21</v>
          </cell>
          <cell r="AK13">
            <v>22</v>
          </cell>
          <cell r="AL13">
            <v>23</v>
          </cell>
          <cell r="AM13">
            <v>24</v>
          </cell>
          <cell r="AN13">
            <v>25</v>
          </cell>
          <cell r="AO13">
            <v>26</v>
          </cell>
          <cell r="AP13">
            <v>27</v>
          </cell>
          <cell r="AQ13">
            <v>28</v>
          </cell>
          <cell r="AR13">
            <v>29</v>
          </cell>
          <cell r="AS13">
            <v>30</v>
          </cell>
          <cell r="AT13">
            <v>31</v>
          </cell>
          <cell r="AU13">
            <v>32</v>
          </cell>
          <cell r="AV13">
            <v>33</v>
          </cell>
          <cell r="AW13">
            <v>34</v>
          </cell>
          <cell r="AX13">
            <v>35</v>
          </cell>
          <cell r="AY13">
            <v>36</v>
          </cell>
          <cell r="AZ13">
            <v>37</v>
          </cell>
          <cell r="BA13">
            <v>38</v>
          </cell>
          <cell r="BB13">
            <v>39</v>
          </cell>
          <cell r="BC13">
            <v>40</v>
          </cell>
          <cell r="BD13">
            <v>41</v>
          </cell>
          <cell r="BE13">
            <v>42</v>
          </cell>
          <cell r="BF13">
            <v>43</v>
          </cell>
          <cell r="BG13">
            <v>44</v>
          </cell>
          <cell r="BH13">
            <v>45</v>
          </cell>
          <cell r="BI13">
            <v>46</v>
          </cell>
          <cell r="BJ13">
            <v>47</v>
          </cell>
          <cell r="BK13">
            <v>48</v>
          </cell>
          <cell r="BL13">
            <v>49</v>
          </cell>
          <cell r="BM13">
            <v>50</v>
          </cell>
          <cell r="BN13">
            <v>51</v>
          </cell>
          <cell r="BO13">
            <v>52</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s>
    <sheetDataSet>
      <sheetData sheetId="0">
        <row r="13">
          <cell r="C13" t="str">
            <v>DATE</v>
          </cell>
          <cell r="F13" t="str">
            <v>SEM</v>
          </cell>
          <cell r="G13" t="str">
            <v>Ecart</v>
          </cell>
          <cell r="H13" t="str">
            <v>DATE</v>
          </cell>
          <cell r="I13" t="str">
            <v>SEM</v>
          </cell>
          <cell r="J13" t="str">
            <v>N° JOUR</v>
          </cell>
          <cell r="K13" t="str">
            <v>NB JOURS</v>
          </cell>
          <cell r="L13" t="str">
            <v>N° JOUR</v>
          </cell>
          <cell r="M13" t="str">
            <v>NB JOURS</v>
          </cell>
          <cell r="N13" t="str">
            <v>jours</v>
          </cell>
          <cell r="O13" t="str">
            <v>AS</v>
          </cell>
          <cell r="P13">
            <v>1</v>
          </cell>
          <cell r="Q13">
            <v>2</v>
          </cell>
          <cell r="R13">
            <v>3</v>
          </cell>
          <cell r="S13">
            <v>4</v>
          </cell>
          <cell r="T13">
            <v>5</v>
          </cell>
          <cell r="U13">
            <v>6</v>
          </cell>
          <cell r="V13">
            <v>7</v>
          </cell>
          <cell r="W13">
            <v>8</v>
          </cell>
          <cell r="X13">
            <v>9</v>
          </cell>
          <cell r="Y13">
            <v>10</v>
          </cell>
          <cell r="Z13">
            <v>11</v>
          </cell>
          <cell r="AA13">
            <v>12</v>
          </cell>
          <cell r="AB13">
            <v>13</v>
          </cell>
          <cell r="AC13">
            <v>14</v>
          </cell>
          <cell r="AD13">
            <v>15</v>
          </cell>
          <cell r="AE13">
            <v>16</v>
          </cell>
          <cell r="AF13">
            <v>17</v>
          </cell>
          <cell r="AG13">
            <v>18</v>
          </cell>
          <cell r="AH13">
            <v>19</v>
          </cell>
          <cell r="AI13">
            <v>20</v>
          </cell>
          <cell r="AJ13">
            <v>21</v>
          </cell>
          <cell r="AK13">
            <v>22</v>
          </cell>
          <cell r="AL13">
            <v>23</v>
          </cell>
          <cell r="AM13">
            <v>24</v>
          </cell>
          <cell r="AN13">
            <v>25</v>
          </cell>
          <cell r="AO13">
            <v>26</v>
          </cell>
          <cell r="AP13">
            <v>27</v>
          </cell>
          <cell r="AQ13">
            <v>28</v>
          </cell>
          <cell r="AR13">
            <v>29</v>
          </cell>
          <cell r="AS13">
            <v>30</v>
          </cell>
          <cell r="AT13">
            <v>31</v>
          </cell>
          <cell r="AU13">
            <v>32</v>
          </cell>
          <cell r="AV13">
            <v>33</v>
          </cell>
          <cell r="AW13">
            <v>34</v>
          </cell>
          <cell r="AX13">
            <v>35</v>
          </cell>
          <cell r="AY13">
            <v>36</v>
          </cell>
          <cell r="AZ13">
            <v>37</v>
          </cell>
          <cell r="BA13">
            <v>38</v>
          </cell>
          <cell r="BB13">
            <v>39</v>
          </cell>
          <cell r="BC13">
            <v>40</v>
          </cell>
          <cell r="BD13">
            <v>41</v>
          </cell>
          <cell r="BE13">
            <v>42</v>
          </cell>
          <cell r="BF13">
            <v>43</v>
          </cell>
          <cell r="BG13">
            <v>44</v>
          </cell>
          <cell r="BH13">
            <v>45</v>
          </cell>
          <cell r="BI13">
            <v>46</v>
          </cell>
          <cell r="BJ13">
            <v>47</v>
          </cell>
          <cell r="BK13">
            <v>48</v>
          </cell>
          <cell r="BL13">
            <v>49</v>
          </cell>
          <cell r="BM13">
            <v>50</v>
          </cell>
          <cell r="BN13">
            <v>51</v>
          </cell>
          <cell r="BO13">
            <v>52</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s>
    <sheetDataSet>
      <sheetData sheetId="0">
        <row r="13">
          <cell r="C13" t="str">
            <v>DATE</v>
          </cell>
          <cell r="F13" t="str">
            <v>SEM</v>
          </cell>
          <cell r="G13" t="str">
            <v>Ecart</v>
          </cell>
          <cell r="H13" t="str">
            <v>DATE</v>
          </cell>
          <cell r="I13" t="str">
            <v>SEM</v>
          </cell>
          <cell r="J13" t="str">
            <v>N° JOUR</v>
          </cell>
          <cell r="K13" t="str">
            <v>NB JOURS</v>
          </cell>
          <cell r="L13" t="str">
            <v>N° JOUR</v>
          </cell>
          <cell r="M13" t="str">
            <v>NB JOURS</v>
          </cell>
          <cell r="N13" t="str">
            <v>jours</v>
          </cell>
          <cell r="O13" t="str">
            <v>AS</v>
          </cell>
          <cell r="P13">
            <v>1</v>
          </cell>
          <cell r="Q13">
            <v>2</v>
          </cell>
          <cell r="R13">
            <v>3</v>
          </cell>
          <cell r="S13">
            <v>4</v>
          </cell>
          <cell r="T13">
            <v>5</v>
          </cell>
          <cell r="U13">
            <v>6</v>
          </cell>
          <cell r="V13">
            <v>7</v>
          </cell>
          <cell r="W13">
            <v>8</v>
          </cell>
          <cell r="X13">
            <v>9</v>
          </cell>
          <cell r="Y13">
            <v>10</v>
          </cell>
          <cell r="Z13">
            <v>11</v>
          </cell>
          <cell r="AA13">
            <v>12</v>
          </cell>
          <cell r="AB13">
            <v>13</v>
          </cell>
          <cell r="AC13">
            <v>14</v>
          </cell>
          <cell r="AD13">
            <v>15</v>
          </cell>
          <cell r="AE13">
            <v>16</v>
          </cell>
          <cell r="AF13">
            <v>17</v>
          </cell>
          <cell r="AG13">
            <v>18</v>
          </cell>
          <cell r="AH13">
            <v>19</v>
          </cell>
          <cell r="AI13">
            <v>20</v>
          </cell>
          <cell r="AJ13">
            <v>21</v>
          </cell>
          <cell r="AK13">
            <v>22</v>
          </cell>
          <cell r="AL13">
            <v>23</v>
          </cell>
          <cell r="AM13">
            <v>24</v>
          </cell>
          <cell r="AN13">
            <v>25</v>
          </cell>
          <cell r="AO13">
            <v>26</v>
          </cell>
          <cell r="AP13">
            <v>27</v>
          </cell>
          <cell r="AQ13">
            <v>28</v>
          </cell>
          <cell r="AR13">
            <v>29</v>
          </cell>
          <cell r="AS13">
            <v>30</v>
          </cell>
          <cell r="AT13">
            <v>31</v>
          </cell>
          <cell r="AU13">
            <v>32</v>
          </cell>
          <cell r="AV13">
            <v>33</v>
          </cell>
          <cell r="AW13">
            <v>34</v>
          </cell>
          <cell r="AX13">
            <v>35</v>
          </cell>
          <cell r="AY13">
            <v>36</v>
          </cell>
          <cell r="AZ13">
            <v>37</v>
          </cell>
          <cell r="BA13">
            <v>38</v>
          </cell>
          <cell r="BB13">
            <v>39</v>
          </cell>
          <cell r="BC13">
            <v>40</v>
          </cell>
          <cell r="BD13">
            <v>41</v>
          </cell>
          <cell r="BE13">
            <v>42</v>
          </cell>
          <cell r="BF13">
            <v>43</v>
          </cell>
          <cell r="BG13">
            <v>44</v>
          </cell>
          <cell r="BH13">
            <v>45</v>
          </cell>
          <cell r="BI13">
            <v>46</v>
          </cell>
          <cell r="BJ13">
            <v>47</v>
          </cell>
          <cell r="BK13">
            <v>48</v>
          </cell>
          <cell r="BL13">
            <v>49</v>
          </cell>
          <cell r="BM13">
            <v>50</v>
          </cell>
          <cell r="BN13">
            <v>51</v>
          </cell>
          <cell r="BO13">
            <v>52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2004"/>
      <sheetName val="Saison de chauffe 2004-2005"/>
      <sheetName val="Conso 2005 "/>
      <sheetName val="Tableau récap 2004 05 "/>
    </sheetNames>
    <sheetDataSet>
      <sheetData sheetId="0"/>
      <sheetData sheetId="1"/>
      <sheetData sheetId="2" refreshError="1">
        <row r="4">
          <cell r="B4" t="str">
            <v>E D F</v>
          </cell>
          <cell r="C4" t="str">
            <v>report</v>
          </cell>
          <cell r="D4" t="str">
            <v>janv 2005</v>
          </cell>
          <cell r="E4" t="str">
            <v>fév 2005</v>
          </cell>
          <cell r="F4" t="str">
            <v xml:space="preserve"> mars 2005</v>
          </cell>
          <cell r="G4" t="str">
            <v xml:space="preserve"> avril 2005</v>
          </cell>
          <cell r="H4" t="str">
            <v xml:space="preserve"> mai 2005</v>
          </cell>
          <cell r="I4" t="str">
            <v xml:space="preserve"> juin 2005</v>
          </cell>
          <cell r="J4" t="str">
            <v xml:space="preserve"> juillet 2005</v>
          </cell>
          <cell r="K4" t="str">
            <v>août 2005</v>
          </cell>
          <cell r="L4" t="str">
            <v xml:space="preserve"> sept 2005</v>
          </cell>
          <cell r="M4" t="str">
            <v xml:space="preserve"> oct 2005</v>
          </cell>
          <cell r="N4" t="str">
            <v xml:space="preserve"> nov 2005</v>
          </cell>
          <cell r="O4" t="str">
            <v xml:space="preserve"> déc 2005</v>
          </cell>
          <cell r="Q4" t="str">
            <v>Moyenne</v>
          </cell>
          <cell r="R4" t="str">
            <v>CUMUL</v>
          </cell>
        </row>
        <row r="6">
          <cell r="B6" t="str">
            <v xml:space="preserve"> Date relevé</v>
          </cell>
          <cell r="C6">
            <v>38352</v>
          </cell>
          <cell r="D6">
            <v>38383</v>
          </cell>
          <cell r="E6">
            <v>38411</v>
          </cell>
          <cell r="F6">
            <v>38442</v>
          </cell>
          <cell r="G6">
            <v>38472</v>
          </cell>
          <cell r="H6">
            <v>38509</v>
          </cell>
          <cell r="I6">
            <v>38533</v>
          </cell>
          <cell r="J6">
            <v>38564</v>
          </cell>
          <cell r="K6">
            <v>38595</v>
          </cell>
          <cell r="L6">
            <v>38625</v>
          </cell>
          <cell r="M6">
            <v>38656</v>
          </cell>
          <cell r="Q6">
            <v>10</v>
          </cell>
          <cell r="R6" t="str">
            <v>CUMUL</v>
          </cell>
        </row>
        <row r="7">
          <cell r="B7" t="str">
            <v>Nbre de jours</v>
          </cell>
          <cell r="D7">
            <v>31</v>
          </cell>
          <cell r="E7">
            <v>28</v>
          </cell>
          <cell r="F7">
            <v>31</v>
          </cell>
          <cell r="G7">
            <v>30</v>
          </cell>
          <cell r="H7">
            <v>37</v>
          </cell>
          <cell r="I7">
            <v>24</v>
          </cell>
          <cell r="J7">
            <v>31</v>
          </cell>
          <cell r="K7">
            <v>31</v>
          </cell>
          <cell r="L7">
            <v>30</v>
          </cell>
          <cell r="M7">
            <v>31</v>
          </cell>
          <cell r="Q7">
            <v>304</v>
          </cell>
          <cell r="R7">
            <v>304</v>
          </cell>
        </row>
        <row r="9">
          <cell r="B9" t="str">
            <v>INDEX H.P.</v>
          </cell>
          <cell r="C9">
            <v>4263</v>
          </cell>
          <cell r="D9">
            <v>4977</v>
          </cell>
          <cell r="F9">
            <v>6084</v>
          </cell>
          <cell r="G9">
            <v>6252</v>
          </cell>
          <cell r="H9">
            <v>6478</v>
          </cell>
          <cell r="I9">
            <v>6622</v>
          </cell>
          <cell r="J9">
            <v>6825</v>
          </cell>
          <cell r="K9">
            <v>7041</v>
          </cell>
          <cell r="L9">
            <v>7257</v>
          </cell>
          <cell r="M9">
            <v>7446</v>
          </cell>
        </row>
        <row r="10">
          <cell r="B10" t="str">
            <v>Conso HP</v>
          </cell>
          <cell r="D10">
            <v>714</v>
          </cell>
          <cell r="F10">
            <v>1107</v>
          </cell>
          <cell r="G10">
            <v>168</v>
          </cell>
          <cell r="H10">
            <v>226</v>
          </cell>
          <cell r="I10">
            <v>144</v>
          </cell>
          <cell r="J10">
            <v>203</v>
          </cell>
          <cell r="K10">
            <v>216</v>
          </cell>
          <cell r="L10">
            <v>216</v>
          </cell>
          <cell r="M10">
            <v>189</v>
          </cell>
          <cell r="Q10">
            <v>318.3</v>
          </cell>
          <cell r="R10">
            <v>3183</v>
          </cell>
        </row>
        <row r="11">
          <cell r="B11" t="str">
            <v>Moyenne jour</v>
          </cell>
          <cell r="D11">
            <v>23.032258064516128</v>
          </cell>
          <cell r="F11">
            <v>18.762711864406779</v>
          </cell>
          <cell r="G11">
            <v>2.847457627118644</v>
          </cell>
          <cell r="H11">
            <v>3.8305084745762712</v>
          </cell>
          <cell r="I11">
            <v>2.4406779661016951</v>
          </cell>
          <cell r="J11">
            <v>3.4406779661016951</v>
          </cell>
          <cell r="K11">
            <v>3.6610169491525424</v>
          </cell>
          <cell r="L11">
            <v>3.6610169491525424</v>
          </cell>
          <cell r="M11">
            <v>3.2033898305084745</v>
          </cell>
          <cell r="Q11">
            <v>10.470394736842104</v>
          </cell>
          <cell r="R11">
            <v>10.470394736842104</v>
          </cell>
        </row>
        <row r="12">
          <cell r="B12" t="str">
            <v>%</v>
          </cell>
          <cell r="D12">
            <v>0.52810650887573962</v>
          </cell>
          <cell r="F12">
            <v>0.51368909512761018</v>
          </cell>
          <cell r="G12">
            <v>0.32307692307692309</v>
          </cell>
          <cell r="H12">
            <v>0.56218905472636815</v>
          </cell>
          <cell r="I12">
            <v>0.58775510204081638</v>
          </cell>
          <cell r="J12">
            <v>0.62461538461538457</v>
          </cell>
          <cell r="K12">
            <v>0.63905325443786987</v>
          </cell>
          <cell r="L12">
            <v>0.63529411764705879</v>
          </cell>
          <cell r="M12">
            <v>0.46551724137931033</v>
          </cell>
          <cell r="Q12">
            <v>0.52326154857800433</v>
          </cell>
          <cell r="R12">
            <v>0.52326154857800422</v>
          </cell>
        </row>
        <row r="14">
          <cell r="B14" t="str">
            <v>INDEX  H.C.</v>
          </cell>
          <cell r="C14">
            <v>3290</v>
          </cell>
          <cell r="D14">
            <v>3928</v>
          </cell>
          <cell r="F14">
            <v>4976</v>
          </cell>
          <cell r="G14">
            <v>5328</v>
          </cell>
          <cell r="H14">
            <v>5504</v>
          </cell>
          <cell r="I14">
            <v>5605</v>
          </cell>
          <cell r="J14">
            <v>5727</v>
          </cell>
          <cell r="K14">
            <v>5849</v>
          </cell>
          <cell r="L14">
            <v>5973</v>
          </cell>
          <cell r="M14">
            <v>6190</v>
          </cell>
        </row>
        <row r="15">
          <cell r="B15" t="str">
            <v>Conso H.C.</v>
          </cell>
          <cell r="D15">
            <v>638</v>
          </cell>
          <cell r="F15">
            <v>1048</v>
          </cell>
          <cell r="G15">
            <v>352</v>
          </cell>
          <cell r="H15">
            <v>176</v>
          </cell>
          <cell r="I15">
            <v>101</v>
          </cell>
          <cell r="J15">
            <v>122</v>
          </cell>
          <cell r="K15">
            <v>122</v>
          </cell>
          <cell r="L15">
            <v>124</v>
          </cell>
          <cell r="M15">
            <v>217</v>
          </cell>
          <cell r="Q15">
            <v>290</v>
          </cell>
          <cell r="R15">
            <v>2900</v>
          </cell>
        </row>
        <row r="16">
          <cell r="B16" t="str">
            <v>Moyenne jour</v>
          </cell>
          <cell r="D16">
            <v>20.580645161290324</v>
          </cell>
          <cell r="F16">
            <v>17.762711864406779</v>
          </cell>
          <cell r="G16">
            <v>5.9661016949152543</v>
          </cell>
          <cell r="H16">
            <v>2.9830508474576272</v>
          </cell>
          <cell r="I16">
            <v>1.7118644067796611</v>
          </cell>
          <cell r="J16">
            <v>2.0677966101694913</v>
          </cell>
          <cell r="K16">
            <v>2.0677966101694913</v>
          </cell>
          <cell r="L16">
            <v>2.1016949152542375</v>
          </cell>
          <cell r="M16">
            <v>3.6779661016949152</v>
          </cell>
          <cell r="Q16">
            <v>9.5394736842105257</v>
          </cell>
          <cell r="R16">
            <v>9.5394736842105257</v>
          </cell>
        </row>
        <row r="17">
          <cell r="B17" t="str">
            <v>%</v>
          </cell>
          <cell r="D17">
            <v>0.47189349112426038</v>
          </cell>
          <cell r="F17">
            <v>0.48631090487238982</v>
          </cell>
          <cell r="G17">
            <v>0.67692307692307696</v>
          </cell>
          <cell r="H17">
            <v>0.43781094527363185</v>
          </cell>
          <cell r="I17">
            <v>0.41224489795918368</v>
          </cell>
          <cell r="J17">
            <v>0.37538461538461537</v>
          </cell>
          <cell r="K17">
            <v>0.36094674556213019</v>
          </cell>
          <cell r="L17">
            <v>0.36470588235294116</v>
          </cell>
          <cell r="M17">
            <v>0.53448275862068961</v>
          </cell>
          <cell r="Q17">
            <v>0.47673845142199578</v>
          </cell>
          <cell r="R17">
            <v>0.47673845142199572</v>
          </cell>
        </row>
        <row r="19">
          <cell r="B19" t="str">
            <v>CUMUL Kwh</v>
          </cell>
          <cell r="D19">
            <v>1352</v>
          </cell>
          <cell r="E19">
            <v>1032</v>
          </cell>
          <cell r="F19">
            <v>1123</v>
          </cell>
          <cell r="G19">
            <v>520</v>
          </cell>
          <cell r="H19">
            <v>402</v>
          </cell>
          <cell r="I19">
            <v>245</v>
          </cell>
          <cell r="J19">
            <v>325</v>
          </cell>
          <cell r="K19">
            <v>338</v>
          </cell>
          <cell r="L19">
            <v>340</v>
          </cell>
          <cell r="M19">
            <v>406</v>
          </cell>
          <cell r="Q19">
            <v>608.29999999999995</v>
          </cell>
          <cell r="R19">
            <v>6083</v>
          </cell>
        </row>
        <row r="20">
          <cell r="B20" t="str">
            <v>Moyenne jour</v>
          </cell>
          <cell r="D20">
            <v>43.612903225806448</v>
          </cell>
          <cell r="E20">
            <v>36.857142857142854</v>
          </cell>
          <cell r="F20">
            <v>36.225806451612904</v>
          </cell>
          <cell r="G20">
            <v>8.8135593220338979</v>
          </cell>
          <cell r="H20">
            <v>6.8135593220338979</v>
          </cell>
          <cell r="I20">
            <v>4.1525423728813555</v>
          </cell>
          <cell r="J20">
            <v>5.5084745762711869</v>
          </cell>
          <cell r="K20">
            <v>5.7288135593220337</v>
          </cell>
          <cell r="L20">
            <v>5.7627118644067794</v>
          </cell>
          <cell r="M20">
            <v>6.8813559322033901</v>
          </cell>
          <cell r="Q20">
            <v>20.00986842105263</v>
          </cell>
          <cell r="R20">
            <v>20.00986842105263</v>
          </cell>
        </row>
        <row r="22">
          <cell r="B22" t="str">
            <v>Index chauff Rdch</v>
          </cell>
          <cell r="C22">
            <v>2858</v>
          </cell>
          <cell r="D22">
            <v>3106</v>
          </cell>
          <cell r="E22">
            <v>3432</v>
          </cell>
          <cell r="F22">
            <v>3634</v>
          </cell>
          <cell r="G22">
            <v>3634</v>
          </cell>
          <cell r="H22">
            <v>3634</v>
          </cell>
          <cell r="I22">
            <v>3634</v>
          </cell>
          <cell r="J22">
            <v>3634</v>
          </cell>
          <cell r="K22">
            <v>3634</v>
          </cell>
          <cell r="L22">
            <v>3634</v>
          </cell>
          <cell r="M22">
            <v>3634</v>
          </cell>
        </row>
        <row r="23">
          <cell r="B23" t="str">
            <v>Conso Rdch</v>
          </cell>
          <cell r="D23">
            <v>248</v>
          </cell>
          <cell r="E23">
            <v>326</v>
          </cell>
          <cell r="F23">
            <v>202</v>
          </cell>
          <cell r="Q23">
            <v>2.5526315789473686</v>
          </cell>
          <cell r="R23">
            <v>776</v>
          </cell>
        </row>
        <row r="24">
          <cell r="B24" t="str">
            <v>Moyenne jour</v>
          </cell>
          <cell r="D24">
            <v>8</v>
          </cell>
          <cell r="E24">
            <v>10.516129032258064</v>
          </cell>
          <cell r="F24">
            <v>6.5161290322580649</v>
          </cell>
          <cell r="Q24">
            <v>4.3264942016057094E-2</v>
          </cell>
          <cell r="R24">
            <v>13.152542372881356</v>
          </cell>
        </row>
        <row r="25">
          <cell r="B25" t="str">
            <v>%</v>
          </cell>
          <cell r="D25">
            <v>0.40259740259740262</v>
          </cell>
          <cell r="E25">
            <v>0.61509433962264148</v>
          </cell>
          <cell r="F25">
            <v>0.67109634551495012</v>
          </cell>
          <cell r="Q25">
            <v>0.53628196268140982</v>
          </cell>
          <cell r="R25">
            <v>0.53628196268140982</v>
          </cell>
        </row>
        <row r="27">
          <cell r="B27" t="str">
            <v>Index chauff Etage</v>
          </cell>
          <cell r="C27">
            <v>933</v>
          </cell>
          <cell r="D27">
            <v>1301</v>
          </cell>
          <cell r="E27">
            <v>1505</v>
          </cell>
          <cell r="F27">
            <v>1604</v>
          </cell>
          <cell r="G27">
            <v>1604</v>
          </cell>
          <cell r="H27">
            <v>1604</v>
          </cell>
          <cell r="I27">
            <v>1604</v>
          </cell>
          <cell r="J27">
            <v>1604</v>
          </cell>
          <cell r="K27">
            <v>1604</v>
          </cell>
          <cell r="L27">
            <v>1604</v>
          </cell>
          <cell r="M27">
            <v>1604</v>
          </cell>
        </row>
        <row r="28">
          <cell r="B28" t="str">
            <v>Conso Etage</v>
          </cell>
          <cell r="D28">
            <v>368</v>
          </cell>
          <cell r="E28">
            <v>204</v>
          </cell>
          <cell r="F28">
            <v>99</v>
          </cell>
          <cell r="Q28">
            <v>2.2072368421052633</v>
          </cell>
          <cell r="R28">
            <v>671</v>
          </cell>
        </row>
        <row r="29">
          <cell r="B29" t="str">
            <v>Moyenne jour</v>
          </cell>
          <cell r="D29">
            <v>11.870967741935484</v>
          </cell>
          <cell r="E29">
            <v>6.580645161290323</v>
          </cell>
          <cell r="F29">
            <v>3.193548387096774</v>
          </cell>
          <cell r="Q29">
            <v>3.741079393398751E-2</v>
          </cell>
          <cell r="R29">
            <v>11.372881355932204</v>
          </cell>
        </row>
        <row r="30">
          <cell r="B30" t="str">
            <v>%</v>
          </cell>
          <cell r="D30">
            <v>0.59740259740259738</v>
          </cell>
          <cell r="E30">
            <v>0.38490566037735852</v>
          </cell>
          <cell r="F30">
            <v>0.32890365448504982</v>
          </cell>
          <cell r="Q30">
            <v>0.46371803731859018</v>
          </cell>
          <cell r="R30">
            <v>0.46371803731859018</v>
          </cell>
        </row>
        <row r="32">
          <cell r="B32" t="str">
            <v>Cumul Chauffage</v>
          </cell>
          <cell r="D32">
            <v>616</v>
          </cell>
          <cell r="E32">
            <v>530</v>
          </cell>
          <cell r="F32">
            <v>301</v>
          </cell>
          <cell r="Q32">
            <v>4.7598684210526319</v>
          </cell>
          <cell r="R32">
            <v>1447</v>
          </cell>
        </row>
        <row r="33">
          <cell r="B33" t="str">
            <v>Moyenne jour</v>
          </cell>
          <cell r="D33">
            <v>19.870967741935484</v>
          </cell>
          <cell r="E33">
            <v>18.928571428571427</v>
          </cell>
          <cell r="F33">
            <v>9.7096774193548381</v>
          </cell>
          <cell r="Q33">
            <v>1.5657461911357341E-2</v>
          </cell>
          <cell r="R33">
            <v>4.7598684210526319</v>
          </cell>
        </row>
        <row r="34">
          <cell r="B34" t="str">
            <v>%</v>
          </cell>
          <cell r="D34">
            <v>0.45562130177514792</v>
          </cell>
          <cell r="E34">
            <v>0.51356589147286824</v>
          </cell>
          <cell r="F34">
            <v>0.26803205699020483</v>
          </cell>
          <cell r="Q34">
            <v>7.8248700000865239E-3</v>
          </cell>
          <cell r="R34">
            <v>0.23787604800263029</v>
          </cell>
        </row>
        <row r="36">
          <cell r="B36" t="str">
            <v>Index Eau chaude</v>
          </cell>
          <cell r="C36">
            <v>650</v>
          </cell>
          <cell r="D36">
            <v>767</v>
          </cell>
          <cell r="E36">
            <v>891</v>
          </cell>
          <cell r="F36">
            <v>932</v>
          </cell>
          <cell r="G36">
            <v>974</v>
          </cell>
          <cell r="H36">
            <v>997</v>
          </cell>
          <cell r="I36">
            <v>999</v>
          </cell>
          <cell r="J36">
            <v>1017</v>
          </cell>
          <cell r="K36">
            <v>1031</v>
          </cell>
          <cell r="L36">
            <v>1047</v>
          </cell>
          <cell r="M36">
            <v>1103</v>
          </cell>
        </row>
        <row r="37">
          <cell r="B37" t="str">
            <v>Conso Eau ch</v>
          </cell>
          <cell r="D37">
            <v>117</v>
          </cell>
          <cell r="E37">
            <v>124</v>
          </cell>
          <cell r="F37">
            <v>41</v>
          </cell>
          <cell r="G37">
            <v>42</v>
          </cell>
          <cell r="H37">
            <v>23</v>
          </cell>
          <cell r="I37">
            <v>2</v>
          </cell>
          <cell r="J37">
            <v>18</v>
          </cell>
          <cell r="K37">
            <v>14</v>
          </cell>
          <cell r="L37">
            <v>16</v>
          </cell>
          <cell r="M37">
            <v>56</v>
          </cell>
          <cell r="Q37">
            <v>1.4901315789473684</v>
          </cell>
          <cell r="R37">
            <v>453</v>
          </cell>
        </row>
        <row r="38">
          <cell r="B38" t="str">
            <v>Moyenne jour</v>
          </cell>
          <cell r="D38">
            <v>3.774193548387097</v>
          </cell>
          <cell r="E38">
            <v>4</v>
          </cell>
          <cell r="F38">
            <v>1.3225806451612903</v>
          </cell>
          <cell r="G38">
            <v>1.3548387096774193</v>
          </cell>
          <cell r="H38">
            <v>0.25842696629213485</v>
          </cell>
          <cell r="I38">
            <v>2.247191011235955E-2</v>
          </cell>
          <cell r="J38">
            <v>0.20224719101123595</v>
          </cell>
          <cell r="K38">
            <v>0.15730337078651685</v>
          </cell>
          <cell r="L38">
            <v>0.1797752808988764</v>
          </cell>
          <cell r="M38">
            <v>0.6292134831460674</v>
          </cell>
          <cell r="Q38">
            <v>1.6743051448846837E-2</v>
          </cell>
          <cell r="R38">
            <v>5.0898876404494384</v>
          </cell>
        </row>
        <row r="39">
          <cell r="B39" t="str">
            <v>%</v>
          </cell>
          <cell r="D39">
            <v>8.6538461538461536E-2</v>
          </cell>
          <cell r="E39">
            <v>0.12015503875968993</v>
          </cell>
          <cell r="F39">
            <v>3.6509349955476403E-2</v>
          </cell>
          <cell r="G39">
            <v>8.0769230769230774E-2</v>
          </cell>
          <cell r="H39">
            <v>5.721393034825871E-2</v>
          </cell>
          <cell r="I39">
            <v>8.1632653061224497E-3</v>
          </cell>
          <cell r="J39">
            <v>5.5384615384615386E-2</v>
          </cell>
          <cell r="K39">
            <v>4.142011834319527E-2</v>
          </cell>
          <cell r="L39">
            <v>4.7058823529411764E-2</v>
          </cell>
          <cell r="M39">
            <v>0.13793103448275862</v>
          </cell>
          <cell r="Q39">
            <v>2.449665590904765E-3</v>
          </cell>
          <cell r="R39">
            <v>7.4469833963504845E-2</v>
          </cell>
        </row>
        <row r="41">
          <cell r="B41" t="str">
            <v xml:space="preserve"> Domestique hors ECS</v>
          </cell>
          <cell r="D41">
            <v>619</v>
          </cell>
          <cell r="E41">
            <v>378</v>
          </cell>
          <cell r="F41">
            <v>781</v>
          </cell>
          <cell r="G41">
            <v>478</v>
          </cell>
          <cell r="H41">
            <v>379</v>
          </cell>
          <cell r="I41">
            <v>243</v>
          </cell>
          <cell r="J41">
            <v>307</v>
          </cell>
          <cell r="K41">
            <v>324</v>
          </cell>
          <cell r="L41">
            <v>324</v>
          </cell>
          <cell r="M41">
            <v>350</v>
          </cell>
          <cell r="Q41">
            <v>13.759868421052632</v>
          </cell>
          <cell r="R41">
            <v>4183</v>
          </cell>
        </row>
        <row r="42">
          <cell r="B42" t="str">
            <v>Moyenne jour</v>
          </cell>
          <cell r="D42">
            <v>19.967741935483872</v>
          </cell>
          <cell r="E42">
            <v>13.5</v>
          </cell>
          <cell r="F42">
            <v>25.193548387096776</v>
          </cell>
          <cell r="G42">
            <v>15.933333333333334</v>
          </cell>
          <cell r="H42">
            <v>10.243243243243244</v>
          </cell>
          <cell r="I42">
            <v>10.125</v>
          </cell>
          <cell r="J42">
            <v>9.9032258064516121</v>
          </cell>
          <cell r="K42">
            <v>10.451612903225806</v>
          </cell>
          <cell r="L42">
            <v>10.8</v>
          </cell>
          <cell r="M42">
            <v>11.290322580645162</v>
          </cell>
          <cell r="Q42">
            <v>4.526272506925208E-2</v>
          </cell>
          <cell r="R42">
            <v>13.759868421052632</v>
          </cell>
        </row>
        <row r="43">
          <cell r="B43" t="str">
            <v>%</v>
          </cell>
          <cell r="D43">
            <v>0.45784023668639051</v>
          </cell>
          <cell r="E43">
            <v>0.36627906976744184</v>
          </cell>
          <cell r="F43">
            <v>0.69545859305431879</v>
          </cell>
          <cell r="G43">
            <v>0.91923076923076918</v>
          </cell>
          <cell r="H43">
            <v>0.94278606965174128</v>
          </cell>
          <cell r="I43">
            <v>0.99183673469387756</v>
          </cell>
          <cell r="J43">
            <v>0.94461538461538463</v>
          </cell>
          <cell r="K43">
            <v>0.95857988165680474</v>
          </cell>
          <cell r="L43">
            <v>0.95294117647058818</v>
          </cell>
          <cell r="M43">
            <v>0.86206896551724133</v>
          </cell>
          <cell r="Q43">
            <v>2.262020125111398E-2</v>
          </cell>
          <cell r="R43">
            <v>0.68765411803386489</v>
          </cell>
        </row>
        <row r="45">
          <cell r="B45" t="str">
            <v>Prix Heures pleines</v>
          </cell>
          <cell r="C45">
            <v>0.83575632240110009</v>
          </cell>
          <cell r="D45">
            <v>596.73001419438549</v>
          </cell>
          <cell r="E45">
            <v>0</v>
          </cell>
          <cell r="F45">
            <v>925.18224889801775</v>
          </cell>
          <cell r="G45">
            <v>140.40706216338481</v>
          </cell>
          <cell r="H45">
            <v>188.88092886264863</v>
          </cell>
          <cell r="I45">
            <v>120.34891042575842</v>
          </cell>
          <cell r="J45">
            <v>169.65853344742331</v>
          </cell>
          <cell r="K45">
            <v>180.52336563863761</v>
          </cell>
          <cell r="L45">
            <v>180.52336563863761</v>
          </cell>
          <cell r="M45">
            <v>157.95794493380791</v>
          </cell>
          <cell r="Q45">
            <v>266.02123742027021</v>
          </cell>
          <cell r="R45">
            <v>2660.212374202702</v>
          </cell>
        </row>
        <row r="46">
          <cell r="B46" t="str">
            <v>Prix heures creuses</v>
          </cell>
          <cell r="C46">
            <v>0.57179588022040007</v>
          </cell>
          <cell r="D46">
            <v>364.80577158061521</v>
          </cell>
          <cell r="E46">
            <v>0</v>
          </cell>
          <cell r="F46">
            <v>599.24208247097931</v>
          </cell>
          <cell r="G46">
            <v>201.27214983758083</v>
          </cell>
          <cell r="H46">
            <v>100.63607491879041</v>
          </cell>
          <cell r="I46">
            <v>57.751383902260407</v>
          </cell>
          <cell r="J46">
            <v>69.759097386888811</v>
          </cell>
          <cell r="K46">
            <v>69.759097386888811</v>
          </cell>
          <cell r="L46">
            <v>70.90268914732961</v>
          </cell>
          <cell r="M46">
            <v>124.07970600782681</v>
          </cell>
          <cell r="Q46">
            <v>165.82080526391599</v>
          </cell>
          <cell r="R46">
            <v>1658.2080526391599</v>
          </cell>
        </row>
        <row r="48">
          <cell r="B48" t="str">
            <v>TOTAL</v>
          </cell>
          <cell r="D48">
            <v>961.5357857750007</v>
          </cell>
          <cell r="E48">
            <v>0</v>
          </cell>
          <cell r="F48">
            <v>1524.4243313689972</v>
          </cell>
          <cell r="G48">
            <v>341.67921200096566</v>
          </cell>
          <cell r="H48">
            <v>289.51700378143903</v>
          </cell>
          <cell r="I48">
            <v>178.10029432801883</v>
          </cell>
          <cell r="J48">
            <v>239.41763083431212</v>
          </cell>
          <cell r="K48">
            <v>250.28246302552643</v>
          </cell>
          <cell r="L48">
            <v>251.42605478596721</v>
          </cell>
          <cell r="M48">
            <v>282.03765094163475</v>
          </cell>
          <cell r="Q48">
            <v>431.84204268418614</v>
          </cell>
          <cell r="R48">
            <v>4318.4204268418616</v>
          </cell>
        </row>
        <row r="49">
          <cell r="D49" t="str">
            <v>0.71 Px my</v>
          </cell>
          <cell r="H49" t="str">
            <v>retraite</v>
          </cell>
          <cell r="I49" t="str">
            <v>retraite</v>
          </cell>
          <cell r="J49" t="str">
            <v>sciage bois</v>
          </cell>
          <cell r="K49" t="str">
            <v>sciage bois</v>
          </cell>
          <cell r="L49" t="str">
            <v>sciage bois</v>
          </cell>
          <cell r="M49" t="str">
            <v>sciage bois</v>
          </cell>
        </row>
        <row r="51">
          <cell r="B51" t="str">
            <v>Abonnement fixe</v>
          </cell>
          <cell r="D51">
            <v>173.96571520000001</v>
          </cell>
          <cell r="E51">
            <v>173.96571520000001</v>
          </cell>
          <cell r="F51">
            <v>173.96571520000001</v>
          </cell>
          <cell r="G51">
            <v>173.96571520000001</v>
          </cell>
          <cell r="H51">
            <v>173.96571520000001</v>
          </cell>
          <cell r="I51">
            <v>173.96571520000001</v>
          </cell>
          <cell r="J51">
            <v>173.96571520000001</v>
          </cell>
          <cell r="K51">
            <v>173.96571520000001</v>
          </cell>
          <cell r="L51">
            <v>173.96571520000001</v>
          </cell>
          <cell r="M51">
            <v>173.96571520000001</v>
          </cell>
          <cell r="Q51">
            <v>173.96571520000001</v>
          </cell>
          <cell r="R51">
            <v>1739.657152</v>
          </cell>
        </row>
        <row r="52">
          <cell r="B52" t="str">
            <v>TOTAL mensuel</v>
          </cell>
          <cell r="D52">
            <v>1135.5015009750007</v>
          </cell>
          <cell r="E52">
            <v>173.96571520000001</v>
          </cell>
          <cell r="F52">
            <v>1698.3900465689971</v>
          </cell>
          <cell r="G52">
            <v>515.64492720096564</v>
          </cell>
          <cell r="H52">
            <v>463.48271898143901</v>
          </cell>
          <cell r="I52">
            <v>352.06600952801887</v>
          </cell>
          <cell r="J52">
            <v>413.38334603431213</v>
          </cell>
          <cell r="K52">
            <v>424.24817822552643</v>
          </cell>
          <cell r="L52">
            <v>425.39176998596724</v>
          </cell>
          <cell r="M52">
            <v>456.00336614163473</v>
          </cell>
          <cell r="Q52">
            <v>605.80775788418623</v>
          </cell>
          <cell r="R52">
            <v>6058.0775788418623</v>
          </cell>
        </row>
        <row r="56">
          <cell r="B56" t="str">
            <v>EAU</v>
          </cell>
          <cell r="C56">
            <v>38322</v>
          </cell>
          <cell r="D56" t="str">
            <v>janv 2005</v>
          </cell>
          <cell r="E56" t="str">
            <v>fév 2005</v>
          </cell>
          <cell r="F56" t="str">
            <v xml:space="preserve"> mars 2005</v>
          </cell>
          <cell r="G56" t="str">
            <v xml:space="preserve"> avril 2005</v>
          </cell>
          <cell r="H56" t="str">
            <v xml:space="preserve"> mai 2005</v>
          </cell>
          <cell r="I56" t="str">
            <v xml:space="preserve"> juin 2005</v>
          </cell>
          <cell r="J56" t="str">
            <v xml:space="preserve"> juillet 2005</v>
          </cell>
          <cell r="K56" t="str">
            <v>août 2005</v>
          </cell>
          <cell r="L56" t="str">
            <v xml:space="preserve"> sept 2005</v>
          </cell>
          <cell r="M56" t="str">
            <v xml:space="preserve"> oct 2005</v>
          </cell>
          <cell r="N56" t="str">
            <v xml:space="preserve"> nov 2005</v>
          </cell>
          <cell r="O56" t="str">
            <v xml:space="preserve"> déc 2005</v>
          </cell>
          <cell r="Q56" t="str">
            <v>Moyenne</v>
          </cell>
          <cell r="R56" t="str">
            <v>CUMUL</v>
          </cell>
        </row>
        <row r="58">
          <cell r="B58" t="str">
            <v xml:space="preserve"> Date relevé</v>
          </cell>
          <cell r="C58">
            <v>38352</v>
          </cell>
          <cell r="D58">
            <v>38383</v>
          </cell>
          <cell r="E58">
            <v>38411</v>
          </cell>
          <cell r="F58">
            <v>38442</v>
          </cell>
          <cell r="G58">
            <v>38472</v>
          </cell>
          <cell r="H58">
            <v>38509</v>
          </cell>
          <cell r="I58">
            <v>38533</v>
          </cell>
          <cell r="J58">
            <v>38564</v>
          </cell>
          <cell r="K58">
            <v>38595</v>
          </cell>
          <cell r="L58">
            <v>38625</v>
          </cell>
          <cell r="M58">
            <v>38656</v>
          </cell>
          <cell r="Q58">
            <v>10</v>
          </cell>
        </row>
        <row r="59">
          <cell r="B59" t="str">
            <v>Nbre de jours</v>
          </cell>
          <cell r="D59">
            <v>31</v>
          </cell>
          <cell r="E59">
            <v>28</v>
          </cell>
          <cell r="F59">
            <v>31</v>
          </cell>
          <cell r="G59">
            <v>30</v>
          </cell>
          <cell r="H59">
            <v>37</v>
          </cell>
          <cell r="I59">
            <v>24</v>
          </cell>
          <cell r="J59">
            <v>31</v>
          </cell>
          <cell r="K59">
            <v>31</v>
          </cell>
          <cell r="L59">
            <v>30</v>
          </cell>
          <cell r="M59">
            <v>31</v>
          </cell>
          <cell r="Q59">
            <v>304</v>
          </cell>
          <cell r="R59">
            <v>304</v>
          </cell>
        </row>
        <row r="61">
          <cell r="B61" t="str">
            <v>INDEX m3</v>
          </cell>
          <cell r="C61">
            <v>75</v>
          </cell>
          <cell r="D61">
            <v>81.400000000000006</v>
          </cell>
          <cell r="F61">
            <v>94</v>
          </cell>
          <cell r="G61">
            <v>101</v>
          </cell>
          <cell r="H61">
            <v>110</v>
          </cell>
          <cell r="I61">
            <v>116</v>
          </cell>
          <cell r="J61">
            <v>126</v>
          </cell>
          <cell r="K61">
            <v>133</v>
          </cell>
          <cell r="L61">
            <v>140</v>
          </cell>
          <cell r="M61">
            <v>146</v>
          </cell>
        </row>
        <row r="62">
          <cell r="B62" t="str">
            <v>Froide Sogest</v>
          </cell>
          <cell r="C62">
            <v>8.4000000000000057</v>
          </cell>
          <cell r="D62">
            <v>6.4000000000000057</v>
          </cell>
          <cell r="F62">
            <v>12.599999999999994</v>
          </cell>
          <cell r="G62">
            <v>7</v>
          </cell>
          <cell r="H62">
            <v>9</v>
          </cell>
          <cell r="I62">
            <v>6</v>
          </cell>
          <cell r="J62">
            <v>10</v>
          </cell>
          <cell r="K62">
            <v>7</v>
          </cell>
          <cell r="L62">
            <v>7</v>
          </cell>
          <cell r="M62">
            <v>6</v>
          </cell>
          <cell r="Q62">
            <v>7.1</v>
          </cell>
          <cell r="R62">
            <v>71</v>
          </cell>
        </row>
        <row r="63">
          <cell r="B63" t="str">
            <v>%</v>
          </cell>
          <cell r="C63">
            <v>0.73043478260869565</v>
          </cell>
          <cell r="D63">
            <v>0.98906439854191974</v>
          </cell>
          <cell r="R63">
            <v>0.75371549893842893</v>
          </cell>
        </row>
        <row r="64">
          <cell r="B64" t="str">
            <v>INDEX m3</v>
          </cell>
          <cell r="C64">
            <v>29.8</v>
          </cell>
          <cell r="D64">
            <v>30.7</v>
          </cell>
          <cell r="F64">
            <v>34.5</v>
          </cell>
          <cell r="G64">
            <v>36.1</v>
          </cell>
          <cell r="H64">
            <v>39.19</v>
          </cell>
          <cell r="I64">
            <v>41.7</v>
          </cell>
          <cell r="J64">
            <v>45.4</v>
          </cell>
          <cell r="K64">
            <v>48</v>
          </cell>
          <cell r="L64">
            <v>51.7</v>
          </cell>
          <cell r="M64">
            <v>53</v>
          </cell>
        </row>
        <row r="65">
          <cell r="B65" t="str">
            <v>Eau de Pluie</v>
          </cell>
          <cell r="C65">
            <v>3.1</v>
          </cell>
          <cell r="D65">
            <v>0.89999999999999858</v>
          </cell>
          <cell r="F65">
            <v>3.8000000000000007</v>
          </cell>
          <cell r="G65">
            <v>1.6000000000000014</v>
          </cell>
          <cell r="H65">
            <v>3.0899999999999963</v>
          </cell>
          <cell r="I65">
            <v>2.5100000000000051</v>
          </cell>
          <cell r="J65">
            <v>3.6999999999999957</v>
          </cell>
          <cell r="K65">
            <v>2.6000000000000014</v>
          </cell>
          <cell r="L65">
            <v>3.7000000000000028</v>
          </cell>
          <cell r="M65">
            <v>1.2999999999999972</v>
          </cell>
          <cell r="Q65">
            <v>2.3199999999999998</v>
          </cell>
          <cell r="R65">
            <v>23.2</v>
          </cell>
        </row>
        <row r="66">
          <cell r="B66" t="str">
            <v>%</v>
          </cell>
          <cell r="C66">
            <v>0.26956521739130429</v>
          </cell>
          <cell r="D66">
            <v>1.0935601458080176E-2</v>
          </cell>
          <cell r="R66">
            <v>0.24628450106157115</v>
          </cell>
        </row>
        <row r="67">
          <cell r="B67" t="str">
            <v>CUMUL  EAU</v>
          </cell>
          <cell r="C67">
            <v>11.500000000000005</v>
          </cell>
          <cell r="D67">
            <v>7.3000000000000043</v>
          </cell>
          <cell r="E67">
            <v>0</v>
          </cell>
          <cell r="F67">
            <v>16.399999999999995</v>
          </cell>
          <cell r="G67">
            <v>8.6000000000000014</v>
          </cell>
          <cell r="H67">
            <v>12.089999999999996</v>
          </cell>
          <cell r="I67">
            <v>8.5100000000000051</v>
          </cell>
          <cell r="J67">
            <v>13.699999999999996</v>
          </cell>
          <cell r="K67">
            <v>9.6000000000000014</v>
          </cell>
          <cell r="L67">
            <v>10.700000000000003</v>
          </cell>
          <cell r="M67">
            <v>7.2999999999999972</v>
          </cell>
          <cell r="Q67">
            <v>9.4199999999999982</v>
          </cell>
          <cell r="R67">
            <v>94.199999999999989</v>
          </cell>
        </row>
        <row r="68">
          <cell r="B68" t="str">
            <v>Moyenne jour</v>
          </cell>
          <cell r="C68">
            <v>0.38333333333333358</v>
          </cell>
          <cell r="D68">
            <v>0.23548387096774206</v>
          </cell>
          <cell r="R68">
            <v>0.30986842105263152</v>
          </cell>
        </row>
        <row r="70">
          <cell r="B70" t="str">
            <v>INDEX m3</v>
          </cell>
          <cell r="C70">
            <v>37.200000000000003</v>
          </cell>
          <cell r="D70">
            <v>41.1</v>
          </cell>
          <cell r="F70">
            <v>48.4</v>
          </cell>
          <cell r="G70">
            <v>51.7</v>
          </cell>
          <cell r="H70">
            <v>56.8</v>
          </cell>
          <cell r="I70">
            <v>59.8</v>
          </cell>
          <cell r="J70">
            <v>64</v>
          </cell>
          <cell r="K70">
            <v>68</v>
          </cell>
          <cell r="L70">
            <v>71</v>
          </cell>
          <cell r="M70">
            <v>74</v>
          </cell>
        </row>
        <row r="71">
          <cell r="B71" t="str">
            <v>Eau chaude</v>
          </cell>
          <cell r="C71">
            <v>4.2</v>
          </cell>
          <cell r="D71">
            <v>3.8999999999999986</v>
          </cell>
          <cell r="F71">
            <v>7.2999999999999972</v>
          </cell>
          <cell r="G71">
            <v>3.3000000000000043</v>
          </cell>
          <cell r="H71">
            <v>5.0999999999999943</v>
          </cell>
          <cell r="I71">
            <v>3</v>
          </cell>
          <cell r="J71">
            <v>4.2000000000000028</v>
          </cell>
          <cell r="K71">
            <v>4</v>
          </cell>
          <cell r="L71">
            <v>3</v>
          </cell>
          <cell r="M71">
            <v>3</v>
          </cell>
          <cell r="Q71">
            <v>3.6799999999999997</v>
          </cell>
          <cell r="R71">
            <v>36.799999999999997</v>
          </cell>
        </row>
        <row r="72">
          <cell r="B72" t="str">
            <v>Moyenne jour</v>
          </cell>
          <cell r="C72">
            <v>0.14000000000000001</v>
          </cell>
          <cell r="D72">
            <v>0.12580645161290319</v>
          </cell>
          <cell r="F72">
            <v>0.23548387096774184</v>
          </cell>
          <cell r="G72">
            <v>0.11000000000000014</v>
          </cell>
          <cell r="H72">
            <v>0.13783783783783768</v>
          </cell>
          <cell r="I72">
            <v>0.125</v>
          </cell>
          <cell r="J72">
            <v>0.13548387096774203</v>
          </cell>
          <cell r="K72">
            <v>0.12903225806451613</v>
          </cell>
          <cell r="L72">
            <v>0.1</v>
          </cell>
          <cell r="M72">
            <v>9.6774193548387094E-2</v>
          </cell>
          <cell r="R72">
            <v>0.12105263157894736</v>
          </cell>
        </row>
        <row r="73">
          <cell r="B73" t="str">
            <v>%</v>
          </cell>
          <cell r="C73">
            <v>0.36521739130434783</v>
          </cell>
          <cell r="D73">
            <v>0.53424657534246522</v>
          </cell>
          <cell r="F73">
            <v>0.44512195121951215</v>
          </cell>
          <cell r="G73">
            <v>0.3837209302325586</v>
          </cell>
          <cell r="H73">
            <v>0.42183622828784084</v>
          </cell>
          <cell r="I73">
            <v>0.35252643948296103</v>
          </cell>
          <cell r="J73">
            <v>0.30656934306569372</v>
          </cell>
          <cell r="K73">
            <v>0.41666666666666663</v>
          </cell>
          <cell r="L73">
            <v>0.28037383177570085</v>
          </cell>
          <cell r="M73">
            <v>0.41095890410958918</v>
          </cell>
          <cell r="R73">
            <v>0.39065817409766457</v>
          </cell>
        </row>
        <row r="75">
          <cell r="B75" t="str">
            <v>EAU</v>
          </cell>
          <cell r="C75">
            <v>38322</v>
          </cell>
          <cell r="D75" t="str">
            <v>janv 2005</v>
          </cell>
          <cell r="E75" t="str">
            <v>fév 2005</v>
          </cell>
          <cell r="F75" t="str">
            <v xml:space="preserve"> mars 2005</v>
          </cell>
          <cell r="G75" t="str">
            <v xml:space="preserve"> avril 2005</v>
          </cell>
          <cell r="H75" t="str">
            <v xml:space="preserve"> mai 2005</v>
          </cell>
          <cell r="I75" t="str">
            <v xml:space="preserve"> juin 2005</v>
          </cell>
          <cell r="J75" t="str">
            <v xml:space="preserve"> juillet 2005</v>
          </cell>
          <cell r="K75" t="str">
            <v>août 2005</v>
          </cell>
          <cell r="L75" t="str">
            <v xml:space="preserve"> sept 2005</v>
          </cell>
          <cell r="M75" t="str">
            <v xml:space="preserve"> oct 2005</v>
          </cell>
          <cell r="N75" t="str">
            <v xml:space="preserve"> nov 2005</v>
          </cell>
          <cell r="O75" t="str">
            <v xml:space="preserve"> déc 2005</v>
          </cell>
          <cell r="Q75" t="str">
            <v>Moyenne</v>
          </cell>
          <cell r="R75" t="str">
            <v>CUMUL</v>
          </cell>
        </row>
      </sheetData>
      <sheetData sheetId="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s>
    <sheetDataSet>
      <sheetData sheetId="0">
        <row r="13">
          <cell r="C13" t="str">
            <v>DATE</v>
          </cell>
          <cell r="F13" t="str">
            <v>SEM</v>
          </cell>
          <cell r="G13" t="str">
            <v>Ecart</v>
          </cell>
          <cell r="H13" t="str">
            <v>DATE</v>
          </cell>
          <cell r="I13" t="str">
            <v>SEM</v>
          </cell>
          <cell r="J13" t="str">
            <v>N° JOUR</v>
          </cell>
          <cell r="K13" t="str">
            <v>NB JOURS</v>
          </cell>
          <cell r="L13" t="str">
            <v>N° JOUR</v>
          </cell>
          <cell r="M13" t="str">
            <v>NB JOURS</v>
          </cell>
          <cell r="N13" t="str">
            <v>jours</v>
          </cell>
          <cell r="O13" t="str">
            <v>AS</v>
          </cell>
          <cell r="P13">
            <v>1</v>
          </cell>
          <cell r="Q13">
            <v>2</v>
          </cell>
          <cell r="R13">
            <v>3</v>
          </cell>
          <cell r="S13">
            <v>4</v>
          </cell>
          <cell r="T13">
            <v>5</v>
          </cell>
          <cell r="U13">
            <v>6</v>
          </cell>
          <cell r="V13">
            <v>7</v>
          </cell>
          <cell r="W13">
            <v>8</v>
          </cell>
          <cell r="X13">
            <v>9</v>
          </cell>
          <cell r="Y13">
            <v>10</v>
          </cell>
          <cell r="Z13">
            <v>11</v>
          </cell>
          <cell r="AA13">
            <v>12</v>
          </cell>
          <cell r="AB13">
            <v>13</v>
          </cell>
          <cell r="AC13">
            <v>14</v>
          </cell>
          <cell r="AD13">
            <v>15</v>
          </cell>
          <cell r="AE13">
            <v>16</v>
          </cell>
          <cell r="AF13">
            <v>17</v>
          </cell>
          <cell r="AG13">
            <v>18</v>
          </cell>
          <cell r="AH13">
            <v>19</v>
          </cell>
          <cell r="AI13">
            <v>20</v>
          </cell>
          <cell r="AJ13">
            <v>21</v>
          </cell>
          <cell r="AK13">
            <v>22</v>
          </cell>
          <cell r="AL13">
            <v>23</v>
          </cell>
          <cell r="AM13">
            <v>24</v>
          </cell>
          <cell r="AN13">
            <v>25</v>
          </cell>
          <cell r="AO13">
            <v>26</v>
          </cell>
          <cell r="AP13">
            <v>27</v>
          </cell>
          <cell r="AQ13">
            <v>28</v>
          </cell>
          <cell r="AR13">
            <v>29</v>
          </cell>
          <cell r="AS13">
            <v>30</v>
          </cell>
          <cell r="AT13">
            <v>31</v>
          </cell>
          <cell r="AU13">
            <v>32</v>
          </cell>
          <cell r="AV13">
            <v>33</v>
          </cell>
          <cell r="AW13">
            <v>34</v>
          </cell>
          <cell r="AX13">
            <v>35</v>
          </cell>
          <cell r="AY13">
            <v>36</v>
          </cell>
          <cell r="AZ13">
            <v>37</v>
          </cell>
          <cell r="BA13">
            <v>38</v>
          </cell>
          <cell r="BB13">
            <v>39</v>
          </cell>
          <cell r="BC13">
            <v>40</v>
          </cell>
          <cell r="BD13">
            <v>41</v>
          </cell>
          <cell r="BE13">
            <v>42</v>
          </cell>
          <cell r="BF13">
            <v>43</v>
          </cell>
          <cell r="BG13">
            <v>44</v>
          </cell>
          <cell r="BH13">
            <v>45</v>
          </cell>
          <cell r="BI13">
            <v>46</v>
          </cell>
          <cell r="BJ13">
            <v>47</v>
          </cell>
          <cell r="BK13">
            <v>48</v>
          </cell>
          <cell r="BL13">
            <v>49</v>
          </cell>
          <cell r="BM13">
            <v>50</v>
          </cell>
          <cell r="BN13">
            <v>51</v>
          </cell>
          <cell r="BO13">
            <v>52</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s>
    <sheetDataSet>
      <sheetData sheetId="0">
        <row r="13">
          <cell r="C13" t="str">
            <v>DATE</v>
          </cell>
          <cell r="F13" t="str">
            <v>SEM</v>
          </cell>
          <cell r="G13" t="str">
            <v>Ecart</v>
          </cell>
          <cell r="H13" t="str">
            <v>DATE</v>
          </cell>
          <cell r="I13" t="str">
            <v>SEM</v>
          </cell>
          <cell r="J13" t="str">
            <v>N° JOUR</v>
          </cell>
          <cell r="K13" t="str">
            <v>NB JOURS</v>
          </cell>
          <cell r="L13" t="str">
            <v>N° JOUR</v>
          </cell>
          <cell r="M13" t="str">
            <v>NB JOURS</v>
          </cell>
          <cell r="N13" t="str">
            <v>jours</v>
          </cell>
          <cell r="O13" t="str">
            <v>AS</v>
          </cell>
          <cell r="P13">
            <v>1</v>
          </cell>
          <cell r="Q13">
            <v>2</v>
          </cell>
          <cell r="R13">
            <v>3</v>
          </cell>
          <cell r="S13">
            <v>4</v>
          </cell>
          <cell r="T13">
            <v>5</v>
          </cell>
          <cell r="U13">
            <v>6</v>
          </cell>
          <cell r="V13">
            <v>7</v>
          </cell>
          <cell r="W13">
            <v>8</v>
          </cell>
          <cell r="X13">
            <v>9</v>
          </cell>
          <cell r="Y13">
            <v>10</v>
          </cell>
          <cell r="Z13">
            <v>11</v>
          </cell>
          <cell r="AA13">
            <v>12</v>
          </cell>
          <cell r="AB13">
            <v>13</v>
          </cell>
          <cell r="AC13">
            <v>14</v>
          </cell>
          <cell r="AD13">
            <v>15</v>
          </cell>
          <cell r="AE13">
            <v>16</v>
          </cell>
          <cell r="AF13">
            <v>17</v>
          </cell>
          <cell r="AG13">
            <v>18</v>
          </cell>
          <cell r="AH13">
            <v>19</v>
          </cell>
          <cell r="AI13">
            <v>20</v>
          </cell>
          <cell r="AJ13">
            <v>21</v>
          </cell>
          <cell r="AK13">
            <v>22</v>
          </cell>
          <cell r="AL13">
            <v>23</v>
          </cell>
          <cell r="AM13">
            <v>24</v>
          </cell>
          <cell r="AN13">
            <v>25</v>
          </cell>
          <cell r="AO13">
            <v>26</v>
          </cell>
          <cell r="AP13">
            <v>27</v>
          </cell>
          <cell r="AQ13">
            <v>28</v>
          </cell>
          <cell r="AR13">
            <v>29</v>
          </cell>
          <cell r="AS13">
            <v>30</v>
          </cell>
          <cell r="AT13">
            <v>31</v>
          </cell>
          <cell r="AU13">
            <v>32</v>
          </cell>
          <cell r="AV13">
            <v>33</v>
          </cell>
          <cell r="AW13">
            <v>34</v>
          </cell>
          <cell r="AX13">
            <v>35</v>
          </cell>
          <cell r="AY13">
            <v>36</v>
          </cell>
          <cell r="AZ13">
            <v>37</v>
          </cell>
          <cell r="BA13">
            <v>38</v>
          </cell>
          <cell r="BB13">
            <v>39</v>
          </cell>
          <cell r="BC13">
            <v>40</v>
          </cell>
          <cell r="BD13">
            <v>41</v>
          </cell>
          <cell r="BE13">
            <v>42</v>
          </cell>
          <cell r="BF13">
            <v>43</v>
          </cell>
          <cell r="BG13">
            <v>44</v>
          </cell>
          <cell r="BH13">
            <v>45</v>
          </cell>
          <cell r="BI13">
            <v>46</v>
          </cell>
          <cell r="BJ13">
            <v>47</v>
          </cell>
          <cell r="BK13">
            <v>48</v>
          </cell>
          <cell r="BL13">
            <v>49</v>
          </cell>
          <cell r="BM13">
            <v>50</v>
          </cell>
          <cell r="BN13">
            <v>51</v>
          </cell>
          <cell r="BO13">
            <v>52</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s>
    <sheetDataSet>
      <sheetData sheetId="0" refreshError="1">
        <row r="13">
          <cell r="C13" t="str">
            <v>DATE</v>
          </cell>
          <cell r="F13" t="str">
            <v>SEM</v>
          </cell>
          <cell r="G13" t="str">
            <v>Ecart</v>
          </cell>
          <cell r="H13" t="str">
            <v>DATE</v>
          </cell>
          <cell r="I13" t="str">
            <v>SEM</v>
          </cell>
          <cell r="J13" t="str">
            <v>N° JOUR</v>
          </cell>
          <cell r="K13" t="str">
            <v>NB JOURS</v>
          </cell>
          <cell r="L13" t="str">
            <v>N° JOUR</v>
          </cell>
          <cell r="M13" t="str">
            <v>NB JOURS</v>
          </cell>
          <cell r="N13" t="str">
            <v>jours</v>
          </cell>
          <cell r="O13" t="str">
            <v>AS</v>
          </cell>
          <cell r="P13">
            <v>1</v>
          </cell>
          <cell r="Q13">
            <v>2</v>
          </cell>
          <cell r="R13">
            <v>3</v>
          </cell>
          <cell r="S13">
            <v>4</v>
          </cell>
          <cell r="T13">
            <v>5</v>
          </cell>
          <cell r="U13">
            <v>6</v>
          </cell>
          <cell r="V13">
            <v>7</v>
          </cell>
          <cell r="W13">
            <v>8</v>
          </cell>
          <cell r="X13">
            <v>9</v>
          </cell>
          <cell r="Y13">
            <v>10</v>
          </cell>
          <cell r="Z13">
            <v>11</v>
          </cell>
          <cell r="AA13">
            <v>12</v>
          </cell>
          <cell r="AB13">
            <v>13</v>
          </cell>
          <cell r="AC13">
            <v>14</v>
          </cell>
          <cell r="AD13">
            <v>15</v>
          </cell>
          <cell r="AE13">
            <v>16</v>
          </cell>
          <cell r="AF13">
            <v>17</v>
          </cell>
          <cell r="AG13">
            <v>18</v>
          </cell>
          <cell r="AH13">
            <v>19</v>
          </cell>
          <cell r="AI13">
            <v>20</v>
          </cell>
          <cell r="AJ13">
            <v>21</v>
          </cell>
          <cell r="AK13">
            <v>22</v>
          </cell>
          <cell r="AL13">
            <v>23</v>
          </cell>
          <cell r="AM13">
            <v>24</v>
          </cell>
          <cell r="AN13">
            <v>25</v>
          </cell>
          <cell r="AO13">
            <v>26</v>
          </cell>
          <cell r="AP13">
            <v>27</v>
          </cell>
          <cell r="AQ13">
            <v>28</v>
          </cell>
          <cell r="AR13">
            <v>29</v>
          </cell>
          <cell r="AS13">
            <v>30</v>
          </cell>
          <cell r="AT13">
            <v>31</v>
          </cell>
          <cell r="AU13">
            <v>32</v>
          </cell>
          <cell r="AV13">
            <v>33</v>
          </cell>
          <cell r="AW13">
            <v>34</v>
          </cell>
          <cell r="AX13">
            <v>35</v>
          </cell>
          <cell r="AY13">
            <v>36</v>
          </cell>
          <cell r="AZ13">
            <v>37</v>
          </cell>
          <cell r="BA13">
            <v>38</v>
          </cell>
          <cell r="BB13">
            <v>39</v>
          </cell>
          <cell r="BC13">
            <v>40</v>
          </cell>
          <cell r="BD13">
            <v>41</v>
          </cell>
          <cell r="BE13">
            <v>42</v>
          </cell>
          <cell r="BF13">
            <v>43</v>
          </cell>
          <cell r="BG13">
            <v>44</v>
          </cell>
          <cell r="BH13">
            <v>45</v>
          </cell>
          <cell r="BI13">
            <v>46</v>
          </cell>
          <cell r="BJ13">
            <v>47</v>
          </cell>
          <cell r="BK13">
            <v>48</v>
          </cell>
          <cell r="BL13">
            <v>49</v>
          </cell>
          <cell r="BM13">
            <v>50</v>
          </cell>
          <cell r="BN13">
            <v>51</v>
          </cell>
          <cell r="BO13">
            <v>52</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3"/>
    </sheetNames>
    <sheetDataSet>
      <sheetData sheetId="0">
        <row r="5">
          <cell r="Q5">
            <v>0.04</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3"/>
    </sheetNames>
    <sheetDataSet>
      <sheetData sheetId="0">
        <row r="5">
          <cell r="Q5">
            <v>0.04</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 libre"/>
      <sheetName val="TEG"/>
      <sheetName val="Placement"/>
      <sheetName val="Winterthur "/>
      <sheetName val="Plan Amortisst"/>
      <sheetName val="Calcul 6 Prêts"/>
      <sheetName val="F suisse"/>
      <sheetName val="table coeff multiplicateur"/>
      <sheetName val="emprunt possible"/>
      <sheetName val="Cap remboursé au bout de "/>
      <sheetName val="Feuil1"/>
      <sheetName val="Liste"/>
    </sheetNames>
    <sheetDataSet>
      <sheetData sheetId="0">
        <row r="5">
          <cell r="D5">
            <v>0.04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nversion d'unités"/>
      <sheetName val="Age"/>
      <sheetName val="Consommation"/>
      <sheetName val="Info"/>
      <sheetName val="Liste de mots"/>
      <sheetName val="Adresses"/>
      <sheetName val="Emploi du temps"/>
      <sheetName val="Liste de CD"/>
      <sheetName val="Souffler dans le ballon"/>
      <sheetName val="Plan Amortisst"/>
      <sheetName val="Crédit particulier"/>
      <sheetName val="Emprunt"/>
      <sheetName val="Intérêts"/>
      <sheetName val="Intérêts perdus"/>
      <sheetName val="Journal"/>
      <sheetName val="Global"/>
      <sheetName val="01"/>
      <sheetName val="02"/>
      <sheetName val="03"/>
      <sheetName val="04"/>
      <sheetName val="05"/>
      <sheetName val="06"/>
      <sheetName val="07"/>
      <sheetName val="08"/>
      <sheetName val="09"/>
      <sheetName val="10"/>
      <sheetName val="11"/>
      <sheetName val="12"/>
      <sheetName val="Biens mobiliers"/>
      <sheetName val="COL_VARI"/>
    </sheetNames>
    <sheetDataSet>
      <sheetData sheetId="0" refreshError="1"/>
      <sheetData sheetId="1"/>
      <sheetData sheetId="2"/>
      <sheetData sheetId="3">
        <row r="8">
          <cell r="F8">
            <v>2.6929999999999836</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1.6666666666666667</v>
          </cell>
          <cell r="G24">
            <v>36136</v>
          </cell>
        </row>
        <row r="25">
          <cell r="F25">
            <v>1.6129032258064515</v>
          </cell>
          <cell r="G25">
            <v>36166.5</v>
          </cell>
        </row>
        <row r="26">
          <cell r="F26">
            <v>1.6129032258064515</v>
          </cell>
          <cell r="G26">
            <v>36197.5</v>
          </cell>
        </row>
        <row r="27">
          <cell r="F27">
            <v>1.7857142857142858</v>
          </cell>
          <cell r="G27">
            <v>36227</v>
          </cell>
        </row>
        <row r="28">
          <cell r="F28" t="str">
            <v/>
          </cell>
          <cell r="G28" t="str">
            <v/>
          </cell>
        </row>
        <row r="29">
          <cell r="F29" t="str">
            <v/>
          </cell>
          <cell r="G29" t="str">
            <v/>
          </cell>
        </row>
        <row r="30">
          <cell r="F30" t="str">
            <v/>
          </cell>
          <cell r="G30" t="str">
            <v/>
          </cell>
        </row>
        <row r="31">
          <cell r="F31" t="str">
            <v/>
          </cell>
          <cell r="G31" t="str">
            <v/>
          </cell>
        </row>
        <row r="32">
          <cell r="F32" t="str">
            <v/>
          </cell>
          <cell r="G32" t="str">
            <v/>
          </cell>
        </row>
        <row r="33">
          <cell r="F33" t="str">
            <v/>
          </cell>
          <cell r="G33" t="str">
            <v/>
          </cell>
        </row>
        <row r="34">
          <cell r="F34" t="str">
            <v/>
          </cell>
          <cell r="G34" t="str">
            <v/>
          </cell>
        </row>
        <row r="35">
          <cell r="F35" t="str">
            <v/>
          </cell>
          <cell r="G35" t="str">
            <v/>
          </cell>
        </row>
        <row r="36">
          <cell r="F36" t="str">
            <v/>
          </cell>
          <cell r="G36" t="str">
            <v/>
          </cell>
        </row>
        <row r="37">
          <cell r="F37" t="str">
            <v/>
          </cell>
          <cell r="G37" t="str">
            <v/>
          </cell>
        </row>
        <row r="38">
          <cell r="F38" t="str">
            <v/>
          </cell>
          <cell r="G38" t="str">
            <v/>
          </cell>
        </row>
        <row r="39">
          <cell r="F39" t="str">
            <v/>
          </cell>
          <cell r="G39" t="str">
            <v/>
          </cell>
        </row>
        <row r="40">
          <cell r="F40" t="str">
            <v/>
          </cell>
          <cell r="G40" t="str">
            <v/>
          </cell>
        </row>
        <row r="41">
          <cell r="F41" t="str">
            <v/>
          </cell>
          <cell r="G41" t="str">
            <v/>
          </cell>
        </row>
        <row r="42">
          <cell r="F42" t="str">
            <v/>
          </cell>
          <cell r="G42" t="str">
            <v/>
          </cell>
        </row>
        <row r="43">
          <cell r="F43" t="str">
            <v/>
          </cell>
          <cell r="G43" t="str">
            <v/>
          </cell>
        </row>
        <row r="44">
          <cell r="F44" t="str">
            <v/>
          </cell>
          <cell r="G44" t="str">
            <v/>
          </cell>
        </row>
        <row r="45">
          <cell r="F45" t="str">
            <v/>
          </cell>
          <cell r="G45" t="str">
            <v/>
          </cell>
        </row>
        <row r="46">
          <cell r="F46" t="str">
            <v/>
          </cell>
          <cell r="G46" t="str">
            <v/>
          </cell>
        </row>
        <row r="47">
          <cell r="F47" t="str">
            <v/>
          </cell>
          <cell r="G47" t="str">
            <v/>
          </cell>
        </row>
        <row r="48">
          <cell r="F48" t="str">
            <v/>
          </cell>
          <cell r="G48" t="str">
            <v/>
          </cell>
        </row>
        <row r="49">
          <cell r="F49" t="str">
            <v/>
          </cell>
          <cell r="G49" t="str">
            <v/>
          </cell>
        </row>
        <row r="50">
          <cell r="F50" t="str">
            <v/>
          </cell>
          <cell r="G50" t="str">
            <v/>
          </cell>
        </row>
        <row r="51">
          <cell r="F51" t="str">
            <v/>
          </cell>
          <cell r="G51" t="str">
            <v/>
          </cell>
        </row>
        <row r="52">
          <cell r="F52" t="str">
            <v/>
          </cell>
          <cell r="G52" t="str">
            <v/>
          </cell>
        </row>
        <row r="53">
          <cell r="F53" t="str">
            <v/>
          </cell>
          <cell r="G53" t="str">
            <v/>
          </cell>
        </row>
        <row r="54">
          <cell r="F54" t="str">
            <v/>
          </cell>
          <cell r="G54" t="str">
            <v/>
          </cell>
        </row>
        <row r="55">
          <cell r="F55" t="str">
            <v/>
          </cell>
          <cell r="G55" t="str">
            <v/>
          </cell>
        </row>
        <row r="56">
          <cell r="F56" t="str">
            <v/>
          </cell>
          <cell r="G56" t="str">
            <v/>
          </cell>
        </row>
        <row r="57">
          <cell r="F57" t="str">
            <v/>
          </cell>
          <cell r="G57" t="str">
            <v/>
          </cell>
        </row>
        <row r="58">
          <cell r="F58" t="str">
            <v/>
          </cell>
          <cell r="G58" t="str">
            <v/>
          </cell>
        </row>
        <row r="59">
          <cell r="F59" t="str">
            <v/>
          </cell>
          <cell r="G59" t="str">
            <v/>
          </cell>
        </row>
        <row r="60">
          <cell r="F60" t="str">
            <v/>
          </cell>
          <cell r="G60" t="str">
            <v/>
          </cell>
        </row>
        <row r="61">
          <cell r="F61" t="str">
            <v/>
          </cell>
          <cell r="G61" t="str">
            <v/>
          </cell>
        </row>
        <row r="62">
          <cell r="F62" t="str">
            <v/>
          </cell>
          <cell r="G62" t="str">
            <v/>
          </cell>
        </row>
        <row r="63">
          <cell r="F63" t="str">
            <v/>
          </cell>
          <cell r="G63" t="str">
            <v/>
          </cell>
        </row>
        <row r="64">
          <cell r="F64" t="str">
            <v/>
          </cell>
          <cell r="G64" t="str">
            <v/>
          </cell>
        </row>
        <row r="65">
          <cell r="F65" t="str">
            <v/>
          </cell>
          <cell r="G65" t="str">
            <v/>
          </cell>
        </row>
        <row r="66">
          <cell r="F66" t="str">
            <v/>
          </cell>
          <cell r="G66" t="str">
            <v/>
          </cell>
        </row>
        <row r="67">
          <cell r="F67" t="str">
            <v/>
          </cell>
          <cell r="G67" t="str">
            <v/>
          </cell>
        </row>
        <row r="68">
          <cell r="F68" t="str">
            <v/>
          </cell>
          <cell r="G68" t="str">
            <v/>
          </cell>
        </row>
        <row r="69">
          <cell r="F69" t="str">
            <v/>
          </cell>
          <cell r="G69" t="str">
            <v/>
          </cell>
        </row>
        <row r="70">
          <cell r="F70" t="str">
            <v/>
          </cell>
          <cell r="G70" t="str">
            <v/>
          </cell>
        </row>
        <row r="71">
          <cell r="F71" t="str">
            <v/>
          </cell>
          <cell r="G71" t="str">
            <v/>
          </cell>
        </row>
        <row r="72">
          <cell r="F72" t="str">
            <v/>
          </cell>
          <cell r="G72" t="str">
            <v/>
          </cell>
        </row>
        <row r="73">
          <cell r="F73" t="str">
            <v/>
          </cell>
          <cell r="G73" t="str">
            <v/>
          </cell>
        </row>
        <row r="74">
          <cell r="F74" t="str">
            <v/>
          </cell>
          <cell r="G74" t="str">
            <v/>
          </cell>
        </row>
        <row r="75">
          <cell r="F75" t="str">
            <v/>
          </cell>
          <cell r="G75" t="str">
            <v/>
          </cell>
        </row>
        <row r="76">
          <cell r="F76" t="str">
            <v/>
          </cell>
          <cell r="G76" t="str">
            <v/>
          </cell>
        </row>
        <row r="77">
          <cell r="F77" t="str">
            <v/>
          </cell>
          <cell r="G77" t="str">
            <v/>
          </cell>
        </row>
        <row r="78">
          <cell r="F78" t="str">
            <v/>
          </cell>
          <cell r="G78" t="str">
            <v/>
          </cell>
        </row>
        <row r="79">
          <cell r="F79" t="str">
            <v/>
          </cell>
          <cell r="G79" t="str">
            <v/>
          </cell>
        </row>
        <row r="80">
          <cell r="F80" t="str">
            <v/>
          </cell>
          <cell r="G80" t="str">
            <v/>
          </cell>
        </row>
        <row r="81">
          <cell r="F81" t="str">
            <v/>
          </cell>
          <cell r="G81" t="str">
            <v/>
          </cell>
        </row>
        <row r="82">
          <cell r="F82" t="str">
            <v/>
          </cell>
          <cell r="G82" t="str">
            <v/>
          </cell>
        </row>
        <row r="83">
          <cell r="F83" t="str">
            <v/>
          </cell>
          <cell r="G83" t="str">
            <v/>
          </cell>
        </row>
        <row r="84">
          <cell r="F84" t="str">
            <v/>
          </cell>
          <cell r="G84" t="str">
            <v/>
          </cell>
        </row>
        <row r="85">
          <cell r="F85" t="str">
            <v/>
          </cell>
          <cell r="G85" t="str">
            <v/>
          </cell>
        </row>
        <row r="86">
          <cell r="F86" t="str">
            <v/>
          </cell>
          <cell r="G86" t="str">
            <v/>
          </cell>
        </row>
        <row r="87">
          <cell r="F87" t="str">
            <v/>
          </cell>
          <cell r="G87" t="str">
            <v/>
          </cell>
        </row>
        <row r="88">
          <cell r="F88" t="str">
            <v/>
          </cell>
          <cell r="G88" t="str">
            <v/>
          </cell>
        </row>
        <row r="89">
          <cell r="F89" t="str">
            <v/>
          </cell>
          <cell r="G89" t="str">
            <v/>
          </cell>
        </row>
        <row r="90">
          <cell r="F90" t="str">
            <v/>
          </cell>
          <cell r="G90" t="str">
            <v/>
          </cell>
        </row>
        <row r="91">
          <cell r="F91" t="str">
            <v/>
          </cell>
          <cell r="G91" t="str">
            <v/>
          </cell>
        </row>
        <row r="92">
          <cell r="F92" t="str">
            <v/>
          </cell>
          <cell r="G92" t="str">
            <v/>
          </cell>
        </row>
        <row r="93">
          <cell r="F93" t="str">
            <v/>
          </cell>
          <cell r="G93" t="str">
            <v/>
          </cell>
        </row>
        <row r="94">
          <cell r="F94" t="str">
            <v/>
          </cell>
          <cell r="G94" t="str">
            <v/>
          </cell>
        </row>
        <row r="95">
          <cell r="F95" t="str">
            <v/>
          </cell>
          <cell r="G95" t="str">
            <v/>
          </cell>
        </row>
        <row r="96">
          <cell r="F96" t="str">
            <v/>
          </cell>
          <cell r="G96" t="str">
            <v/>
          </cell>
        </row>
        <row r="97">
          <cell r="F97" t="str">
            <v/>
          </cell>
          <cell r="G97" t="str">
            <v/>
          </cell>
        </row>
        <row r="98">
          <cell r="F98" t="str">
            <v/>
          </cell>
          <cell r="G98" t="str">
            <v/>
          </cell>
        </row>
        <row r="99">
          <cell r="F99" t="str">
            <v/>
          </cell>
          <cell r="G99" t="str">
            <v/>
          </cell>
        </row>
        <row r="100">
          <cell r="F100" t="str">
            <v/>
          </cell>
          <cell r="G100" t="str">
            <v/>
          </cell>
        </row>
        <row r="101">
          <cell r="F101" t="str">
            <v/>
          </cell>
          <cell r="G101" t="str">
            <v/>
          </cell>
        </row>
        <row r="102">
          <cell r="F102" t="str">
            <v/>
          </cell>
          <cell r="G102" t="str">
            <v/>
          </cell>
        </row>
        <row r="103">
          <cell r="F103" t="str">
            <v/>
          </cell>
          <cell r="G103" t="str">
            <v/>
          </cell>
        </row>
        <row r="104">
          <cell r="F104" t="str">
            <v/>
          </cell>
          <cell r="G104" t="str">
            <v/>
          </cell>
        </row>
        <row r="105">
          <cell r="F105" t="str">
            <v/>
          </cell>
          <cell r="G105" t="str">
            <v/>
          </cell>
        </row>
        <row r="106">
          <cell r="F106" t="str">
            <v/>
          </cell>
          <cell r="G106" t="str">
            <v/>
          </cell>
        </row>
        <row r="107">
          <cell r="F107" t="str">
            <v/>
          </cell>
          <cell r="G107"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isst"/>
      <sheetName val="Intérêts retard"/>
      <sheetName val="Crédit particulier"/>
      <sheetName val="Epargne"/>
      <sheetName val="Valeur mobilier"/>
      <sheetName val="Consommation"/>
      <sheetName val="Projet"/>
      <sheetName val="Age"/>
      <sheetName val="Mensualités Rbt"/>
      <sheetName val="Echéance"/>
      <sheetName val="Liste"/>
    </sheetNames>
    <sheetDataSet>
      <sheetData sheetId="0" refreshError="1"/>
      <sheetData sheetId="1" refreshError="1"/>
      <sheetData sheetId="2"/>
      <sheetData sheetId="3"/>
      <sheetData sheetId="4" refreshError="1"/>
      <sheetData sheetId="5">
        <row r="8">
          <cell r="F8">
            <v>37.259999999999991</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50</v>
          </cell>
          <cell r="G24">
            <v>36121.5</v>
          </cell>
        </row>
        <row r="25">
          <cell r="F25">
            <v>50</v>
          </cell>
          <cell r="G25">
            <v>36122.5</v>
          </cell>
        </row>
        <row r="26">
          <cell r="F26">
            <v>50</v>
          </cell>
          <cell r="G26">
            <v>36123.5</v>
          </cell>
        </row>
        <row r="27">
          <cell r="F27">
            <v>50</v>
          </cell>
          <cell r="G27">
            <v>36124.5</v>
          </cell>
        </row>
        <row r="28">
          <cell r="F28">
            <v>10</v>
          </cell>
          <cell r="G28">
            <v>36138</v>
          </cell>
        </row>
        <row r="29">
          <cell r="F29">
            <v>3.225806451612903</v>
          </cell>
          <cell r="G29">
            <v>36166.5</v>
          </cell>
        </row>
        <row r="30">
          <cell r="F30">
            <v>3.225806451612903</v>
          </cell>
          <cell r="G30">
            <v>36197.5</v>
          </cell>
        </row>
        <row r="31">
          <cell r="F31">
            <v>3.5714285714285716</v>
          </cell>
          <cell r="G31">
            <v>36227</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sheetData>
      <sheetData sheetId="6" refreshError="1"/>
      <sheetData sheetId="7"/>
      <sheetData sheetId="8" refreshError="1"/>
      <sheetData sheetId="9"/>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nversion d'unités"/>
      <sheetName val="Age"/>
      <sheetName val="Consommation"/>
      <sheetName val="Info"/>
      <sheetName val="Liste de mots"/>
      <sheetName val="Adresses"/>
      <sheetName val="Emploi du temps"/>
      <sheetName val="Liste de CD"/>
      <sheetName val="Souffler dans le ballon"/>
      <sheetName val="Plan Amortisst"/>
      <sheetName val="Crédit particulier"/>
      <sheetName val="Emprunt"/>
      <sheetName val="Intérêts"/>
      <sheetName val="Intérêts perdus"/>
      <sheetName val="Journal"/>
      <sheetName val="Global"/>
      <sheetName val="01"/>
      <sheetName val="02"/>
      <sheetName val="03"/>
      <sheetName val="04"/>
      <sheetName val="05"/>
      <sheetName val="06"/>
      <sheetName val="07"/>
      <sheetName val="08"/>
      <sheetName val="09"/>
      <sheetName val="10"/>
      <sheetName val="11"/>
      <sheetName val="12"/>
      <sheetName val="Biens mobiliers"/>
      <sheetName val="COL_VARI"/>
    </sheetNames>
    <sheetDataSet>
      <sheetData sheetId="0" refreshError="1"/>
      <sheetData sheetId="1"/>
      <sheetData sheetId="2"/>
      <sheetData sheetId="3">
        <row r="8">
          <cell r="F8">
            <v>2.6929999999999836</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1.6666666666666667</v>
          </cell>
          <cell r="G24">
            <v>36136</v>
          </cell>
        </row>
        <row r="25">
          <cell r="F25">
            <v>1.6129032258064515</v>
          </cell>
          <cell r="G25">
            <v>36166.5</v>
          </cell>
        </row>
        <row r="26">
          <cell r="F26">
            <v>1.6129032258064515</v>
          </cell>
          <cell r="G26">
            <v>36197.5</v>
          </cell>
        </row>
        <row r="27">
          <cell r="F27">
            <v>1.7857142857142858</v>
          </cell>
          <cell r="G27">
            <v>36227</v>
          </cell>
        </row>
        <row r="28">
          <cell r="F28" t="str">
            <v/>
          </cell>
          <cell r="G28" t="str">
            <v/>
          </cell>
        </row>
        <row r="29">
          <cell r="F29" t="str">
            <v/>
          </cell>
          <cell r="G29" t="str">
            <v/>
          </cell>
        </row>
        <row r="30">
          <cell r="F30" t="str">
            <v/>
          </cell>
          <cell r="G30" t="str">
            <v/>
          </cell>
        </row>
        <row r="31">
          <cell r="F31" t="str">
            <v/>
          </cell>
          <cell r="G31" t="str">
            <v/>
          </cell>
        </row>
        <row r="32">
          <cell r="F32" t="str">
            <v/>
          </cell>
          <cell r="G32" t="str">
            <v/>
          </cell>
        </row>
        <row r="33">
          <cell r="F33" t="str">
            <v/>
          </cell>
          <cell r="G33" t="str">
            <v/>
          </cell>
        </row>
        <row r="34">
          <cell r="F34" t="str">
            <v/>
          </cell>
          <cell r="G34" t="str">
            <v/>
          </cell>
        </row>
        <row r="35">
          <cell r="F35" t="str">
            <v/>
          </cell>
          <cell r="G35" t="str">
            <v/>
          </cell>
        </row>
        <row r="36">
          <cell r="F36" t="str">
            <v/>
          </cell>
          <cell r="G36" t="str">
            <v/>
          </cell>
        </row>
        <row r="37">
          <cell r="F37" t="str">
            <v/>
          </cell>
          <cell r="G37" t="str">
            <v/>
          </cell>
        </row>
        <row r="38">
          <cell r="F38" t="str">
            <v/>
          </cell>
          <cell r="G38" t="str">
            <v/>
          </cell>
        </row>
        <row r="39">
          <cell r="F39" t="str">
            <v/>
          </cell>
          <cell r="G39" t="str">
            <v/>
          </cell>
        </row>
        <row r="40">
          <cell r="F40" t="str">
            <v/>
          </cell>
          <cell r="G40" t="str">
            <v/>
          </cell>
        </row>
        <row r="41">
          <cell r="F41" t="str">
            <v/>
          </cell>
          <cell r="G41" t="str">
            <v/>
          </cell>
        </row>
        <row r="42">
          <cell r="F42" t="str">
            <v/>
          </cell>
          <cell r="G42" t="str">
            <v/>
          </cell>
        </row>
        <row r="43">
          <cell r="F43" t="str">
            <v/>
          </cell>
          <cell r="G43" t="str">
            <v/>
          </cell>
        </row>
        <row r="44">
          <cell r="F44" t="str">
            <v/>
          </cell>
          <cell r="G44" t="str">
            <v/>
          </cell>
        </row>
        <row r="45">
          <cell r="F45" t="str">
            <v/>
          </cell>
          <cell r="G45" t="str">
            <v/>
          </cell>
        </row>
        <row r="46">
          <cell r="F46" t="str">
            <v/>
          </cell>
          <cell r="G46" t="str">
            <v/>
          </cell>
        </row>
        <row r="47">
          <cell r="F47" t="str">
            <v/>
          </cell>
          <cell r="G47" t="str">
            <v/>
          </cell>
        </row>
        <row r="48">
          <cell r="F48" t="str">
            <v/>
          </cell>
          <cell r="G48" t="str">
            <v/>
          </cell>
        </row>
        <row r="49">
          <cell r="F49" t="str">
            <v/>
          </cell>
          <cell r="G49" t="str">
            <v/>
          </cell>
        </row>
        <row r="50">
          <cell r="F50" t="str">
            <v/>
          </cell>
          <cell r="G50" t="str">
            <v/>
          </cell>
        </row>
        <row r="51">
          <cell r="F51" t="str">
            <v/>
          </cell>
          <cell r="G51" t="str">
            <v/>
          </cell>
        </row>
        <row r="52">
          <cell r="F52" t="str">
            <v/>
          </cell>
          <cell r="G52" t="str">
            <v/>
          </cell>
        </row>
        <row r="53">
          <cell r="F53" t="str">
            <v/>
          </cell>
          <cell r="G53" t="str">
            <v/>
          </cell>
        </row>
        <row r="54">
          <cell r="F54" t="str">
            <v/>
          </cell>
          <cell r="G54" t="str">
            <v/>
          </cell>
        </row>
        <row r="55">
          <cell r="F55" t="str">
            <v/>
          </cell>
          <cell r="G55" t="str">
            <v/>
          </cell>
        </row>
        <row r="56">
          <cell r="F56" t="str">
            <v/>
          </cell>
          <cell r="G56" t="str">
            <v/>
          </cell>
        </row>
        <row r="57">
          <cell r="F57" t="str">
            <v/>
          </cell>
          <cell r="G57" t="str">
            <v/>
          </cell>
        </row>
        <row r="58">
          <cell r="F58" t="str">
            <v/>
          </cell>
          <cell r="G58" t="str">
            <v/>
          </cell>
        </row>
        <row r="59">
          <cell r="F59" t="str">
            <v/>
          </cell>
          <cell r="G59" t="str">
            <v/>
          </cell>
        </row>
        <row r="60">
          <cell r="F60" t="str">
            <v/>
          </cell>
          <cell r="G60" t="str">
            <v/>
          </cell>
        </row>
        <row r="61">
          <cell r="F61" t="str">
            <v/>
          </cell>
          <cell r="G61" t="str">
            <v/>
          </cell>
        </row>
        <row r="62">
          <cell r="F62" t="str">
            <v/>
          </cell>
          <cell r="G62" t="str">
            <v/>
          </cell>
        </row>
        <row r="63">
          <cell r="F63" t="str">
            <v/>
          </cell>
          <cell r="G63" t="str">
            <v/>
          </cell>
        </row>
        <row r="64">
          <cell r="F64" t="str">
            <v/>
          </cell>
          <cell r="G64" t="str">
            <v/>
          </cell>
        </row>
        <row r="65">
          <cell r="F65" t="str">
            <v/>
          </cell>
          <cell r="G65" t="str">
            <v/>
          </cell>
        </row>
        <row r="66">
          <cell r="F66" t="str">
            <v/>
          </cell>
          <cell r="G66" t="str">
            <v/>
          </cell>
        </row>
        <row r="67">
          <cell r="F67" t="str">
            <v/>
          </cell>
          <cell r="G67" t="str">
            <v/>
          </cell>
        </row>
        <row r="68">
          <cell r="F68" t="str">
            <v/>
          </cell>
          <cell r="G68" t="str">
            <v/>
          </cell>
        </row>
        <row r="69">
          <cell r="F69" t="str">
            <v/>
          </cell>
          <cell r="G69" t="str">
            <v/>
          </cell>
        </row>
        <row r="70">
          <cell r="F70" t="str">
            <v/>
          </cell>
          <cell r="G70" t="str">
            <v/>
          </cell>
        </row>
        <row r="71">
          <cell r="F71" t="str">
            <v/>
          </cell>
          <cell r="G71" t="str">
            <v/>
          </cell>
        </row>
        <row r="72">
          <cell r="F72" t="str">
            <v/>
          </cell>
          <cell r="G72" t="str">
            <v/>
          </cell>
        </row>
        <row r="73">
          <cell r="F73" t="str">
            <v/>
          </cell>
          <cell r="G73" t="str">
            <v/>
          </cell>
        </row>
        <row r="74">
          <cell r="F74" t="str">
            <v/>
          </cell>
          <cell r="G74" t="str">
            <v/>
          </cell>
        </row>
        <row r="75">
          <cell r="F75" t="str">
            <v/>
          </cell>
          <cell r="G75" t="str">
            <v/>
          </cell>
        </row>
        <row r="76">
          <cell r="F76" t="str">
            <v/>
          </cell>
          <cell r="G76" t="str">
            <v/>
          </cell>
        </row>
        <row r="77">
          <cell r="F77" t="str">
            <v/>
          </cell>
          <cell r="G77" t="str">
            <v/>
          </cell>
        </row>
        <row r="78">
          <cell r="F78" t="str">
            <v/>
          </cell>
          <cell r="G78" t="str">
            <v/>
          </cell>
        </row>
        <row r="79">
          <cell r="F79" t="str">
            <v/>
          </cell>
          <cell r="G79" t="str">
            <v/>
          </cell>
        </row>
        <row r="80">
          <cell r="F80" t="str">
            <v/>
          </cell>
          <cell r="G80" t="str">
            <v/>
          </cell>
        </row>
        <row r="81">
          <cell r="F81" t="str">
            <v/>
          </cell>
          <cell r="G81" t="str">
            <v/>
          </cell>
        </row>
        <row r="82">
          <cell r="F82" t="str">
            <v/>
          </cell>
          <cell r="G82" t="str">
            <v/>
          </cell>
        </row>
        <row r="83">
          <cell r="F83" t="str">
            <v/>
          </cell>
          <cell r="G83" t="str">
            <v/>
          </cell>
        </row>
        <row r="84">
          <cell r="F84" t="str">
            <v/>
          </cell>
          <cell r="G84" t="str">
            <v/>
          </cell>
        </row>
        <row r="85">
          <cell r="F85" t="str">
            <v/>
          </cell>
          <cell r="G85" t="str">
            <v/>
          </cell>
        </row>
        <row r="86">
          <cell r="F86" t="str">
            <v/>
          </cell>
          <cell r="G86" t="str">
            <v/>
          </cell>
        </row>
        <row r="87">
          <cell r="F87" t="str">
            <v/>
          </cell>
          <cell r="G87" t="str">
            <v/>
          </cell>
        </row>
        <row r="88">
          <cell r="F88" t="str">
            <v/>
          </cell>
          <cell r="G88" t="str">
            <v/>
          </cell>
        </row>
        <row r="89">
          <cell r="F89" t="str">
            <v/>
          </cell>
          <cell r="G89" t="str">
            <v/>
          </cell>
        </row>
        <row r="90">
          <cell r="F90" t="str">
            <v/>
          </cell>
          <cell r="G90" t="str">
            <v/>
          </cell>
        </row>
        <row r="91">
          <cell r="F91" t="str">
            <v/>
          </cell>
          <cell r="G91" t="str">
            <v/>
          </cell>
        </row>
        <row r="92">
          <cell r="F92" t="str">
            <v/>
          </cell>
          <cell r="G92" t="str">
            <v/>
          </cell>
        </row>
        <row r="93">
          <cell r="F93" t="str">
            <v/>
          </cell>
          <cell r="G93" t="str">
            <v/>
          </cell>
        </row>
        <row r="94">
          <cell r="F94" t="str">
            <v/>
          </cell>
          <cell r="G94" t="str">
            <v/>
          </cell>
        </row>
        <row r="95">
          <cell r="F95" t="str">
            <v/>
          </cell>
          <cell r="G95" t="str">
            <v/>
          </cell>
        </row>
        <row r="96">
          <cell r="F96" t="str">
            <v/>
          </cell>
          <cell r="G96" t="str">
            <v/>
          </cell>
        </row>
        <row r="97">
          <cell r="F97" t="str">
            <v/>
          </cell>
          <cell r="G97" t="str">
            <v/>
          </cell>
        </row>
        <row r="98">
          <cell r="F98" t="str">
            <v/>
          </cell>
          <cell r="G98" t="str">
            <v/>
          </cell>
        </row>
        <row r="99">
          <cell r="F99" t="str">
            <v/>
          </cell>
          <cell r="G99" t="str">
            <v/>
          </cell>
        </row>
        <row r="100">
          <cell r="F100" t="str">
            <v/>
          </cell>
          <cell r="G100" t="str">
            <v/>
          </cell>
        </row>
        <row r="101">
          <cell r="F101" t="str">
            <v/>
          </cell>
          <cell r="G101" t="str">
            <v/>
          </cell>
        </row>
        <row r="102">
          <cell r="F102" t="str">
            <v/>
          </cell>
          <cell r="G102" t="str">
            <v/>
          </cell>
        </row>
        <row r="103">
          <cell r="F103" t="str">
            <v/>
          </cell>
          <cell r="G103" t="str">
            <v/>
          </cell>
        </row>
        <row r="104">
          <cell r="F104" t="str">
            <v/>
          </cell>
          <cell r="G104" t="str">
            <v/>
          </cell>
        </row>
        <row r="105">
          <cell r="F105" t="str">
            <v/>
          </cell>
          <cell r="G105" t="str">
            <v/>
          </cell>
        </row>
        <row r="106">
          <cell r="F106" t="str">
            <v/>
          </cell>
          <cell r="G106" t="str">
            <v/>
          </cell>
        </row>
        <row r="107">
          <cell r="F107" t="str">
            <v/>
          </cell>
          <cell r="G107"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mortisst"/>
      <sheetName val="Intérêts retard"/>
      <sheetName val="Crédit particulier"/>
      <sheetName val="Epargne"/>
      <sheetName val="Valeur mobilier"/>
      <sheetName val="Consommation"/>
      <sheetName val="Projet"/>
      <sheetName val="Age"/>
      <sheetName val="Mensualités Rbt"/>
      <sheetName val="Echéance"/>
      <sheetName val="Liste"/>
    </sheetNames>
    <sheetDataSet>
      <sheetData sheetId="0"/>
      <sheetData sheetId="1" refreshError="1"/>
      <sheetData sheetId="2"/>
      <sheetData sheetId="3"/>
      <sheetData sheetId="4" refreshError="1"/>
      <sheetData sheetId="5">
        <row r="8">
          <cell r="F8">
            <v>37.259999999999991</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50</v>
          </cell>
          <cell r="G24">
            <v>36121.5</v>
          </cell>
        </row>
        <row r="25">
          <cell r="F25">
            <v>50</v>
          </cell>
          <cell r="G25">
            <v>36122.5</v>
          </cell>
        </row>
        <row r="26">
          <cell r="F26">
            <v>50</v>
          </cell>
          <cell r="G26">
            <v>36123.5</v>
          </cell>
        </row>
        <row r="27">
          <cell r="F27">
            <v>50</v>
          </cell>
          <cell r="G27">
            <v>36124.5</v>
          </cell>
        </row>
        <row r="28">
          <cell r="F28">
            <v>10</v>
          </cell>
          <cell r="G28">
            <v>36138</v>
          </cell>
        </row>
        <row r="29">
          <cell r="F29">
            <v>3.225806451612903</v>
          </cell>
          <cell r="G29">
            <v>36166.5</v>
          </cell>
        </row>
        <row r="30">
          <cell r="F30">
            <v>3.225806451612903</v>
          </cell>
          <cell r="G30">
            <v>36197.5</v>
          </cell>
        </row>
        <row r="31">
          <cell r="F31">
            <v>3.5714285714285716</v>
          </cell>
          <cell r="G31">
            <v>36227</v>
          </cell>
        </row>
        <row r="32">
          <cell r="F32" t="str">
            <v/>
          </cell>
          <cell r="G32" t="str">
            <v/>
          </cell>
        </row>
        <row r="33">
          <cell r="F33" t="str">
            <v/>
          </cell>
          <cell r="G33" t="str">
            <v/>
          </cell>
        </row>
        <row r="34">
          <cell r="F34" t="str">
            <v/>
          </cell>
          <cell r="G34" t="str">
            <v/>
          </cell>
        </row>
        <row r="35">
          <cell r="F35" t="str">
            <v/>
          </cell>
          <cell r="G35" t="str">
            <v/>
          </cell>
        </row>
        <row r="36">
          <cell r="F36" t="str">
            <v/>
          </cell>
          <cell r="G36" t="str">
            <v/>
          </cell>
        </row>
        <row r="37">
          <cell r="F37" t="str">
            <v/>
          </cell>
          <cell r="G37" t="str">
            <v/>
          </cell>
        </row>
        <row r="38">
          <cell r="F38" t="str">
            <v/>
          </cell>
          <cell r="G38" t="str">
            <v/>
          </cell>
        </row>
        <row r="39">
          <cell r="F39" t="str">
            <v/>
          </cell>
          <cell r="G39" t="str">
            <v/>
          </cell>
        </row>
        <row r="40">
          <cell r="F40" t="str">
            <v/>
          </cell>
          <cell r="G40" t="str">
            <v/>
          </cell>
        </row>
        <row r="41">
          <cell r="F41" t="str">
            <v/>
          </cell>
          <cell r="G41" t="str">
            <v/>
          </cell>
        </row>
        <row r="42">
          <cell r="F42" t="str">
            <v/>
          </cell>
          <cell r="G42" t="str">
            <v/>
          </cell>
        </row>
        <row r="43">
          <cell r="F43" t="str">
            <v/>
          </cell>
          <cell r="G43" t="str">
            <v/>
          </cell>
        </row>
        <row r="44">
          <cell r="F44" t="str">
            <v/>
          </cell>
          <cell r="G44" t="str">
            <v/>
          </cell>
        </row>
      </sheetData>
      <sheetData sheetId="6" refreshError="1"/>
      <sheetData sheetId="7" refreshError="1"/>
      <sheetData sheetId="8" refreshError="1"/>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s>
    <sheetDataSet>
      <sheetData sheetId="0">
        <row r="5">
          <cell r="F5">
            <v>38272</v>
          </cell>
        </row>
        <row r="6">
          <cell r="C6" t="str">
            <v>ACTEA   Menuiserie</v>
          </cell>
          <cell r="D6" t="str">
            <v xml:space="preserve"> Cial    Guffanti  /  BOSSI</v>
          </cell>
          <cell r="E6" t="str">
            <v>BP 53  67318 WASSELONNE Cedex</v>
          </cell>
          <cell r="F6" t="str">
            <v>03 88 59 14 00</v>
          </cell>
          <cell r="H6" t="str">
            <v>03 88 59 14 07</v>
          </cell>
        </row>
        <row r="7">
          <cell r="C7" t="str">
            <v>ADIL</v>
          </cell>
          <cell r="D7" t="str">
            <v>Mr Schwob Directeur</v>
          </cell>
          <cell r="E7" t="str">
            <v>28 r des Franciscains                              68200 MULHOUSE</v>
          </cell>
          <cell r="F7" t="str">
            <v>03 89 46 79 50</v>
          </cell>
          <cell r="J7" t="str">
            <v>Conseil en réglementation Habitat</v>
          </cell>
        </row>
        <row r="8">
          <cell r="C8" t="str">
            <v>ALEOS     ex  COTRAMI          LOGINSER</v>
          </cell>
          <cell r="E8" t="str">
            <v>siège :  1 Av Pdt Kennedy    68100  MULHOUSE</v>
          </cell>
          <cell r="F8" t="str">
            <v>03 89 33 37 77</v>
          </cell>
        </row>
        <row r="9">
          <cell r="D9" t="str">
            <v>JUNCKER Emile / LOGINSER</v>
          </cell>
          <cell r="E9" t="str">
            <v>3 Av Kennedy  68100 MULHOUSE</v>
          </cell>
          <cell r="F9" t="str">
            <v>03 89 32 71 35</v>
          </cell>
          <cell r="H9" t="str">
            <v>03 89 33 37 73</v>
          </cell>
          <cell r="I9" t="str">
            <v>e.juncker@aleos.asso.fr</v>
          </cell>
          <cell r="J9" t="str">
            <v>s'occupe des logements réservés à la SOMCO</v>
          </cell>
        </row>
        <row r="10">
          <cell r="C10" t="str">
            <v xml:space="preserve">ALSACE CLES à DOMICILE     </v>
          </cell>
          <cell r="D10" t="str">
            <v>M  GALICCHIO Serge</v>
          </cell>
          <cell r="E10" t="str">
            <v>27 Route de Guebwiller                       68500  MERXHEIM</v>
          </cell>
          <cell r="F10" t="str">
            <v>03 89 28 69 60</v>
          </cell>
          <cell r="G10" t="str">
            <v>06 22 74 42 12</v>
          </cell>
          <cell r="H10" t="str">
            <v>03 89 28 69 59</v>
          </cell>
          <cell r="I10" t="str">
            <v>www.ACD.fr</v>
          </cell>
          <cell r="J10" t="str">
            <v>info.contact@ACD.fr</v>
          </cell>
        </row>
        <row r="11">
          <cell r="C11" t="str">
            <v>ALSACE FIOUL Services</v>
          </cell>
          <cell r="D11" t="str">
            <v>marie Noelle</v>
          </cell>
          <cell r="E11" t="str">
            <v>1 a rue Jean Monnet  BP 10010   -   68391 SAUSHEIM Cedex</v>
          </cell>
          <cell r="F11" t="str">
            <v>03 89 31 38 04</v>
          </cell>
          <cell r="H11" t="str">
            <v>03 89 46 41 45</v>
          </cell>
        </row>
        <row r="12">
          <cell r="C12" t="str">
            <v>ALSACE MIROITERIE</v>
          </cell>
          <cell r="D12" t="str">
            <v>ZINGLE Christophe</v>
          </cell>
          <cell r="E12" t="str">
            <v>3 bis rue de Brunstatt                               68200 MULHOUSE</v>
          </cell>
          <cell r="F12" t="str">
            <v>03 89 42 60 10</v>
          </cell>
          <cell r="G12" t="str">
            <v>06 75 61 32 45</v>
          </cell>
          <cell r="H12" t="str">
            <v>03 89 42 66 10</v>
          </cell>
        </row>
        <row r="13">
          <cell r="C13" t="str">
            <v>ALSACE TRAVAUX PUBLICS</v>
          </cell>
          <cell r="D13" t="str">
            <v>Mr MULLER</v>
          </cell>
          <cell r="E13" t="str">
            <v>127 r de Pfastatt BP 50106 -                         68263 KINGERSHEIM</v>
          </cell>
          <cell r="F13" t="str">
            <v>03 89 57 02 38</v>
          </cell>
          <cell r="G13" t="str">
            <v>06 73 68 00 99</v>
          </cell>
          <cell r="H13" t="str">
            <v>03 89 50 47 63</v>
          </cell>
        </row>
        <row r="14">
          <cell r="C14" t="str">
            <v>ALSASOL</v>
          </cell>
          <cell r="E14" t="str">
            <v>22 r de la Gare                                    68540 BOLLWILLER</v>
          </cell>
          <cell r="F14" t="str">
            <v>03 89 48 05 21</v>
          </cell>
          <cell r="G14" t="str">
            <v>06 80 61 00 94</v>
          </cell>
          <cell r="H14" t="str">
            <v>03 89 48 27 45</v>
          </cell>
        </row>
        <row r="15">
          <cell r="C15" t="str">
            <v>AMBOILE Services / Dératisation</v>
          </cell>
          <cell r="D15" t="str">
            <v>Mr Braum</v>
          </cell>
          <cell r="E15" t="str">
            <v>79 r Ampère                                  75017 PARIS</v>
          </cell>
          <cell r="F15" t="str">
            <v>01 46 22 16 70</v>
          </cell>
        </row>
        <row r="16">
          <cell r="C16" t="str">
            <v>André ALSACE Dépannage</v>
          </cell>
          <cell r="D16" t="str">
            <v>24 h / 24                        7 jours / 7</v>
          </cell>
          <cell r="E16" t="str">
            <v>45 r Mathias Grunenwald                      68200 MULHOUSE</v>
          </cell>
          <cell r="F16" t="str">
            <v>03 89 59 25 05</v>
          </cell>
          <cell r="J16" t="str">
            <v>débouchage</v>
          </cell>
        </row>
        <row r="17">
          <cell r="C17" t="str">
            <v>A P F  SECURITE                 Serrurerie</v>
          </cell>
          <cell r="D17" t="str">
            <v>M HUG</v>
          </cell>
          <cell r="E17" t="str">
            <v>5 rue des Fleurs                                  68100  MULHOUSE</v>
          </cell>
          <cell r="F17" t="str">
            <v>03 89 46 20 64</v>
          </cell>
          <cell r="G17" t="str">
            <v>06 14 99 51 58</v>
          </cell>
          <cell r="H17" t="str">
            <v>03 89 45 46 92</v>
          </cell>
          <cell r="I17" t="str">
            <v>apf-securite@wanadoo.fr</v>
          </cell>
          <cell r="J17" t="str">
            <v>Assistance , protection , fermeture , site :  apf-securite@wanadoo.fr</v>
          </cell>
        </row>
        <row r="18">
          <cell r="C18" t="str">
            <v xml:space="preserve">AQUATEC                    </v>
          </cell>
          <cell r="E18" t="str">
            <v>38 rue du Général Haxo                            88000  EPINAL</v>
          </cell>
          <cell r="F18" t="str">
            <v>03 29 35 43 46</v>
          </cell>
          <cell r="G18" t="str">
            <v>06 07 11 91 31</v>
          </cell>
          <cell r="H18" t="str">
            <v>03 29 35 69 26</v>
          </cell>
        </row>
        <row r="19">
          <cell r="C19" t="str">
            <v xml:space="preserve">ARTISANS REUNIS            </v>
          </cell>
          <cell r="D19" t="str">
            <v xml:space="preserve">M WEIDMANN </v>
          </cell>
          <cell r="E19" t="str">
            <v>11, rue de Zurich                                        68440  HABSHEIM</v>
          </cell>
          <cell r="F19" t="str">
            <v>03 89 65 22 79</v>
          </cell>
          <cell r="G19" t="str">
            <v>06 86 40 93 44</v>
          </cell>
          <cell r="H19" t="str">
            <v>03 89 44 21 54</v>
          </cell>
        </row>
        <row r="20">
          <cell r="D20" t="str">
            <v>Mr BOURGEOIS</v>
          </cell>
          <cell r="G20" t="str">
            <v>06 82 92 18 69</v>
          </cell>
        </row>
        <row r="21">
          <cell r="C21" t="str">
            <v>Ascenseurs  SCHINDLER</v>
          </cell>
          <cell r="D21" t="str">
            <v>Claude PILLOT Commercial</v>
          </cell>
          <cell r="E21" t="str">
            <v>104 a , r des Bains                                  68390  SAUSHEIM</v>
          </cell>
          <cell r="F21" t="str">
            <v>03 89 31 02 79</v>
          </cell>
          <cell r="H21" t="str">
            <v>03 89 31 02 86</v>
          </cell>
        </row>
        <row r="23">
          <cell r="C23" t="str">
            <v>Association  APPART</v>
          </cell>
          <cell r="D23" t="str">
            <v>Mme KOFFEL / Présidente</v>
          </cell>
          <cell r="E23" t="str">
            <v>logement au 6 ème étage du                   4 grand rue Flammarion Mulh</v>
          </cell>
          <cell r="F23" t="str">
            <v>03 89 43 78 51</v>
          </cell>
          <cell r="J23" t="str">
            <v xml:space="preserve">ancien Président : Mr SUTTER Jean Luc /                           ex Papillons Blancs                 </v>
          </cell>
        </row>
        <row r="24">
          <cell r="D24" t="str">
            <v>Mme FLESCH Karine / référente</v>
          </cell>
          <cell r="E24" t="str">
            <v>Association APPART :                        21 r des Roses  68100 Mulhouse</v>
          </cell>
        </row>
        <row r="25">
          <cell r="C25" t="str">
            <v>ASSOCIATION les                                          .                                           PAPILLONS Blancs</v>
          </cell>
          <cell r="D25" t="str">
            <v>Roger POUJADE Direct Administratif</v>
          </cell>
          <cell r="E25" t="str">
            <v>siège :  69 rue Koechlin                            BP  2258 -                                                         68068   MULHOUSE Cedex</v>
          </cell>
          <cell r="F25" t="str">
            <v>03 89 32 74 40</v>
          </cell>
          <cell r="H25" t="str">
            <v>03 89 60 02 17</v>
          </cell>
        </row>
        <row r="26">
          <cell r="D26" t="str">
            <v>Mr Diebold       Daniel</v>
          </cell>
          <cell r="E26" t="str">
            <v>2 r de la Charité  68100 MULHOUSE</v>
          </cell>
          <cell r="G26" t="str">
            <v>Mr Diebold               06 61 27 27 58</v>
          </cell>
          <cell r="H26" t="str">
            <v>03 89 32 74 61</v>
          </cell>
        </row>
        <row r="27">
          <cell r="D27" t="str">
            <v>locataire des 4 logts du  76 r Lefebvre à MULHOUSE</v>
          </cell>
        </row>
        <row r="28">
          <cell r="C28" t="str">
            <v>Association HABITAT et LOISIRS  /                                                         .                                         s'occupe du  MANOIR à  ILLZACH</v>
          </cell>
          <cell r="D28" t="str">
            <v>Directeur actuel :  Mr HOFERER Gilbert</v>
          </cell>
          <cell r="E28" t="str">
            <v>Association " Habitat &amp; Loisirs pour le 3èm Age " 1 c, r victor Hugo  68110  ILLZACH , bureaux se trouvent à la "Résidence les Cygnes " 1 c r Victor Hugo Illzach</v>
          </cell>
          <cell r="F28" t="str">
            <v>03 89 46 46 06</v>
          </cell>
          <cell r="G28" t="str">
            <v xml:space="preserve"> Mr HOFERER au Séquoia    03 89 45 96 77</v>
          </cell>
          <cell r="H28" t="str">
            <v>03 89 45 96 70</v>
          </cell>
          <cell r="J28" t="str">
            <v>ancien Directeur : Mr BENEL  Philippe</v>
          </cell>
        </row>
        <row r="29">
          <cell r="D29" t="str">
            <v>Secrétariat Accueil : Mlle DELMEDICO Sophie</v>
          </cell>
        </row>
        <row r="30">
          <cell r="D30" t="str">
            <v>Décompte des charges individuels assuré par  : le Syndic :  FONCIA  Mlle BIXEL  03 89 56 60 06</v>
          </cell>
        </row>
        <row r="31">
          <cell r="C31" t="str">
            <v>AVIPUR  Alsace /                        Hygiène Désinsectisation</v>
          </cell>
          <cell r="D31" t="str">
            <v>Arnaud CREMEL</v>
          </cell>
          <cell r="E31" t="str">
            <v>3 A  rue de la Batterie                               67118  GEISPOLSHEIM</v>
          </cell>
          <cell r="F31" t="str">
            <v>03 88 55 50 34</v>
          </cell>
          <cell r="G31" t="str">
            <v>06 08 60 81 72</v>
          </cell>
          <cell r="H31" t="str">
            <v>03 88 55 50 48</v>
          </cell>
          <cell r="I31" t="str">
            <v>avirpur67@avipur.com</v>
          </cell>
          <cell r="J31" t="str">
            <v xml:space="preserve"> + dératisation ,désinfection</v>
          </cell>
        </row>
        <row r="32">
          <cell r="E32" t="str">
            <v xml:space="preserve">     </v>
          </cell>
        </row>
        <row r="33">
          <cell r="C33" t="str">
            <v>BAAS  Charles ,                      Revêtements de Sols</v>
          </cell>
          <cell r="D33" t="str">
            <v>Baas Charles</v>
          </cell>
          <cell r="E33" t="str">
            <v>21 r du Chemin de Fer                             68110 ILLZACH - MODENHEIM</v>
          </cell>
          <cell r="F33" t="str">
            <v>03 89 46 48 61</v>
          </cell>
          <cell r="G33" t="str">
            <v>06 80 08 91 28</v>
          </cell>
          <cell r="H33" t="str">
            <v>03 89 45 27 41</v>
          </cell>
          <cell r="J33" t="str">
            <v>Sols plastiques , Moquettes , Parquets</v>
          </cell>
        </row>
        <row r="34">
          <cell r="E34" t="str">
            <v>Dépôt : 8 r de Lorraine                                  68270 WITTENHEIM</v>
          </cell>
        </row>
        <row r="35">
          <cell r="C35" t="str">
            <v>BAVAU Fermetures</v>
          </cell>
          <cell r="D35" t="str">
            <v>Mr ZINGLE</v>
          </cell>
          <cell r="E35" t="str">
            <v>10 r des Alpes BP 39                              68350 DIDENHEIM</v>
          </cell>
          <cell r="F35" t="str">
            <v>03 89 61 01 01</v>
          </cell>
          <cell r="G35" t="str">
            <v>06 11 99 26 28</v>
          </cell>
          <cell r="H35" t="str">
            <v>03 89 61 08 88</v>
          </cell>
        </row>
        <row r="36">
          <cell r="C36" t="str">
            <v>BELKLE ALAIN SARL             Ramonage</v>
          </cell>
          <cell r="D36" t="str">
            <v>M  BELKLE</v>
          </cell>
          <cell r="E36" t="str">
            <v>4, rue de la Liberté                               68300  SAINT LOUIS</v>
          </cell>
          <cell r="F36" t="str">
            <v>03 89 67 68 48     03 89 68 69 44</v>
          </cell>
          <cell r="G36" t="str">
            <v>06 80 14 11 44</v>
          </cell>
          <cell r="H36" t="str">
            <v>03 89 68 75 33</v>
          </cell>
        </row>
        <row r="37">
          <cell r="C37" t="str">
            <v>B.E.T.  MELLARDI Sarl</v>
          </cell>
          <cell r="E37" t="str">
            <v>6 Impasse du Soleil                                   68130 ALTKIRCH</v>
          </cell>
          <cell r="F37" t="str">
            <v>03 89 40 16 89</v>
          </cell>
          <cell r="G37" t="str">
            <v>06 08 82 84 44</v>
          </cell>
          <cell r="H37" t="str">
            <v>03 89 40 28 52</v>
          </cell>
          <cell r="J37" t="str">
            <v>Parfait achèvement travaux</v>
          </cell>
        </row>
        <row r="38">
          <cell r="C38" t="str">
            <v>BODET / Horloge                             Gare Pfetterhouse</v>
          </cell>
          <cell r="E38" t="str">
            <v xml:space="preserve">72 r du Gal de Gaulle BP 1 -                          49340 TREMENTINES </v>
          </cell>
          <cell r="F38" t="str">
            <v>02 41 71 72 00</v>
          </cell>
          <cell r="H38" t="str">
            <v xml:space="preserve"> 02 41 71 72 01</v>
          </cell>
          <cell r="J38" t="str">
            <v>contrat de maintenance , horloge façade GARE</v>
          </cell>
        </row>
        <row r="39">
          <cell r="C39" t="str">
            <v>BOETSCH Ets   /   Sanitaire Chauffage - Zinguerie</v>
          </cell>
          <cell r="D39" t="str">
            <v>Mr Franck</v>
          </cell>
          <cell r="E39" t="str">
            <v>4 rue du Doubs    BP 35  -                        68400 RIEDISHEIM</v>
          </cell>
          <cell r="F39" t="str">
            <v>03 89 44 50 96</v>
          </cell>
          <cell r="H39" t="str">
            <v>03 89 54 32 37</v>
          </cell>
          <cell r="I39" t="str">
            <v>d.boetsch@wanadoo.fr</v>
          </cell>
          <cell r="J39" t="str">
            <v>couverture , zinguerie , sanitaire</v>
          </cell>
        </row>
        <row r="40">
          <cell r="C40" t="str">
            <v>BOLLORE ENERGIE</v>
          </cell>
          <cell r="D40" t="str">
            <v>Mr Sébastien GIOVIO Cial</v>
          </cell>
          <cell r="E40" t="str">
            <v>93 r de la Charité                     68052 MULHOUSE Cedex</v>
          </cell>
          <cell r="F40" t="str">
            <v>03 89 44 70 23</v>
          </cell>
          <cell r="G40" t="str">
            <v>06 08 06 59 66</v>
          </cell>
          <cell r="H40" t="str">
            <v>03 89 44 47 15</v>
          </cell>
        </row>
        <row r="41">
          <cell r="C41" t="str">
            <v>BOVE Bâtiment</v>
          </cell>
          <cell r="D41" t="str">
            <v>Mr GEOFFROY</v>
          </cell>
          <cell r="E41" t="str">
            <v>Zone Industrielle                                  68190  UNGERSHEIM</v>
          </cell>
          <cell r="F41" t="str">
            <v>03 89 83 67 90</v>
          </cell>
          <cell r="G41" t="str">
            <v>06 11 98 70 64</v>
          </cell>
          <cell r="H41" t="str">
            <v>03 89 83 67 94</v>
          </cell>
        </row>
        <row r="42">
          <cell r="D42" t="str">
            <v>Mr BOLMONT J. Pierre  / Chantier</v>
          </cell>
          <cell r="G42" t="str">
            <v>06 12 38 42 34</v>
          </cell>
        </row>
        <row r="43">
          <cell r="C43" t="str">
            <v>BRICOMARCHE</v>
          </cell>
          <cell r="E43" t="str">
            <v>64 R de l' Ile Napoléon                             68170 RIXHEIM</v>
          </cell>
          <cell r="F43" t="str">
            <v>03 89 54 15 70</v>
          </cell>
        </row>
        <row r="44">
          <cell r="C44" t="str">
            <v>BRIO Agence de Mulhouse</v>
          </cell>
          <cell r="D44" t="str">
            <v>Mlle CASANABE</v>
          </cell>
          <cell r="E44" t="str">
            <v>8 r du Chanvre                                 68100 MULHOUSE</v>
          </cell>
          <cell r="F44" t="str">
            <v>03 89 32 29 29</v>
          </cell>
          <cell r="G44" t="str">
            <v>06 76 77 59 85</v>
          </cell>
          <cell r="H44" t="str">
            <v>03 89 42 36 17</v>
          </cell>
          <cell r="I44" t="str">
            <v>brio.mulhouse@brio-sarl.fr</v>
          </cell>
        </row>
        <row r="45">
          <cell r="C45" t="str">
            <v>BRIX Yves</v>
          </cell>
          <cell r="E45" t="str">
            <v>SOMCO    poste interne  297</v>
          </cell>
          <cell r="G45" t="str">
            <v>06 82 67 05 45</v>
          </cell>
        </row>
        <row r="46">
          <cell r="C46" t="str">
            <v>BUTAGAZ / SAMAG</v>
          </cell>
          <cell r="D46" t="str">
            <v>Cial : RICHARD Benoit</v>
          </cell>
          <cell r="E46" t="str">
            <v>1 r Emile Schwoerer BP 1321 -                                  68013 COLMAR Cedex</v>
          </cell>
          <cell r="F46" t="str">
            <v>03 89 41 43 59</v>
          </cell>
          <cell r="H46" t="str">
            <v>03 89 24 97 48</v>
          </cell>
          <cell r="J46" t="str">
            <v>fourniture de PROPANE pour RICHWILLER cité 194</v>
          </cell>
        </row>
        <row r="47">
          <cell r="E47" t="str">
            <v xml:space="preserve">     </v>
          </cell>
        </row>
        <row r="48">
          <cell r="C48" t="str">
            <v>Centre des Impôts Fonciers</v>
          </cell>
          <cell r="D48" t="str">
            <v>CADASTRE :</v>
          </cell>
          <cell r="E48" t="str">
            <v>Cité Administrative Bât C :                        68091  MULHOUSE Cedex</v>
          </cell>
          <cell r="F48" t="str">
            <v>03 89 33 32 14</v>
          </cell>
          <cell r="J48" t="str">
            <v>Charpente, couverture , zinguerie , étanchéité</v>
          </cell>
        </row>
        <row r="49">
          <cell r="C49" t="str">
            <v>CCR  SCHMITT      Couverture Zinguerie Ferblanterie</v>
          </cell>
          <cell r="D49" t="str">
            <v>SCHMITT Franck</v>
          </cell>
          <cell r="E49" t="str">
            <v>10 r des Peupliers                                  68120 PFASTATT</v>
          </cell>
          <cell r="F49" t="str">
            <v>03 89 52 18 00</v>
          </cell>
          <cell r="G49" t="str">
            <v>06 12 18 38 68</v>
          </cell>
          <cell r="H49" t="str">
            <v>03 89 50 82 36</v>
          </cell>
          <cell r="J49" t="str">
            <v>Charpente, couverture , zinguerie , étanchéité</v>
          </cell>
        </row>
        <row r="50">
          <cell r="C50" t="str">
            <v>C.G.2 A / Ascenseurs                                     voir                                                            THYSSENKRUPP</v>
          </cell>
          <cell r="D50" t="str">
            <v>Olivier ROZE</v>
          </cell>
          <cell r="E50" t="str">
            <v>Agence Alsace-Lorraine : 98 r de la Plaine des Bouchers                              67100 STRASBOURG</v>
          </cell>
          <cell r="F50" t="str">
            <v>03 88 39 79 00</v>
          </cell>
          <cell r="H50" t="str">
            <v>03 88 40 26 94</v>
          </cell>
          <cell r="J50" t="str">
            <v>Porte de garage</v>
          </cell>
        </row>
        <row r="51">
          <cell r="F51" t="str">
            <v>03 89 29 16 18</v>
          </cell>
          <cell r="G51" t="str">
            <v>dépannage :      0 810 24 00 24</v>
          </cell>
        </row>
        <row r="52">
          <cell r="D52" t="str">
            <v>Franck CARPENTIER / Contremaître</v>
          </cell>
          <cell r="E52" t="str">
            <v>Facturation à DIJON / Mme TIXIER  03 80 72 90 65</v>
          </cell>
          <cell r="F52" t="str">
            <v>Carpentier :       06 08 87 99 43</v>
          </cell>
        </row>
        <row r="53">
          <cell r="C53" t="str">
            <v>CGED /  Matériel Electrique</v>
          </cell>
          <cell r="D53" t="str">
            <v>Agence de Mulhouse</v>
          </cell>
          <cell r="E53" t="str">
            <v>CGE Distribution Mulhouse 11 r de Berne 68110 ILLZACH</v>
          </cell>
          <cell r="F53" t="str">
            <v>03 89 61 81 81</v>
          </cell>
          <cell r="H53" t="str">
            <v>03 89 61 81 52</v>
          </cell>
        </row>
        <row r="54">
          <cell r="C54" t="str">
            <v xml:space="preserve">CGST SAVE Direction  EST         </v>
          </cell>
          <cell r="D54" t="str">
            <v>Vincent RIVIERE Directeur régional</v>
          </cell>
          <cell r="E54" t="str">
            <v>Les Thiers - 4 rue Piroux                              54048  NANCY CEDEX</v>
          </cell>
          <cell r="F54" t="str">
            <v>03 83 35 06 38</v>
          </cell>
          <cell r="H54" t="str">
            <v>03 83 37 88 14</v>
          </cell>
        </row>
        <row r="55">
          <cell r="D55" t="str">
            <v>Joseph COSTANZO Dirt opérationnel de secteur</v>
          </cell>
          <cell r="F55" t="str">
            <v>03 83 35 89 67</v>
          </cell>
          <cell r="H55" t="str">
            <v>03 83 37 95 83</v>
          </cell>
          <cell r="I55" t="str">
            <v>joseph.costanzo@cgst-save.fr</v>
          </cell>
          <cell r="J55" t="str">
            <v>plus DOMO SERVICES</v>
          </cell>
        </row>
        <row r="56">
          <cell r="D56" t="str">
            <v>Sébastien HATSCH Attaché Cial</v>
          </cell>
          <cell r="F56" t="str">
            <v>03 83 30 83 38</v>
          </cell>
          <cell r="G56" t="str">
            <v>06 72 74 81 79</v>
          </cell>
          <cell r="H56" t="str">
            <v>03 83 30 83 35</v>
          </cell>
          <cell r="I56" t="str">
            <v>sebastien.hatsch@cgst-save.fr</v>
          </cell>
        </row>
        <row r="57">
          <cell r="C57" t="str">
            <v>CGST SAVE Mulhouse</v>
          </cell>
          <cell r="D57" t="str">
            <v>Bureaux</v>
          </cell>
          <cell r="E57" t="str">
            <v>17 / 19 rue des Charpentiers                          ……………..…………………..                  68100 MULHOUSE</v>
          </cell>
          <cell r="F57" t="str">
            <v>03 89 42 32 31</v>
          </cell>
          <cell r="H57" t="str">
            <v>03 89 43 72 54</v>
          </cell>
          <cell r="J57" t="str">
            <v>Marie : Secrétariat</v>
          </cell>
        </row>
        <row r="58">
          <cell r="D58" t="str">
            <v>MARCOT Bernard  chef d'agence</v>
          </cell>
          <cell r="F58" t="str">
            <v>direct Marçot      03 89 42 75 74</v>
          </cell>
        </row>
        <row r="59">
          <cell r="D59" t="str">
            <v>Mr FREYDER /  Resp Maestro</v>
          </cell>
          <cell r="G59" t="str">
            <v>06 12 70 75 86</v>
          </cell>
        </row>
        <row r="60">
          <cell r="D60" t="str">
            <v>Mr Pfeffer :                       les particuliers</v>
          </cell>
          <cell r="F60" t="str">
            <v>03 89 42 62 61</v>
          </cell>
        </row>
        <row r="61">
          <cell r="D61" t="str">
            <v>Mr BERBET :     collectif</v>
          </cell>
          <cell r="F61" t="str">
            <v>03 89 42 59 49</v>
          </cell>
        </row>
        <row r="62">
          <cell r="C62" t="str">
            <v>Charles BAAS ,                    Revêtements de Sols</v>
          </cell>
          <cell r="D62" t="str">
            <v>voir rubrique :    BAAS  Charles</v>
          </cell>
        </row>
        <row r="63">
          <cell r="C63" t="str">
            <v xml:space="preserve">CHEMINEES GOERG            </v>
          </cell>
          <cell r="D63" t="str">
            <v>M  GOERG</v>
          </cell>
          <cell r="E63" t="str">
            <v>27, rue du Nord BP 4                                     68280  ANDOLSHEIM</v>
          </cell>
          <cell r="F63" t="str">
            <v>03 89 71 40 62</v>
          </cell>
          <cell r="H63" t="str">
            <v>03 89 71 56 69</v>
          </cell>
        </row>
        <row r="64">
          <cell r="C64" t="str">
            <v>CIP Services               Chauffage</v>
          </cell>
          <cell r="D64" t="str">
            <v>Yves COEUGNIET</v>
          </cell>
          <cell r="E64" t="str">
            <v>2 r des Agaces                                      02100 SAINT QUENTIN</v>
          </cell>
          <cell r="F64" t="str">
            <v>03 23 67 79 14</v>
          </cell>
          <cell r="G64" t="str">
            <v>06 07 23 20 21</v>
          </cell>
          <cell r="H64" t="str">
            <v>03 23 64 62 06</v>
          </cell>
        </row>
        <row r="65">
          <cell r="C65" t="str">
            <v>CLAUDEL  Roland</v>
          </cell>
          <cell r="E65" t="str">
            <v>SOMCO    poste interne  282</v>
          </cell>
          <cell r="G65" t="str">
            <v>06 82 67 05 45</v>
          </cell>
        </row>
        <row r="66">
          <cell r="C66" t="str">
            <v xml:space="preserve">COLMARIENNE DES EAUX       </v>
          </cell>
          <cell r="D66" t="str">
            <v>Service Clients</v>
          </cell>
          <cell r="E66" t="str">
            <v>18 rue Edouard Benes                             68027  COLMAR CEDEX</v>
          </cell>
          <cell r="F66" t="str">
            <v>03 89 22 94 50</v>
          </cell>
          <cell r="G66" t="str">
            <v>urgences 24/24 h 03 89 22 94 50</v>
          </cell>
          <cell r="H66" t="str">
            <v>03 89 22 94 79</v>
          </cell>
        </row>
        <row r="67">
          <cell r="D67" t="str">
            <v>Accueil : Mme SIEDEL</v>
          </cell>
        </row>
        <row r="68">
          <cell r="C68" t="str">
            <v>COMMUNE de PFETTERHOUSE</v>
          </cell>
          <cell r="E68" t="str">
            <v>1 place Saint-Géréon                                     68480 PFETTERHOUSE</v>
          </cell>
          <cell r="F68" t="str">
            <v>03 89 25 61 01</v>
          </cell>
          <cell r="J68" t="str">
            <v>Le Maire : Jean Rodolphe FRISCH</v>
          </cell>
        </row>
        <row r="69">
          <cell r="C69" t="str">
            <v>CONSTRUIRE NETTOYAGE</v>
          </cell>
          <cell r="D69" t="str">
            <v>Direction :                       Mme STOCKY Laurence</v>
          </cell>
          <cell r="E69" t="str">
            <v>1 rue de Bretagne                                68100 MULHOUSE</v>
          </cell>
          <cell r="F69" t="str">
            <v>03 89 44 64 14</v>
          </cell>
          <cell r="H69" t="str">
            <v>03 89 54 46 28</v>
          </cell>
          <cell r="I69" t="str">
            <v>construire.nettoyage@wanadoo.fr</v>
          </cell>
          <cell r="J69" t="str">
            <v>comptable  : Marie France</v>
          </cell>
        </row>
        <row r="70">
          <cell r="D70" t="str">
            <v>Resp terrain  : Mr LACOSTE Pierre</v>
          </cell>
          <cell r="G70" t="str">
            <v>Mr Lacoste             06 60 04 14 03</v>
          </cell>
        </row>
        <row r="71">
          <cell r="C71" t="str">
            <v>COTRAMI    /  ALEOS               LOGINSER</v>
          </cell>
          <cell r="D71" t="str">
            <v>voir rubrique :    ALEOS</v>
          </cell>
        </row>
        <row r="72">
          <cell r="E72" t="str">
            <v xml:space="preserve">     </v>
          </cell>
        </row>
        <row r="73">
          <cell r="C73" t="str">
            <v>DALKIA</v>
          </cell>
          <cell r="D73" t="str">
            <v>Mr GillES TONDU Chargé d'aff.</v>
          </cell>
          <cell r="E73" t="str">
            <v>Agence de Mulhouse : 106 r des Bains BP 80015 -                                  68393 SAUSHEIM Cedex</v>
          </cell>
          <cell r="F73" t="str">
            <v>03 89 31 39 08</v>
          </cell>
          <cell r="G73" t="str">
            <v>06 14 35 47 54</v>
          </cell>
          <cell r="H73" t="str">
            <v>03 89 61 51 97</v>
          </cell>
          <cell r="J73" t="str">
            <v>Agence de Belfort :  Zac de la Justice  Rue Gustave Lang  BP 454   -   90008 BELFORT Cedex</v>
          </cell>
        </row>
        <row r="74">
          <cell r="D74" t="str">
            <v>Mr Franck</v>
          </cell>
          <cell r="G74" t="str">
            <v>Franck :                   06 10 09 66 22</v>
          </cell>
        </row>
        <row r="75">
          <cell r="D75" t="str">
            <v>Mr STEBENER Jean Pierre</v>
          </cell>
          <cell r="G75" t="str">
            <v>Stebener :     06 14 90 82 34</v>
          </cell>
        </row>
        <row r="76">
          <cell r="D76" t="str">
            <v>Mr PASCOLO technicien</v>
          </cell>
          <cell r="E76" t="str">
            <v>s'occupe des fiches de stock</v>
          </cell>
          <cell r="G76" t="str">
            <v>06 14 35 48 31</v>
          </cell>
        </row>
        <row r="77">
          <cell r="D77" t="str">
            <v>Mr DEPREZ</v>
          </cell>
          <cell r="E77" t="str">
            <v>Agence de St Louis / secteur Huningue et Chalampé</v>
          </cell>
          <cell r="G77" t="str">
            <v>06 14 35 48 12</v>
          </cell>
        </row>
        <row r="78">
          <cell r="D78" t="str">
            <v>dépannage astreinte :</v>
          </cell>
          <cell r="F78" t="str">
            <v>0 811 90 24 24</v>
          </cell>
        </row>
        <row r="79">
          <cell r="C79" t="str">
            <v xml:space="preserve">DANNY DECOR                </v>
          </cell>
          <cell r="E79" t="str">
            <v>4 rue du Burlat                                      68260  KINGERSHEIM</v>
          </cell>
          <cell r="F79" t="str">
            <v>03 89 57 02 30</v>
          </cell>
          <cell r="G79" t="str">
            <v>06 24 71 81 92</v>
          </cell>
          <cell r="H79" t="str">
            <v>03 89 57 02 31</v>
          </cell>
        </row>
        <row r="80">
          <cell r="C80" t="str">
            <v xml:space="preserve">DDE du Haut Rhin </v>
          </cell>
          <cell r="D80" t="str">
            <v>J. BURGARD Chef du bureau Politique de l'Habitat</v>
          </cell>
          <cell r="E80" t="str">
            <v>Cité Administrative  Bât Tour   68026  COLMAR Cedex</v>
          </cell>
          <cell r="I80" t="str">
            <v>www.haut-rhin.equipement.gouv.fr</v>
          </cell>
        </row>
        <row r="81">
          <cell r="C81" t="str">
            <v>DEKREON et Fils Sarl</v>
          </cell>
          <cell r="E81" t="str">
            <v>7 r de la Gare                           68440 SCHLIERBACH</v>
          </cell>
          <cell r="F81" t="str">
            <v>03 89 81 32 57</v>
          </cell>
          <cell r="G81" t="str">
            <v>06 08 63 40 43</v>
          </cell>
          <cell r="H81" t="str">
            <v>03 89 26 82 62</v>
          </cell>
        </row>
        <row r="82">
          <cell r="C82" t="str">
            <v xml:space="preserve">DIEMUNSCH J-P ETS          </v>
          </cell>
          <cell r="D82" t="str">
            <v>M DIEMUNSCH</v>
          </cell>
          <cell r="E82" t="str">
            <v>82 rue des Mines                                         68270  WITTENHEIM</v>
          </cell>
          <cell r="F82" t="str">
            <v>03 89 52 50 46</v>
          </cell>
          <cell r="H82" t="str">
            <v>03 89 51 04 59</v>
          </cell>
        </row>
        <row r="83">
          <cell r="C83" t="str">
            <v>D.G.I. Direction des Services Fiscaux du Haut-Rhin</v>
          </cell>
          <cell r="D83" t="str">
            <v>Mlle ULMANN A. Contrôleur</v>
          </cell>
          <cell r="E83" t="str">
            <v>Cité Administrative Bât J - 3 r Fleischhauer  68026 COLMAR Cedex</v>
          </cell>
          <cell r="F83" t="str">
            <v>03 89 24 85 39</v>
          </cell>
          <cell r="H83" t="str">
            <v>03 89 24 81 48</v>
          </cell>
          <cell r="J83" t="str">
            <v>baux : logements des Douanes au 87 r de Mulhouse à Sausheim</v>
          </cell>
        </row>
        <row r="84">
          <cell r="C84" t="str">
            <v>DOUANES</v>
          </cell>
          <cell r="D84" t="str">
            <v>Mr CALAND D., s'occupe des charges</v>
          </cell>
          <cell r="E84" t="str">
            <v>13 r du Tilleul                                          68061  MULHOUSE  Cedex</v>
          </cell>
          <cell r="F84" t="str">
            <v>03 89 66 94 09</v>
          </cell>
          <cell r="I84" t="str">
            <v>courrier à  Direction des Douanes - EPA Masse des Douanes , 13 r du Tilleul 68061 MULH Cedex</v>
          </cell>
          <cell r="J84" t="str">
            <v>10 Logements réservés au 87 r de Mulhouse à SAUSHEIM</v>
          </cell>
        </row>
        <row r="85">
          <cell r="C85" t="str">
            <v>DREYER Michel           Ramonage</v>
          </cell>
          <cell r="D85" t="str">
            <v>Maître ramoneur</v>
          </cell>
          <cell r="E85" t="str">
            <v>8 r des Vallons                                           68170 RIXHEIM</v>
          </cell>
          <cell r="F85" t="str">
            <v>03 89 44 25 42</v>
          </cell>
        </row>
        <row r="86">
          <cell r="E86" t="str">
            <v xml:space="preserve">     </v>
          </cell>
        </row>
        <row r="87">
          <cell r="C87" t="str">
            <v>EBM  Elektra Birseck</v>
          </cell>
          <cell r="D87" t="str">
            <v>Mme LATUNER l' après - midi</v>
          </cell>
          <cell r="E87" t="str">
            <v>26 r du Rhône BP 28 -                                      68301 SAINT LOUIS Cedex</v>
          </cell>
          <cell r="F87" t="str">
            <v>03 89 89 76 40</v>
          </cell>
          <cell r="H87" t="str">
            <v>03 89 69 22 03</v>
          </cell>
          <cell r="J87" t="str">
            <v>distribution électricité secteur ST LOUIS</v>
          </cell>
        </row>
        <row r="88">
          <cell r="C88" t="str">
            <v>E D F  Agence Clientèle</v>
          </cell>
          <cell r="E88" t="str">
            <v>84 r de Bâle    68200 Mulhouse</v>
          </cell>
          <cell r="F88" t="str">
            <v>0 810 38 93 00</v>
          </cell>
          <cell r="J88" t="str">
            <v>couvre secteur Riedisheim</v>
          </cell>
        </row>
        <row r="89">
          <cell r="D89" t="str">
            <v>Agence de Thur Doller</v>
          </cell>
          <cell r="E89" t="str">
            <v>30 r des Perdrix  BP 30078   68262  KINGERSHEIM</v>
          </cell>
        </row>
        <row r="90">
          <cell r="C90" t="str">
            <v>EDF  PRO</v>
          </cell>
          <cell r="D90" t="str">
            <v>Informations, Conseils, Services</v>
          </cell>
          <cell r="E90" t="str">
            <v>Région EST  BP 112                                  54601 VILLERS LES NANCY</v>
          </cell>
          <cell r="F90" t="str">
            <v>0 810 333 776 prix appel local</v>
          </cell>
          <cell r="H90" t="str">
            <v>03 83 41 83 52</v>
          </cell>
          <cell r="I90" t="str">
            <v>http://www.edf.fr</v>
          </cell>
        </row>
        <row r="91">
          <cell r="D91" t="str">
            <v>Dépannage</v>
          </cell>
          <cell r="E91" t="str">
            <v>24 h sur 24</v>
          </cell>
          <cell r="F91" t="str">
            <v>0 810 333 168 prix appel local</v>
          </cell>
        </row>
        <row r="92">
          <cell r="C92" t="str">
            <v>EDIB S.A.</v>
          </cell>
          <cell r="D92" t="str">
            <v>Pascal Canonne ?</v>
          </cell>
          <cell r="E92" t="str">
            <v>9 rue du Vaucluse                                  68270 WITTENHEIM</v>
          </cell>
          <cell r="F92" t="str">
            <v>03 89 52 17 00</v>
          </cell>
          <cell r="H92" t="str">
            <v>03 89 50 23 17</v>
          </cell>
          <cell r="J92" t="str">
            <v>location de bennes</v>
          </cell>
        </row>
        <row r="93">
          <cell r="C93" t="str">
            <v>EICHER Marie Paule</v>
          </cell>
          <cell r="E93" t="str">
            <v>SOMCO    poste interne  285</v>
          </cell>
          <cell r="G93" t="str">
            <v>06 82 67 05 54</v>
          </cell>
        </row>
        <row r="94">
          <cell r="C94" t="str">
            <v>ENTRETIEN INSTAL THERMIQUES</v>
          </cell>
          <cell r="D94" t="str">
            <v>M  WEPFER</v>
          </cell>
          <cell r="E94" t="str">
            <v>51 rue de Soultz                                      68200  MULHOUSE</v>
          </cell>
          <cell r="F94" t="str">
            <v>03 89 57 49 86</v>
          </cell>
          <cell r="G94" t="str">
            <v>06 22 45 34 54</v>
          </cell>
          <cell r="H94" t="str">
            <v>03 89 57 49 68</v>
          </cell>
        </row>
        <row r="95">
          <cell r="C95" t="str">
            <v>Electricité WERNER *</v>
          </cell>
          <cell r="E95" t="str">
            <v>28 r de l' Abattoir                                          68120 PFASTATT</v>
          </cell>
          <cell r="F95" t="str">
            <v>03 89 52 15 25</v>
          </cell>
          <cell r="G95" t="str">
            <v>06 09 61 60 04</v>
          </cell>
          <cell r="H95" t="str">
            <v>03 89 50 31 50</v>
          </cell>
          <cell r="I95" t="str">
            <v>werner.elec@wanadoo.fr</v>
          </cell>
        </row>
        <row r="96">
          <cell r="C96" t="str">
            <v xml:space="preserve">ELYO NORD EST              </v>
          </cell>
          <cell r="D96" t="str">
            <v xml:space="preserve">Siège : </v>
          </cell>
          <cell r="E96" t="str">
            <v>6 rue du Parc -  OBERHAUSBERGEN   67088  STRASBOURG CEDEX 2</v>
          </cell>
        </row>
        <row r="97">
          <cell r="D97" t="str">
            <v>Resp Agence : CERUTTI Christophe</v>
          </cell>
          <cell r="E97" t="str">
            <v>6 Av Konrad Adenauer Parc Espale Europe  68390 SAUSHEIM                                                                                                                                 Mme PIVET Sylvie :  Secrétairiat - Accueil</v>
          </cell>
          <cell r="H97" t="str">
            <v>03 89 31 26 69</v>
          </cell>
        </row>
        <row r="98">
          <cell r="D98" t="str">
            <v>Mr LACAVE Christophe / Resp Technique</v>
          </cell>
          <cell r="F98" t="str">
            <v>03 89 31 26 60</v>
          </cell>
          <cell r="G98" t="str">
            <v>dépannage :        0 810 881 189</v>
          </cell>
          <cell r="J98" t="str">
            <v>facturation : Mme SCHERER Marie-Louise</v>
          </cell>
        </row>
        <row r="99">
          <cell r="D99" t="str">
            <v>Nicolas PARNIN Ingén Commercial</v>
          </cell>
        </row>
        <row r="100">
          <cell r="C100" t="str">
            <v xml:space="preserve">ENDERLIN MENUISERIE SARL   </v>
          </cell>
          <cell r="D100" t="str">
            <v>M  ENDERLIN</v>
          </cell>
          <cell r="E100" t="str">
            <v>28 Rue Sainte Catherine                               68720  SAINT BERNARD</v>
          </cell>
          <cell r="F100" t="str">
            <v>03 89 25 46 91</v>
          </cell>
          <cell r="G100" t="str">
            <v>06 80 25 20 98</v>
          </cell>
          <cell r="H100" t="str">
            <v>03 89 25 52 98</v>
          </cell>
        </row>
        <row r="101">
          <cell r="C101" t="str">
            <v>ERMITAGE / logts du 100 Av Briand à MULHOUSE</v>
          </cell>
          <cell r="D101" t="str">
            <v>Mr DEZEQUE J Marc Educateur</v>
          </cell>
          <cell r="E101" t="str">
            <v>4 logts au                                         100 Av Briand                                   à MULHOUSE</v>
          </cell>
          <cell r="F101" t="str">
            <v>03 89 43 42 43</v>
          </cell>
          <cell r="J101" t="str">
            <v>Service de suite ,Femmes seules avec enfants</v>
          </cell>
        </row>
        <row r="102">
          <cell r="D102" t="str">
            <v>Mme BESS                          Assistante Sociale</v>
          </cell>
          <cell r="J102" t="str">
            <v>Siège : Ermitage Chef de service  Mme LANNOY                   03 89 44 19 55</v>
          </cell>
        </row>
        <row r="103">
          <cell r="C103" t="str">
            <v xml:space="preserve">ESPACE FERMETURES          </v>
          </cell>
          <cell r="D103" t="str">
            <v>M  MAAS</v>
          </cell>
          <cell r="E103" t="str">
            <v>76, rue de Bâle   68100  MULHOUSE</v>
          </cell>
          <cell r="F103" t="str">
            <v>03 89 36 03 36</v>
          </cell>
        </row>
        <row r="104">
          <cell r="C104" t="str">
            <v>ESPOIR Foyer Féminin</v>
          </cell>
          <cell r="D104" t="str">
            <v>Directeur : Mr Serge MULLER</v>
          </cell>
          <cell r="E104" t="str">
            <v>siège :     132 rue de Soultz                                  68100  MULHOUSE</v>
          </cell>
          <cell r="F104" t="str">
            <v>03 89 52 32 35</v>
          </cell>
          <cell r="H104" t="str">
            <v>03 89 50 82 27</v>
          </cell>
        </row>
        <row r="105">
          <cell r="C105" t="str">
            <v>ESPOIR 33 r des Fabriques à Mulhouse</v>
          </cell>
          <cell r="D105" t="str">
            <v>Mr LAVARENNE Martial</v>
          </cell>
          <cell r="E105" t="str">
            <v>Immeuble SOMCO : 33 r des Fabriques MULHOUSE /  RDCH</v>
          </cell>
          <cell r="F105" t="str">
            <v>03 89 43 09 84</v>
          </cell>
          <cell r="H105" t="str">
            <v>03 89 60 41 25</v>
          </cell>
          <cell r="J105" t="str">
            <v>bureau au RDCH</v>
          </cell>
        </row>
        <row r="106">
          <cell r="D106" t="str">
            <v>Mr Eric BOUC / Médiateur</v>
          </cell>
          <cell r="G106" t="str">
            <v>suivi des logts SOMCO</v>
          </cell>
          <cell r="J106" t="str">
            <v>Mr Claude ZIMMER  06 76 04 20 41 / Médiateur</v>
          </cell>
        </row>
        <row r="107">
          <cell r="D107" t="str">
            <v>Mme SCHLIENGER Yvette : accueil</v>
          </cell>
        </row>
        <row r="108">
          <cell r="C108" t="str">
            <v xml:space="preserve">EST VIDEO COMMUNICATION     </v>
          </cell>
          <cell r="D108" t="str">
            <v>Mr NEFF Hubert / pour Somco</v>
          </cell>
          <cell r="E108" t="str">
            <v>39 Allée Gluck BP 2519                                  68058  MULHOUSE CEDEX</v>
          </cell>
          <cell r="F108" t="str">
            <v>03 89 32 75 64</v>
          </cell>
          <cell r="H108" t="str">
            <v>03 89 42 98 22</v>
          </cell>
        </row>
        <row r="109">
          <cell r="D109" t="str">
            <v>Mme DUVAL Emmanuelle  / Copro</v>
          </cell>
          <cell r="F109" t="str">
            <v>03 89 32 75 63</v>
          </cell>
        </row>
        <row r="110">
          <cell r="D110" t="str">
            <v xml:space="preserve">Plateforme téléphonique pour problème technique :    0 892 701 130   </v>
          </cell>
        </row>
        <row r="111">
          <cell r="D111" t="str">
            <v>Facturation : Sophie HEISER</v>
          </cell>
          <cell r="E111" t="str">
            <v>BP 41 0007   67451 MUNDOLSHEIM</v>
          </cell>
          <cell r="F111" t="str">
            <v>ligne directe : 03 69 20 49 46</v>
          </cell>
          <cell r="H111" t="str">
            <v>03 69 20 49 32</v>
          </cell>
          <cell r="I111" t="str">
            <v>service.clients@evc.net</v>
          </cell>
          <cell r="J111" t="str">
            <v>www.estvideo.com</v>
          </cell>
        </row>
        <row r="112">
          <cell r="C112" t="str">
            <v>EURODECO / SAPP</v>
          </cell>
          <cell r="D112" t="str">
            <v>Mr PFENTZER</v>
          </cell>
          <cell r="E112" t="str">
            <v>66 Av de Belgique 68110 ILLZACH</v>
          </cell>
          <cell r="F112" t="str">
            <v>03 89 31 20 92</v>
          </cell>
          <cell r="H112" t="str">
            <v>03 89 31 20 99</v>
          </cell>
        </row>
        <row r="113">
          <cell r="E113" t="str">
            <v xml:space="preserve">     </v>
          </cell>
        </row>
        <row r="114">
          <cell r="C114" t="str">
            <v>FENNEC / Multi Services</v>
          </cell>
          <cell r="D114" t="str">
            <v>Robert GULDENFELS</v>
          </cell>
          <cell r="E114" t="str">
            <v>17 r Turgot         68110 ILLZACH</v>
          </cell>
          <cell r="F114" t="str">
            <v>03 89 45 82 86</v>
          </cell>
          <cell r="G114" t="str">
            <v>06 07 49 52 09</v>
          </cell>
          <cell r="H114" t="str">
            <v>03 89 56 26 51</v>
          </cell>
          <cell r="I114" t="str">
            <v>www.fennec-services.fr</v>
          </cell>
          <cell r="J114" t="str">
            <v>Nettoyage et Désinsectisation</v>
          </cell>
        </row>
        <row r="115">
          <cell r="D115" t="str">
            <v>Mme WALCH Nicole :</v>
          </cell>
          <cell r="E115" t="str">
            <v>s'occupe de la facturation</v>
          </cell>
        </row>
        <row r="116">
          <cell r="C116" t="str">
            <v xml:space="preserve">FERMETURES VITALE          </v>
          </cell>
          <cell r="D116" t="str">
            <v>M  VITALE</v>
          </cell>
          <cell r="E116" t="str">
            <v>56 avenue de Belgique                        68110  ILLZACH</v>
          </cell>
          <cell r="F116" t="str">
            <v>03 89 31 08 27</v>
          </cell>
          <cell r="H116" t="str">
            <v>03 89 31 08 29</v>
          </cell>
        </row>
        <row r="117">
          <cell r="C117" t="str">
            <v>FIGENWALD</v>
          </cell>
          <cell r="D117" t="str">
            <v>Mr Zimmermann / Sanitaire</v>
          </cell>
          <cell r="F117" t="str">
            <v>03 89 54 28 23</v>
          </cell>
          <cell r="H117" t="str">
            <v>03 89 54 16 02</v>
          </cell>
          <cell r="J117" t="str">
            <v>Couverture , Zinguerie , Sanitaire</v>
          </cell>
        </row>
        <row r="118">
          <cell r="D118" t="str">
            <v>FIMBEL Bernard / Couverture Zing</v>
          </cell>
          <cell r="F118" t="str">
            <v>06 80 85 04 86</v>
          </cell>
        </row>
        <row r="119">
          <cell r="C119" t="str">
            <v>FLORIVAL  ZSC</v>
          </cell>
          <cell r="D119" t="str">
            <v>Didier LOZZA</v>
          </cell>
          <cell r="E119" t="str">
            <v>71 a rue principale                          68610 LAUTENBACH</v>
          </cell>
          <cell r="F119" t="str">
            <v>03 89 76 32 39</v>
          </cell>
          <cell r="H119" t="str">
            <v>03 89 74 07 66</v>
          </cell>
        </row>
        <row r="120">
          <cell r="C120" t="str">
            <v>FOYER Etape  /                              propriétaire   SOMCO</v>
          </cell>
          <cell r="D120" t="str">
            <v>Directeur : Mr DIETRICH Daniel</v>
          </cell>
          <cell r="E120" t="str">
            <v>68 rue de Kingersheim         68270  WITTENHEIM</v>
          </cell>
          <cell r="F120" t="str">
            <v>03 89 52 67 58</v>
          </cell>
          <cell r="H120" t="str">
            <v>Fax du Foyer                       03 89 52 03 42</v>
          </cell>
        </row>
        <row r="121">
          <cell r="D121" t="str">
            <v>Mr BEHRA J.François   Chef Serv Educatif</v>
          </cell>
        </row>
        <row r="122">
          <cell r="C122" t="str">
            <v>France ANTENNES</v>
          </cell>
          <cell r="D122" t="str">
            <v>Mr SCHMERBER</v>
          </cell>
          <cell r="E122" t="str">
            <v>11 r de l' Industrie                                    68260 KINGERSHEIM</v>
          </cell>
          <cell r="F122" t="str">
            <v>03 89 53 39 55</v>
          </cell>
          <cell r="H122" t="str">
            <v>03 89 52 17 74</v>
          </cell>
          <cell r="I122" t="str">
            <v>www.France-antenne@wanadoo.fr</v>
          </cell>
        </row>
        <row r="123">
          <cell r="D123" t="str">
            <v>Mme TALLERAND</v>
          </cell>
          <cell r="E123" t="str">
            <v>s'occupe de la facturation et du secrétariat</v>
          </cell>
        </row>
        <row r="124">
          <cell r="C124" t="str">
            <v>France TELECOM</v>
          </cell>
          <cell r="F124" t="str">
            <v>03 89 36 40 40</v>
          </cell>
          <cell r="H124" t="str">
            <v>03 89 36 40 46</v>
          </cell>
        </row>
        <row r="125">
          <cell r="C125" t="str">
            <v>France TELECOM Agence Entreprises Alsace</v>
          </cell>
          <cell r="E125" t="str">
            <v>1 r Fritz Kiener BP 454                                  67010 STRASBOURG Cedex</v>
          </cell>
          <cell r="F125" t="str">
            <v>service clients :  0 800 640 400</v>
          </cell>
          <cell r="G125" t="str">
            <v>service après vente : 0 800 101 567</v>
          </cell>
          <cell r="I125" t="str">
            <v>www.francetelecom.com</v>
          </cell>
          <cell r="J125" t="str">
            <v>gestion du téléphone interne aux ASCENSEURS</v>
          </cell>
        </row>
        <row r="126">
          <cell r="E126" t="str">
            <v xml:space="preserve">     </v>
          </cell>
        </row>
        <row r="127">
          <cell r="C127" t="str">
            <v>GARDENLAND</v>
          </cell>
          <cell r="D127" t="str">
            <v>Mr WEISS</v>
          </cell>
          <cell r="E127" t="str">
            <v>Bureaux : 30 route d'Issenheim 68190 RAEDERSHEIM</v>
          </cell>
          <cell r="F127" t="str">
            <v>03 89 48 20 98</v>
          </cell>
          <cell r="G127" t="str">
            <v>06 88 51 90 52</v>
          </cell>
          <cell r="H127" t="str">
            <v>03 89 48 85 25</v>
          </cell>
          <cell r="J127" t="str">
            <v>dépôt : Pénétrante de Guebwiller 68500</v>
          </cell>
        </row>
        <row r="128">
          <cell r="C128" t="str">
            <v>GASSER J.L / Entreprise générale de Revêtements de sol</v>
          </cell>
          <cell r="E128" t="str">
            <v>2 rue du Lt Noel Dinet                             68200 MULHOUSE</v>
          </cell>
          <cell r="F128" t="str">
            <v>03 89 53 55 31</v>
          </cell>
          <cell r="G128" t="str">
            <v>06 03 01 91 20</v>
          </cell>
          <cell r="H128" t="str">
            <v>03 89 53 55 47</v>
          </cell>
          <cell r="J128" t="str">
            <v>Pose Moquettes , plastiques, parquets</v>
          </cell>
        </row>
        <row r="129">
          <cell r="C129" t="str">
            <v>GAZ de France</v>
          </cell>
          <cell r="F129" t="str">
            <v>03 89 62 34 05</v>
          </cell>
          <cell r="G129" t="str">
            <v>06 85 71 67 14</v>
          </cell>
        </row>
        <row r="130">
          <cell r="C130" t="str">
            <v>GAZ de France</v>
          </cell>
          <cell r="D130" t="str">
            <v>Catherine  MARGOT</v>
          </cell>
          <cell r="E130" t="str">
            <v>Direction Commerciale clientèle d'affaires Agence de Nancy 2 Bld Cattenoz - 54601 VILLERS LES NANCY Cedex</v>
          </cell>
          <cell r="F130" t="str">
            <v>03 83 41 69 42</v>
          </cell>
          <cell r="H130" t="str">
            <v>03 83 67 85 77</v>
          </cell>
          <cell r="I130" t="str">
            <v>catherine.margot@gazdefrance.com</v>
          </cell>
          <cell r="J130" t="str">
            <v>fourniture Gaz Rotonde / groupe 50 ancienne chaufferie au gaz 168 logts</v>
          </cell>
        </row>
        <row r="131">
          <cell r="D131" t="str">
            <v>Nelly MUETH</v>
          </cell>
          <cell r="F131" t="str">
            <v>03 83 41 66 44</v>
          </cell>
          <cell r="H131" t="str">
            <v>03 83 67 85 77</v>
          </cell>
          <cell r="I131" t="str">
            <v>nelly.mueth@gazdefrance.com</v>
          </cell>
          <cell r="J131" t="str">
            <v>fourniture Gaz Rotonde / groupe 40 nouvelle chaufferie au gaz 84 logts</v>
          </cell>
        </row>
        <row r="132">
          <cell r="D132" t="str">
            <v>Luc GASSER</v>
          </cell>
          <cell r="E132" t="str">
            <v>Direction commerciale Alsace  :              30 r des Perdrix   BP 10058                68262  KINGERSHEIM Cedex</v>
          </cell>
          <cell r="F132" t="str">
            <v>03 89 62 34 05</v>
          </cell>
          <cell r="G132" t="str">
            <v>06 85 71 67 14</v>
          </cell>
          <cell r="H132" t="str">
            <v>03 89 62 34 43</v>
          </cell>
          <cell r="I132" t="str">
            <v>luc.gasser@gazdefrance.com</v>
          </cell>
        </row>
        <row r="133">
          <cell r="C133" t="str">
            <v xml:space="preserve">GAZON-NET S A              </v>
          </cell>
          <cell r="D133" t="str">
            <v>Christophe THEVENOT</v>
          </cell>
          <cell r="E133" t="str">
            <v>48, rue de Zillisheim BP 26                        68350  DIDENHEIM</v>
          </cell>
          <cell r="F133" t="str">
            <v>03 89 06 13 04</v>
          </cell>
          <cell r="H133" t="str">
            <v>03 89 06 13 04</v>
          </cell>
          <cell r="I133" t="str">
            <v>www.gazon-net.com</v>
          </cell>
        </row>
        <row r="134">
          <cell r="C134" t="str">
            <v>GENDARMERIE Illzach</v>
          </cell>
          <cell r="E134" t="str">
            <v>1 r de l'Est  68110  ILLZACH</v>
          </cell>
          <cell r="F134" t="str">
            <v>Tél brigage :         03 89 52 71 72</v>
          </cell>
          <cell r="J134" t="str">
            <v>14 logts SOMCO + garages</v>
          </cell>
        </row>
        <row r="135">
          <cell r="C135" t="str">
            <v xml:space="preserve">GENDARMERIE </v>
          </cell>
          <cell r="E135" t="str">
            <v>Affaires immobilières : Mme SPAETER   3 r de Saales  67000 STRASBOURG</v>
          </cell>
          <cell r="F135" t="str">
            <v>03 88 37 50 80</v>
          </cell>
          <cell r="H135" t="str">
            <v>03 88 37 53 00</v>
          </cell>
        </row>
        <row r="136">
          <cell r="C136" t="str">
            <v>GENERALE des EAUX</v>
          </cell>
          <cell r="F136" t="str">
            <v>03 89 89 76 10</v>
          </cell>
          <cell r="G136" t="str">
            <v>06 09 33 67 94</v>
          </cell>
        </row>
        <row r="137">
          <cell r="C137" t="str">
            <v>GENERALE des EAUX  Secteur Frontalier</v>
          </cell>
          <cell r="D137" t="str">
            <v>Mme DISSLER Christine                       à  Huningue</v>
          </cell>
          <cell r="E137" t="str">
            <v>Agence des 3 Frontières 17 quai du Maroc BP 351 - 68333 HUNINGUE Cedex</v>
          </cell>
          <cell r="F137" t="str">
            <v>0 810 463 463</v>
          </cell>
        </row>
        <row r="138">
          <cell r="C138" t="str">
            <v>GENERALE des EAUX Secteur Alsace</v>
          </cell>
          <cell r="E138" t="str">
            <v>69 r d' Ebersheim BP 165 -                               67603 SELESTAT Cedex</v>
          </cell>
          <cell r="F138" t="str">
            <v>0810 463 463</v>
          </cell>
          <cell r="J138" t="str">
            <v>facturation Eau Wittenheim</v>
          </cell>
        </row>
        <row r="139">
          <cell r="C139" t="str">
            <v>GESBERT Christian</v>
          </cell>
          <cell r="E139" t="str">
            <v>SOMCO    poste interne  291</v>
          </cell>
          <cell r="G139" t="str">
            <v>06 82 67 05 46</v>
          </cell>
        </row>
        <row r="140">
          <cell r="C140" t="str">
            <v>GESTETNER</v>
          </cell>
          <cell r="F140" t="str">
            <v>03 88 10 37 67</v>
          </cell>
          <cell r="H140" t="str">
            <v>03 88 10 37 51</v>
          </cell>
        </row>
        <row r="141">
          <cell r="C141" t="str">
            <v>GESTRIM</v>
          </cell>
          <cell r="E141" t="str">
            <v>105 Av de Colmar                              68200 MULHOUSE</v>
          </cell>
          <cell r="F141" t="str">
            <v>03 89 33 10 33   03 89 33 10 37</v>
          </cell>
          <cell r="H141" t="str">
            <v>03 89 33 00 32</v>
          </cell>
          <cell r="J141" t="str">
            <v>Tél domicile 03 89 33 10 37</v>
          </cell>
        </row>
        <row r="142">
          <cell r="C142" t="str">
            <v>GH. ELEC. / Electricité</v>
          </cell>
          <cell r="D142" t="str">
            <v>Mr Henri GIANNONI</v>
          </cell>
          <cell r="E142" t="str">
            <v>37 r du Muguet                                68270 WITTENHEIM</v>
          </cell>
          <cell r="F142" t="str">
            <v>03 89 50 40 87</v>
          </cell>
          <cell r="G142" t="str">
            <v>06 08 96 25 89</v>
          </cell>
          <cell r="H142" t="str">
            <v>03 89 50 40 87</v>
          </cell>
          <cell r="I142" t="str">
            <v>ghelec@nerim.net</v>
          </cell>
          <cell r="J142" t="str">
            <v>installation et dépannage électrique</v>
          </cell>
        </row>
        <row r="143">
          <cell r="C143" t="str">
            <v>G.H. Installations   /           Sanitaire - Chauffage</v>
          </cell>
          <cell r="D143" t="str">
            <v>Georges HEIM</v>
          </cell>
          <cell r="E143" t="str">
            <v>6 r des Alpes   68350  DIDENHEIM</v>
          </cell>
          <cell r="F143" t="str">
            <v>03 89 61 06 06</v>
          </cell>
          <cell r="G143" t="str">
            <v>06 07 21 85 26</v>
          </cell>
          <cell r="H143" t="str">
            <v>03 89 61 06 16</v>
          </cell>
        </row>
        <row r="144">
          <cell r="C144" t="str">
            <v>GILG Fred Ets /           Espaces verts</v>
          </cell>
          <cell r="E144" t="str">
            <v>16 rue Herzog    68000 COLMAR</v>
          </cell>
          <cell r="F144" t="str">
            <v>03 89 80 62 55</v>
          </cell>
          <cell r="H144" t="str">
            <v>03 89 80 77 64</v>
          </cell>
        </row>
        <row r="145">
          <cell r="C145" t="str">
            <v>GINO PIDUTTI  Ets  /               Carrelage</v>
          </cell>
          <cell r="E145" t="str">
            <v>6 r des Perdrix                             68110 ILLZACH MODENHEIM</v>
          </cell>
          <cell r="F145" t="str">
            <v>03 89 61 95 39</v>
          </cell>
          <cell r="G145" t="str">
            <v>06 07 96 32 71</v>
          </cell>
          <cell r="H145" t="str">
            <v>03 89 61 53 78</v>
          </cell>
        </row>
        <row r="146">
          <cell r="C146" t="str">
            <v>GOERG et  Fils</v>
          </cell>
          <cell r="E146" t="str">
            <v>27 r du Nord                                         68280  ANDOLSHEIM</v>
          </cell>
          <cell r="F146" t="str">
            <v>03 89 71 40 62</v>
          </cell>
          <cell r="H146" t="str">
            <v>03 89 71 56 69</v>
          </cell>
        </row>
        <row r="147">
          <cell r="C147" t="str">
            <v xml:space="preserve">GOETZMANN SARL         </v>
          </cell>
          <cell r="D147" t="str">
            <v>M  GOETZMANN</v>
          </cell>
          <cell r="E147" t="str">
            <v>1 rue de Baldersheim                              68390  SAUSHEIM</v>
          </cell>
          <cell r="F147" t="str">
            <v>03 89 45 15 10</v>
          </cell>
          <cell r="H147" t="str">
            <v>03 89 56 65 08</v>
          </cell>
          <cell r="J147" t="str">
            <v>Installation Sanitaire, Chauffage central , couverture , zinguerie , débouchage haute pression</v>
          </cell>
        </row>
        <row r="148">
          <cell r="C148" t="str">
            <v>GROSS Ets</v>
          </cell>
          <cell r="D148" t="str">
            <v>Mr Latuner</v>
          </cell>
          <cell r="E148" t="str">
            <v>4 r de Cherbourg                   68100 MULHOUSE</v>
          </cell>
        </row>
        <row r="149">
          <cell r="C149" t="str">
            <v>GULDAGIL /                  Traitement des  Eaux</v>
          </cell>
          <cell r="D149" t="str">
            <v>J. GARAU Responsable d'Agence</v>
          </cell>
          <cell r="E149" t="str">
            <v>4 r Robert Schuman BP 25 -                       68171 RIXHEIM Cedex</v>
          </cell>
          <cell r="F149" t="str">
            <v>03 89 44 13 17</v>
          </cell>
          <cell r="G149" t="str">
            <v>06 09 85 04 08</v>
          </cell>
          <cell r="H149" t="str">
            <v>03 89 64 13 99</v>
          </cell>
          <cell r="I149" t="str">
            <v>guldagil@guldagil.com</v>
          </cell>
          <cell r="J149" t="str">
            <v>Facturation : Mme Corine  DAMIANO ?</v>
          </cell>
        </row>
        <row r="150">
          <cell r="D150" t="str">
            <v>Mr SAN GREGORIO Rosano  responsable technique</v>
          </cell>
          <cell r="J150" t="str">
            <v>Secrétariat Accueil : Mme JAEGGY Catherine</v>
          </cell>
        </row>
        <row r="151">
          <cell r="E151" t="str">
            <v xml:space="preserve">     </v>
          </cell>
        </row>
        <row r="152">
          <cell r="C152" t="str">
            <v>HALTE GARDERIE 24 / 24</v>
          </cell>
          <cell r="D152" t="str">
            <v>Mme STROEBELE Sylvie Directrice</v>
          </cell>
          <cell r="E152" t="str">
            <v>9 rue de la Loi                                  68100 MULHOUSE</v>
          </cell>
          <cell r="F152" t="str">
            <v>03 89 66 09 77</v>
          </cell>
          <cell r="H152" t="str">
            <v>03 89 45 31 71</v>
          </cell>
          <cell r="J152" t="str">
            <v>Groupe Flammarion , rue de la Loi</v>
          </cell>
        </row>
        <row r="153">
          <cell r="D153" t="str">
            <v>Mme GRUNENWALD Secrétariat</v>
          </cell>
        </row>
        <row r="154">
          <cell r="C154" t="str">
            <v>HERZOG , Métallerie</v>
          </cell>
          <cell r="E154" t="str">
            <v>5 Av de Belgique Z.I. - 68310 WITTELSHEIM</v>
          </cell>
          <cell r="F154" t="str">
            <v>03 89 57 74 74</v>
          </cell>
          <cell r="G154" t="str">
            <v>06 14 18 08 13</v>
          </cell>
          <cell r="H154" t="str">
            <v>03 89 55 43 03</v>
          </cell>
          <cell r="I154" t="str">
            <v>ETS-HERZOG@wanadoo.fr</v>
          </cell>
        </row>
        <row r="155">
          <cell r="D155" t="str">
            <v>Mr BADER</v>
          </cell>
          <cell r="F155" t="str">
            <v>03 89 57 83 14</v>
          </cell>
        </row>
        <row r="156">
          <cell r="C156" t="str">
            <v xml:space="preserve">HIRTZLIN PERRET Ets        </v>
          </cell>
          <cell r="D156" t="str">
            <v>M  HIRTZLIN                   Jean Luc</v>
          </cell>
          <cell r="E156" t="str">
            <v>28 C rue du Naegeleberg                         68400  RIEDISHEIM</v>
          </cell>
          <cell r="F156" t="str">
            <v>03 89 44 02 39         domicile :            03 89 65 03 81</v>
          </cell>
          <cell r="G156" t="str">
            <v>06 09 43 08 84</v>
          </cell>
          <cell r="H156" t="str">
            <v>03 89 63 74 43</v>
          </cell>
          <cell r="J156" t="str">
            <v>Chauffage , Sanitaire , Zinguerie , SAV chauffage</v>
          </cell>
        </row>
        <row r="157">
          <cell r="D157" t="str">
            <v>Mme HIRTZLIN Carole</v>
          </cell>
          <cell r="E157" t="str">
            <v>s'occupe facturation</v>
          </cell>
        </row>
        <row r="158">
          <cell r="C158" t="str">
            <v>HOFFARTH Jean Marie</v>
          </cell>
          <cell r="E158" t="str">
            <v>SOMCO    poste interne  285</v>
          </cell>
          <cell r="G158" t="str">
            <v>06 89 09 02 18</v>
          </cell>
        </row>
        <row r="159">
          <cell r="C159" t="str">
            <v>HOFFMANN J          Débouchage</v>
          </cell>
          <cell r="E159" t="str">
            <v>15 b r de la Rampe                         68440 HABSHEIM</v>
          </cell>
          <cell r="F159" t="str">
            <v>03 89 54 04 18</v>
          </cell>
          <cell r="H159" t="str">
            <v>03 89 54 04 18</v>
          </cell>
        </row>
        <row r="160">
          <cell r="C160" t="str">
            <v>HUNELEC                        Service public d' Electricité</v>
          </cell>
          <cell r="D160" t="str">
            <v>Mme MICLO</v>
          </cell>
          <cell r="E160" t="str">
            <v>17 quai du Maroc                           68333 HUNINGUE Cedex</v>
          </cell>
          <cell r="F160" t="str">
            <v>renseignements : 03 89 89 76 24</v>
          </cell>
          <cell r="G160" t="str">
            <v>dépannage hors h ouverture : 03 89 67 78 38</v>
          </cell>
          <cell r="H160" t="str">
            <v>03 89 89 98 64</v>
          </cell>
          <cell r="J160" t="str">
            <v>fourniture d'Electricité sur HUNINGUE</v>
          </cell>
        </row>
        <row r="161">
          <cell r="C161" t="str">
            <v>HUSSON Collectivités</v>
          </cell>
          <cell r="D161" t="str">
            <v>Mme MAIRE : facturation</v>
          </cell>
          <cell r="E161" t="str">
            <v>Usine et bureaux : rte de l' Europe BP 1 - 68650 LAPOUTROIE</v>
          </cell>
          <cell r="F161" t="str">
            <v>03 89 47 56 56</v>
          </cell>
          <cell r="H161" t="str">
            <v>03 89 47 26 03</v>
          </cell>
          <cell r="I161" t="str">
            <v>www.husson@husson-co.fr</v>
          </cell>
        </row>
        <row r="162">
          <cell r="D162" t="str">
            <v>représentant : Jean-Yves COUE</v>
          </cell>
          <cell r="E162" t="str">
            <v>3 Sentier des vignes                           68160 SAINTE MARIE AUX MINES</v>
          </cell>
          <cell r="F162" t="str">
            <v>03 89 58 59 18</v>
          </cell>
          <cell r="G162" t="str">
            <v>06 63 83 23 00</v>
          </cell>
          <cell r="H162" t="str">
            <v>03 89 58 59 18</v>
          </cell>
          <cell r="I162" t="str">
            <v>jycoue@husson-co.fr</v>
          </cell>
        </row>
        <row r="163">
          <cell r="E163" t="str">
            <v xml:space="preserve">     </v>
          </cell>
        </row>
        <row r="164">
          <cell r="C164" t="str">
            <v>IDEX  Est   Energie</v>
          </cell>
          <cell r="D164" t="str">
            <v>Yves LESSINGER Ingén d'exploitation</v>
          </cell>
          <cell r="E164" t="str">
            <v>6 Av Valparc  - bât N                              68440  HABSHEIM</v>
          </cell>
          <cell r="F164" t="str">
            <v>03 89 52 01 82</v>
          </cell>
          <cell r="G164" t="str">
            <v>06 82 66 57 48</v>
          </cell>
          <cell r="H164" t="str">
            <v>03 89 53 76 58</v>
          </cell>
        </row>
        <row r="165">
          <cell r="C165" t="str">
            <v>ILLFURTH Mairie</v>
          </cell>
          <cell r="F165" t="str">
            <v>03 89 25 42 14</v>
          </cell>
          <cell r="G165" t="str">
            <v>06 07 87 00 92</v>
          </cell>
        </row>
        <row r="166">
          <cell r="C166" t="str">
            <v>ILLZACH Centre Sociaux Culturel</v>
          </cell>
          <cell r="F166" t="str">
            <v>03 89 66 20 73</v>
          </cell>
        </row>
        <row r="167">
          <cell r="C167" t="str">
            <v>IMP SINCLAIR , siège</v>
          </cell>
          <cell r="D167" t="str">
            <v>Mme CARRAZ Brigitte Directrice</v>
          </cell>
          <cell r="E167" t="str">
            <v>2 Av Joffre                                        68100 MULHOUSE</v>
          </cell>
          <cell r="F167" t="str">
            <v>03 89 45 88 06</v>
          </cell>
          <cell r="H167" t="str">
            <v>03 89 56 22 99</v>
          </cell>
          <cell r="J167" t="str">
            <v>tél IMPRO de LUTTERBACH :  03 89 52 08 11</v>
          </cell>
        </row>
        <row r="168">
          <cell r="C168" t="str">
            <v>IMP SINCLAIR   3 r de Pfastatt Mulhouse</v>
          </cell>
          <cell r="D168" t="str">
            <v>DEPUYDT Paul chef de service</v>
          </cell>
          <cell r="E168" t="str">
            <v>2 Av Joffre                                        68100 MULHOUSE</v>
          </cell>
          <cell r="J168" t="str">
            <v xml:space="preserve">logements 26 Studios </v>
          </cell>
        </row>
        <row r="169">
          <cell r="C169" t="str">
            <v xml:space="preserve">INTER REGIE MULTISERVICES  </v>
          </cell>
          <cell r="D169" t="str">
            <v>M  FERRO Jorge chargé d'aff.</v>
          </cell>
          <cell r="E169" t="str">
            <v>33 rue Jacques Mugnier                              68200  MULHOUSE</v>
          </cell>
          <cell r="F169" t="str">
            <v>03 89 59 44 31</v>
          </cell>
          <cell r="H169" t="str">
            <v>03 89 59 57 33</v>
          </cell>
          <cell r="I169" t="str">
            <v>inter-regie@wanadoo.fr</v>
          </cell>
          <cell r="J169" t="str">
            <v>Second Œuvre Bâtiment , Propreté , Espaces Verts , Traitements des D3E</v>
          </cell>
        </row>
        <row r="170">
          <cell r="C170" t="str">
            <v xml:space="preserve">ISERBA                     </v>
          </cell>
          <cell r="D170" t="str">
            <v>Rémi ROUSSEAU Attaché de direction</v>
          </cell>
          <cell r="E170" t="str">
            <v>siège social : 8 Av Eugène-Hénaff 69120 VAUX en VELIN</v>
          </cell>
          <cell r="F170" t="str">
            <v>04 78 80 03 28</v>
          </cell>
          <cell r="G170" t="str">
            <v>Rousseau :                06 77 19 17 87</v>
          </cell>
          <cell r="H170" t="str">
            <v>04 72 04 45 30</v>
          </cell>
          <cell r="I170" t="str">
            <v>www.iserba.fr</v>
          </cell>
          <cell r="J170" t="str">
            <v>remi.rousseau@iserba.fr</v>
          </cell>
        </row>
        <row r="171">
          <cell r="D171" t="str">
            <v>David VERDOT Chef d'agence</v>
          </cell>
          <cell r="E171" t="str">
            <v>r de la  Libération                                    90800 BAVILLIERS</v>
          </cell>
          <cell r="F171" t="str">
            <v>03 84 55 08 64</v>
          </cell>
          <cell r="G171" t="str">
            <v xml:space="preserve"> VERDOT               06 77 19 22 09</v>
          </cell>
          <cell r="H171" t="str">
            <v>03 84 27 54 17</v>
          </cell>
          <cell r="I171" t="str">
            <v>exploitation.bavilliers@iserba.fr</v>
          </cell>
        </row>
        <row r="172">
          <cell r="D172" t="str">
            <v>Nancy</v>
          </cell>
          <cell r="F172" t="str">
            <v>03 83 21 79 83</v>
          </cell>
          <cell r="H172" t="str">
            <v>03 83 21 76 60</v>
          </cell>
        </row>
        <row r="173">
          <cell r="E173" t="str">
            <v xml:space="preserve">     </v>
          </cell>
        </row>
        <row r="174">
          <cell r="C174" t="str">
            <v xml:space="preserve">Les JARDINIERS   X       SCHAEFFER </v>
          </cell>
          <cell r="D174" t="str">
            <v>SCHAEFFER Xavier</v>
          </cell>
          <cell r="E174" t="str">
            <v>9 rue de la Hardt -                             68270 WITTENHEIM</v>
          </cell>
          <cell r="F174" t="str">
            <v>03 89 57 36 15</v>
          </cell>
          <cell r="G174" t="str">
            <v>06 03 40 05 36</v>
          </cell>
          <cell r="H174" t="str">
            <v>03 89 52 79 08</v>
          </cell>
          <cell r="I174" t="str">
            <v>lesjardiniers.sarl@wandoo.fr</v>
          </cell>
        </row>
        <row r="175">
          <cell r="E175" t="str">
            <v xml:space="preserve">     </v>
          </cell>
        </row>
        <row r="176">
          <cell r="C176" t="str">
            <v>K.2.M. Services</v>
          </cell>
          <cell r="D176" t="str">
            <v>Yves LAURENT</v>
          </cell>
          <cell r="E176" t="str">
            <v>50 r des Escargots                            67500 HAGUENAU</v>
          </cell>
          <cell r="F176" t="str">
            <v>03 88 98 08 68</v>
          </cell>
          <cell r="H176" t="str">
            <v>03 88 93 37 89</v>
          </cell>
          <cell r="J176" t="str">
            <v>Porte de garage , Square r Neppert Mulhouse</v>
          </cell>
        </row>
        <row r="177">
          <cell r="D177" t="str">
            <v>Mr KLEIN Direct commercial</v>
          </cell>
        </row>
        <row r="178">
          <cell r="C178" t="str">
            <v>KLEINHENNY R. Sarl                serrurerie</v>
          </cell>
          <cell r="E178" t="str">
            <v>28 r de Kingersheim   BP 54</v>
          </cell>
          <cell r="F178" t="str">
            <v>03 89 58 61 32</v>
          </cell>
          <cell r="H178" t="str">
            <v>03 89 50 42 49</v>
          </cell>
        </row>
        <row r="179">
          <cell r="C179" t="str">
            <v>KOERPER Roger et Fils              Serrurerie</v>
          </cell>
          <cell r="E179" t="str">
            <v>5 a r de l' Eglise                            68440  DIETWILLER</v>
          </cell>
          <cell r="F179" t="str">
            <v>03 89 81 30 79</v>
          </cell>
          <cell r="H179" t="str">
            <v>03 89 26 81 44</v>
          </cell>
        </row>
        <row r="180">
          <cell r="C180" t="str">
            <v>KONE Ascenseur</v>
          </cell>
          <cell r="D180" t="str">
            <v>Mme JOST Consuelo /  Secrétariat Accueil</v>
          </cell>
          <cell r="E180" t="str">
            <v>5 rue Pierre Marie Curie  BP 11                     67541  OSTWALD Cedex</v>
          </cell>
          <cell r="F180" t="str">
            <v>03 88 15 21 59</v>
          </cell>
          <cell r="G180" t="str">
            <v>Mr PONT                            06 85 12 28 51</v>
          </cell>
          <cell r="H180" t="str">
            <v>03 88 75 73 08</v>
          </cell>
        </row>
        <row r="181">
          <cell r="D181" t="str">
            <v>Commercial : Mr Dominique PONT</v>
          </cell>
          <cell r="F181" t="str">
            <v>03 88 15 21 57</v>
          </cell>
          <cell r="G181" t="str">
            <v>dépannage :        0 811 711 711</v>
          </cell>
        </row>
        <row r="182">
          <cell r="D182" t="str">
            <v>Chef Equipe pour le Secteur de MULHOUSE /  Mr HAMOU   06 75 66 43 52</v>
          </cell>
        </row>
        <row r="183">
          <cell r="C183" t="str">
            <v>KONE Ascenseur , Service Facturation</v>
          </cell>
          <cell r="E183" t="str">
            <v>S.F.A. KONE Service Trésorerie BP 3316  -  06206 NICE CEDEX 3</v>
          </cell>
          <cell r="F183" t="str">
            <v>04 97 18 47 00</v>
          </cell>
        </row>
        <row r="184">
          <cell r="E184" t="str">
            <v xml:space="preserve">     </v>
          </cell>
        </row>
        <row r="185">
          <cell r="C185" t="str">
            <v xml:space="preserve">LABORATOIRES LOGISSAIN     </v>
          </cell>
          <cell r="D185" t="str">
            <v>voir LOGISSAIN</v>
          </cell>
        </row>
        <row r="186">
          <cell r="C186" t="str">
            <v xml:space="preserve">LES JARDINIERS X SCHAEFFER </v>
          </cell>
          <cell r="D186" t="str">
            <v>SCHAEFFER Xavier</v>
          </cell>
          <cell r="E186" t="str">
            <v>9 rue de la Hardt -                               68270 WITTENHEIM</v>
          </cell>
          <cell r="F186" t="str">
            <v>03 89 57 36 15</v>
          </cell>
          <cell r="G186" t="str">
            <v>06 03 40 05 36</v>
          </cell>
          <cell r="H186" t="str">
            <v>03 89 52 79 08</v>
          </cell>
          <cell r="I186" t="str">
            <v>lesjardiniers.sarl@wandoo.fr</v>
          </cell>
        </row>
        <row r="187">
          <cell r="C187" t="str">
            <v>LIBERTI TUSCANO            Carrelage</v>
          </cell>
          <cell r="E187" t="str">
            <v>4, r de Ruelisheim                        68110 ILLZACH</v>
          </cell>
          <cell r="F187" t="str">
            <v>03 89 52 10 27</v>
          </cell>
          <cell r="H187" t="str">
            <v>03 89 52 96 74</v>
          </cell>
        </row>
        <row r="188">
          <cell r="C188" t="str">
            <v>LIEBERMANN   Ets  / Sanitaire</v>
          </cell>
          <cell r="E188" t="str">
            <v>8 r des Celtes BP 15                           68510 SIERENTZ</v>
          </cell>
          <cell r="F188" t="str">
            <v>03 89 81 50 81</v>
          </cell>
          <cell r="H188" t="str">
            <v>03 89 81 60 72</v>
          </cell>
          <cell r="J188" t="str">
            <v>electricité / sanitaire</v>
          </cell>
        </row>
        <row r="189">
          <cell r="C189" t="str">
            <v>LINGELSER</v>
          </cell>
          <cell r="D189" t="str">
            <v>LINGELSER Bertrand</v>
          </cell>
          <cell r="E189" t="str">
            <v>1 r de Provence  BP 48                           68720 ILLFURTH</v>
          </cell>
          <cell r="F189" t="str">
            <v>03 89 25 48 43</v>
          </cell>
          <cell r="G189" t="str">
            <v>06 07 60 87 86</v>
          </cell>
          <cell r="H189" t="str">
            <v>03 89 25 55 36</v>
          </cell>
        </row>
        <row r="190">
          <cell r="C190" t="str">
            <v>LITTERST Claude / Paysagiste</v>
          </cell>
          <cell r="E190" t="str">
            <v>14 r du Steinacker                           68800 THANN</v>
          </cell>
          <cell r="F190" t="str">
            <v>03 89 37 36 76</v>
          </cell>
          <cell r="H190" t="str">
            <v>03 89 37 36 76</v>
          </cell>
          <cell r="J190" t="str">
            <v>s'occupe du 8 r de l' Etang à PFASTATT</v>
          </cell>
        </row>
        <row r="191">
          <cell r="C191" t="str">
            <v>L N A    Nettoyage</v>
          </cell>
          <cell r="D191" t="str">
            <v>Mr GALLO Directeur</v>
          </cell>
          <cell r="E191" t="str">
            <v>17 r des Artisans                           68120 RICHWILLER</v>
          </cell>
          <cell r="F191" t="str">
            <v>03 89 53 34 23</v>
          </cell>
          <cell r="H191" t="str">
            <v>03 89 57 12 59</v>
          </cell>
        </row>
        <row r="192">
          <cell r="C192" t="str">
            <v>LOGEMENT JEUNES</v>
          </cell>
        </row>
        <row r="193">
          <cell r="C193" t="str">
            <v xml:space="preserve">LOGINSER                              ex   COTRAMI    /  ALEOS    </v>
          </cell>
          <cell r="E193" t="str">
            <v>siège :  1 Av Pdt Kennedy    68100  MULHOUSE</v>
          </cell>
          <cell r="F193" t="str">
            <v>03 89 33 37 77</v>
          </cell>
        </row>
        <row r="194">
          <cell r="D194" t="str">
            <v>JUNCKER Emile / LOGINSER</v>
          </cell>
          <cell r="E194" t="str">
            <v>3 Av Kennedy  68100 MULHOUSE</v>
          </cell>
          <cell r="F194" t="str">
            <v>03 89 32 71 35</v>
          </cell>
          <cell r="H194" t="str">
            <v>03 89 33 37 73</v>
          </cell>
          <cell r="I194" t="str">
            <v>e.juncker@aleos.asso.fr</v>
          </cell>
          <cell r="J194" t="str">
            <v>s'occupe des logements réservés à la SOMCO</v>
          </cell>
        </row>
        <row r="195">
          <cell r="C195" t="str">
            <v>LOGISSAIN</v>
          </cell>
          <cell r="D195" t="str">
            <v>Mr CASTALAN Dominique</v>
          </cell>
          <cell r="E195" t="str">
            <v>Z. I . Argiesans                              90800 BAVILLIERS</v>
          </cell>
          <cell r="F195" t="str">
            <v>03 84 36 61 10           domicile :          03 84 56 03 26</v>
          </cell>
          <cell r="H195" t="str">
            <v>03 84 28 92 43</v>
          </cell>
        </row>
        <row r="196">
          <cell r="D196" t="str">
            <v>Mme REDOUTEZ / Facturation</v>
          </cell>
          <cell r="F196" t="str">
            <v>03 84 36 61 13</v>
          </cell>
        </row>
        <row r="197">
          <cell r="C197" t="str">
            <v xml:space="preserve">LORRAINE ASSAINISSEMENT    </v>
          </cell>
          <cell r="D197" t="str">
            <v>Mr BOUDOT Pierre / patron</v>
          </cell>
          <cell r="E197" t="str">
            <v>Route de Strasbourg  - CHESNY               BP 13 - 57245 PELTRE</v>
          </cell>
          <cell r="F197" t="str">
            <v>03 87 38 10 04</v>
          </cell>
          <cell r="G197" t="str">
            <v>06 11 98 06 23</v>
          </cell>
          <cell r="H197" t="str">
            <v>03 87 38 16 30</v>
          </cell>
          <cell r="I197" t="str">
            <v>lorraine-assainissement@wanadoo.fr</v>
          </cell>
          <cell r="J197" t="str">
            <v>station de pompage et de relevage</v>
          </cell>
        </row>
        <row r="198">
          <cell r="D198" t="str">
            <v>ROBERTCamille Technicien</v>
          </cell>
        </row>
        <row r="199">
          <cell r="C199" t="str">
            <v xml:space="preserve">LUTRINGER-SILLON S A       </v>
          </cell>
          <cell r="E199" t="str">
            <v>33 Faubourg des Vosges BP 74   68802  THANN CEDEX</v>
          </cell>
          <cell r="F199" t="str">
            <v>03 89 37 11 18</v>
          </cell>
          <cell r="H199" t="str">
            <v>03 89 37 45 18</v>
          </cell>
        </row>
        <row r="200">
          <cell r="C200" t="str">
            <v>LYMPIUS SARL                  Sanitaire</v>
          </cell>
          <cell r="D200" t="str">
            <v>M  LYMPIUS</v>
          </cell>
          <cell r="E200" t="str">
            <v>367 route de Bâle                               68400  RIEDISHEIM</v>
          </cell>
          <cell r="F200" t="str">
            <v>03 89 64 27 17</v>
          </cell>
          <cell r="G200" t="str">
            <v>03 89 64 27 17</v>
          </cell>
          <cell r="H200" t="str">
            <v>03 89 54 49 95</v>
          </cell>
        </row>
        <row r="201">
          <cell r="C201" t="str">
            <v xml:space="preserve">LYONNAISE DES EAUX         </v>
          </cell>
          <cell r="E201" t="str">
            <v>2, rue Turgot BP 96                       68312  ILLZACH CEDEX</v>
          </cell>
          <cell r="F201" t="str">
            <v>03 89 66 96 60</v>
          </cell>
          <cell r="H201" t="str">
            <v>03 89 56 36 20</v>
          </cell>
        </row>
        <row r="203">
          <cell r="E203" t="str">
            <v xml:space="preserve">     </v>
          </cell>
        </row>
        <row r="204">
          <cell r="C204" t="str">
            <v>MAIRIE de CHALAMPE</v>
          </cell>
          <cell r="E204" t="str">
            <v>9 Espace Centre-Village                           68490 CHALAMPE</v>
          </cell>
          <cell r="F204" t="str">
            <v>03 89 26 04 37</v>
          </cell>
          <cell r="J204" t="str">
            <v>Facturation de l' Eau</v>
          </cell>
        </row>
        <row r="205">
          <cell r="C205" t="str">
            <v>MAIRIE de MULHOUSE</v>
          </cell>
          <cell r="D205" t="str">
            <v>Services administratifs et techniques</v>
          </cell>
          <cell r="E205" t="str">
            <v>BP 3089 ,  2 r Pierre Curie                     68062  MULHOUSE Cedex</v>
          </cell>
          <cell r="F205" t="str">
            <v>03 89 32 58 58</v>
          </cell>
          <cell r="H205" t="str">
            <v>03 89 32 59 09</v>
          </cell>
          <cell r="I205" t="str">
            <v>mulhouse@ville-mulhouse.fr</v>
          </cell>
        </row>
        <row r="206">
          <cell r="D206" t="str">
            <v>Allo Proximité</v>
          </cell>
          <cell r="F206" t="str">
            <v>03 89 33 78 78</v>
          </cell>
        </row>
        <row r="207">
          <cell r="E207" t="str">
            <v>voir aussi rubrique  :                                Ville de Mulhouse</v>
          </cell>
        </row>
        <row r="208">
          <cell r="C208" t="str">
            <v>MAIRIE d' OTTMARSHEIM</v>
          </cell>
          <cell r="F208" t="str">
            <v>03 89 26 06 42</v>
          </cell>
        </row>
        <row r="209">
          <cell r="D209" t="str">
            <v>Jean Luc VONFELT</v>
          </cell>
          <cell r="E209" t="str">
            <v>Syndicat Intercommunal des Eaux :                1 rue des Alpes 68490 OTTMARSHEIM</v>
          </cell>
          <cell r="F209" t="str">
            <v>03 89 83 21 50</v>
          </cell>
          <cell r="H209" t="str">
            <v>03 89 26 20 66</v>
          </cell>
          <cell r="J209" t="str">
            <v>Facturation EAU : Ottmarsheim et Hombourg</v>
          </cell>
        </row>
        <row r="210">
          <cell r="C210" t="str">
            <v>MAIRIE de PFETTERHOUSE</v>
          </cell>
          <cell r="F210" t="str">
            <v>03 89 26 06 42</v>
          </cell>
          <cell r="J210" t="str">
            <v>Relevé d' Eau à Seppois le Bas</v>
          </cell>
        </row>
        <row r="211">
          <cell r="C211" t="str">
            <v>MAIRIE de SEPPOIS le BAS</v>
          </cell>
          <cell r="D211" t="str">
            <v>Mme MORGEN / pour l' Eau</v>
          </cell>
          <cell r="E211" t="str">
            <v>68580 SEPPOIS LE BAS</v>
          </cell>
          <cell r="F211" t="str">
            <v>03 89 25 60 07</v>
          </cell>
          <cell r="H211" t="str">
            <v>03 89 07 63 34</v>
          </cell>
          <cell r="J211" t="str">
            <v>Relevé d' Eau à Seppois le Bas</v>
          </cell>
        </row>
        <row r="212">
          <cell r="C212" t="str">
            <v>MAIRIE de WITTENHEIM</v>
          </cell>
          <cell r="E212" t="str">
            <v>21 r d' Ensisheim BP 29 -                     68272 WITTENHEIM Cedex</v>
          </cell>
          <cell r="F212" t="str">
            <v>03 89 52 85 15</v>
          </cell>
          <cell r="J212" t="str">
            <v>Facturation de l' Assainissement pour l' EAU</v>
          </cell>
        </row>
        <row r="213">
          <cell r="D213" t="str">
            <v>Dépannage</v>
          </cell>
          <cell r="F213" t="str">
            <v>03 89 52 85 10</v>
          </cell>
        </row>
        <row r="214">
          <cell r="C214" t="str">
            <v>MDPA                                      Service Logements</v>
          </cell>
          <cell r="D214" t="str">
            <v>Mr Daniel SCHNEIDER Chef de section</v>
          </cell>
          <cell r="E214" t="str">
            <v>MDPA  Sv Logements   127 rte de Mulhouse  68310 WITTELSHEIM</v>
          </cell>
          <cell r="F214" t="str">
            <v>03 89 26 63 81</v>
          </cell>
          <cell r="H214" t="str">
            <v>03 89 26 62 44</v>
          </cell>
          <cell r="I214" t="str">
            <v>d.schneider@mdpa.fr</v>
          </cell>
        </row>
        <row r="215">
          <cell r="C215" t="str">
            <v>MENUISERIE ENDERLIN</v>
          </cell>
          <cell r="D215" t="str">
            <v>M  ENDERLIN</v>
          </cell>
          <cell r="E215" t="str">
            <v>28 Rue Sainte Catherine                          68720  SAINT BERNARD</v>
          </cell>
          <cell r="F215" t="str">
            <v>03 89 25 46 91</v>
          </cell>
          <cell r="G215" t="str">
            <v>06 80 25 20 98</v>
          </cell>
          <cell r="H215" t="str">
            <v>03 89 25 52 98</v>
          </cell>
        </row>
        <row r="216">
          <cell r="C216" t="str">
            <v xml:space="preserve">MIROIR CITE                </v>
          </cell>
          <cell r="E216" t="str">
            <v>15, rue Lavoisier                      68200  MULHOUSE</v>
          </cell>
          <cell r="F216" t="str">
            <v>03 89 42 25 99</v>
          </cell>
          <cell r="H216" t="str">
            <v>03 89 43 34 43</v>
          </cell>
        </row>
        <row r="217">
          <cell r="D217" t="str">
            <v>BIELMANN Thierry Cadre Technique</v>
          </cell>
          <cell r="F217" t="str">
            <v>direct Mr Bielmann 03 89 60 63 61</v>
          </cell>
          <cell r="G217" t="str">
            <v>06 81 76 97 92</v>
          </cell>
        </row>
        <row r="218">
          <cell r="C218" t="str">
            <v xml:space="preserve">MIROITERIE VITALE          </v>
          </cell>
          <cell r="E218" t="str">
            <v>3 rue des Vosges                                      68350  DIDENHEIM</v>
          </cell>
          <cell r="F218" t="str">
            <v>03 89 61 01 01</v>
          </cell>
        </row>
        <row r="219">
          <cell r="C219" t="str">
            <v>MOKAS Farid</v>
          </cell>
          <cell r="E219" t="str">
            <v>SOMCO    poste interne  219</v>
          </cell>
          <cell r="G219" t="str">
            <v>06 82 67 05 44</v>
          </cell>
        </row>
        <row r="220">
          <cell r="C220" t="str">
            <v>MULHOUSE SECURITE INCENDIE</v>
          </cell>
          <cell r="D220" t="str">
            <v>Mr Albert BOENELE</v>
          </cell>
          <cell r="E220" t="str">
            <v>40 r Jean Monnet - Melpark 5 -                 68100 MULHOUSE</v>
          </cell>
          <cell r="F220" t="str">
            <v>03 89 43 18 18</v>
          </cell>
          <cell r="H220" t="str">
            <v>03 89 42 96 74</v>
          </cell>
          <cell r="J220" t="str">
            <v>ancien responsable de SIA</v>
          </cell>
        </row>
        <row r="221">
          <cell r="C221" t="str">
            <v>MULTIPROTECT</v>
          </cell>
          <cell r="E221" t="str">
            <v>ZA du Vignoble , rue de Vieux-Thann BP 98 - 68703 CERNAY Cedex</v>
          </cell>
          <cell r="F221" t="str">
            <v>03 89 39 92 92</v>
          </cell>
          <cell r="H221" t="str">
            <v>03 89 75 74 40</v>
          </cell>
          <cell r="I221" t="str">
            <v>multi-protect@wanadoo.fr</v>
          </cell>
        </row>
        <row r="222">
          <cell r="C222" t="str">
            <v>MUSCH Sarl / Ramoneur</v>
          </cell>
          <cell r="D222" t="str">
            <v>MUSCH roger</v>
          </cell>
          <cell r="E222" t="str">
            <v>24 r de la Libération                          68200 MULHOUSE Bourtzwiller</v>
          </cell>
          <cell r="F222" t="str">
            <v>03 89 52 30 91</v>
          </cell>
          <cell r="G222" t="str">
            <v>06 22 49 71 80</v>
          </cell>
          <cell r="H222" t="str">
            <v>03 89 52 01 87</v>
          </cell>
        </row>
        <row r="223">
          <cell r="E223" t="str">
            <v xml:space="preserve">     </v>
          </cell>
        </row>
        <row r="224">
          <cell r="C224" t="str">
            <v>NEOTECH SARL  /           Electricité</v>
          </cell>
          <cell r="D224" t="str">
            <v>D. Ringenbach</v>
          </cell>
          <cell r="E224" t="str">
            <v>Aire de la Thur , Rte de Guebwiller 68840 PULVERSHEIM</v>
          </cell>
          <cell r="F224" t="str">
            <v>03 89 28 32 54</v>
          </cell>
          <cell r="G224" t="str">
            <v>06 80 87 63 47</v>
          </cell>
          <cell r="H224" t="str">
            <v>03 89 28 32 74</v>
          </cell>
          <cell r="J224" t="str">
            <v>Christian RANZATO Technicien /  intervention Flammarion</v>
          </cell>
        </row>
        <row r="225">
          <cell r="E225" t="str">
            <v xml:space="preserve">     </v>
          </cell>
        </row>
        <row r="226">
          <cell r="C226" t="str">
            <v>OLGREEN   /                                      Groupe Lesage</v>
          </cell>
          <cell r="E226" t="str">
            <v>siège social : rue de St Amarin prolongée</v>
          </cell>
          <cell r="F226" t="str">
            <v>03 89 42 00 46</v>
          </cell>
          <cell r="H226" t="str">
            <v>03 89 59 67 68</v>
          </cell>
        </row>
        <row r="227">
          <cell r="D227" t="str">
            <v>Mr Laurent NITSCH gérant</v>
          </cell>
          <cell r="E227" t="str">
            <v>Services administratifs : 16, rue de Hirtzbach   68200  MULHOUSE</v>
          </cell>
          <cell r="F227" t="str">
            <v>03 89 59 67 67</v>
          </cell>
          <cell r="G227" t="str">
            <v>06 71 10 01 56</v>
          </cell>
        </row>
        <row r="228">
          <cell r="C228" t="str">
            <v>ONIMUS Société /    Peinture</v>
          </cell>
          <cell r="E228" t="str">
            <v>118 r de Richwiller                       68260  KINGERSHEIM</v>
          </cell>
          <cell r="F228" t="str">
            <v>03 89 52 30 03</v>
          </cell>
          <cell r="G228" t="str">
            <v>06 87 73 08 99</v>
          </cell>
          <cell r="H228" t="str">
            <v>03 89 57 19 06</v>
          </cell>
        </row>
        <row r="229">
          <cell r="C229" t="str">
            <v>ORTSCHEID Pierre</v>
          </cell>
          <cell r="E229" t="str">
            <v>SOMCO    poste interne  276</v>
          </cell>
          <cell r="G229" t="str">
            <v>06 32 55 08 01</v>
          </cell>
        </row>
        <row r="230">
          <cell r="C230" t="str">
            <v>OSTERMANN Géomètre</v>
          </cell>
          <cell r="D230" t="str">
            <v>Maurice et Rémi</v>
          </cell>
          <cell r="E230" t="str">
            <v>85 r de Zimmersheim                        68400   RIEDISHEIM</v>
          </cell>
          <cell r="F230" t="str">
            <v>03 89 44 19 68</v>
          </cell>
          <cell r="H230" t="str">
            <v>03 89 64 19 42</v>
          </cell>
        </row>
        <row r="231">
          <cell r="C231" t="str">
            <v>OTE</v>
          </cell>
          <cell r="F231" t="str">
            <v>03 89 59 41 11</v>
          </cell>
        </row>
        <row r="232">
          <cell r="C232" t="str">
            <v xml:space="preserve">OTIS                       </v>
          </cell>
          <cell r="D232" t="str">
            <v>J Philippe LEFEVRE Chef d'Agence</v>
          </cell>
          <cell r="E232" t="str">
            <v>124, rue du Château zu Rhein   68200  MULHOUSE</v>
          </cell>
          <cell r="H232" t="str">
            <v>03 89 59 15 11</v>
          </cell>
          <cell r="J232" t="str">
            <v>Secrétariat Accueil :  Mme WISSHAUPT</v>
          </cell>
        </row>
        <row r="233">
          <cell r="D233" t="str">
            <v>Mr MARECHAL J Pascal / contremaître maintenance</v>
          </cell>
          <cell r="F233" t="str">
            <v>direct Marechal 03 89 42 99 12</v>
          </cell>
          <cell r="G233" t="str">
            <v>06 12 41 45 04</v>
          </cell>
        </row>
        <row r="234">
          <cell r="D234" t="str">
            <v>Panne 24  / 24</v>
          </cell>
          <cell r="F234" t="str">
            <v>0 800 970 083</v>
          </cell>
        </row>
        <row r="235">
          <cell r="C235" t="str">
            <v>OZCAN &amp; KAISER                  Métallier - Serrurier</v>
          </cell>
          <cell r="E235" t="str">
            <v xml:space="preserve">4 r de l'Erable    68350 DIDENHEIM </v>
          </cell>
          <cell r="F235" t="str">
            <v>03 89 06 47 05</v>
          </cell>
          <cell r="G235" t="str">
            <v>06 61 15 19 95</v>
          </cell>
          <cell r="H235" t="str">
            <v>03 89 06 40 79</v>
          </cell>
          <cell r="I235" t="str">
            <v>ozcankaiser@wanadoo.fr</v>
          </cell>
          <cell r="J235" t="str">
            <v>http://ozcankaiser.monsite.wanadoo.fr</v>
          </cell>
        </row>
        <row r="236">
          <cell r="C236" t="str">
            <v>OZBAKAN Ismaël / SMS</v>
          </cell>
          <cell r="E236" t="str">
            <v>21 Porte du Miroir                          68100  MULHOUSE</v>
          </cell>
          <cell r="F236" t="str">
            <v>03 89 46 31 99</v>
          </cell>
          <cell r="G236" t="str">
            <v>06 15 25 12 14</v>
          </cell>
          <cell r="H236" t="str">
            <v>03 89 46 31 99</v>
          </cell>
          <cell r="J236" t="str">
            <v>Serrurerie Multi Services</v>
          </cell>
        </row>
        <row r="237">
          <cell r="E237" t="str">
            <v xml:space="preserve">     </v>
          </cell>
        </row>
        <row r="238">
          <cell r="C238" t="str">
            <v>PAPILLONS Blancs</v>
          </cell>
          <cell r="D238" t="str">
            <v xml:space="preserve"> voir rubrique  :   ASSOCIATION  les  PAPILLONS BLANCS</v>
          </cell>
        </row>
        <row r="239">
          <cell r="C239" t="str">
            <v>PIDUTTI Gino  Ets  /           Carrelage</v>
          </cell>
          <cell r="E239" t="str">
            <v>6 r des Perdrix                                          68110 ILLZACH MODENHEIM</v>
          </cell>
          <cell r="F239" t="str">
            <v>03 89 61 95 39</v>
          </cell>
          <cell r="G239" t="str">
            <v>06 07 96 32 71</v>
          </cell>
          <cell r="H239" t="str">
            <v>03 89 61 53 78</v>
          </cell>
        </row>
        <row r="240">
          <cell r="C240" t="str">
            <v>PLASTIC OMNIUM</v>
          </cell>
          <cell r="E240" t="str">
            <v>BP 206                                      92306  LEVALLOIS Cedex</v>
          </cell>
          <cell r="F240" t="str">
            <v>04 72 76 77 69</v>
          </cell>
          <cell r="G240" t="str">
            <v>06 14 99 66 43</v>
          </cell>
          <cell r="H240" t="str">
            <v>04 72 76 77 58</v>
          </cell>
          <cell r="J240" t="str">
            <v>conteneurs</v>
          </cell>
        </row>
        <row r="241">
          <cell r="C241" t="str">
            <v>PLATINIUM  / Bar du 2 Kennedy Mulhouse</v>
          </cell>
          <cell r="D241" t="str">
            <v>Mr BENTARA Gérant</v>
          </cell>
          <cell r="E241" t="str">
            <v>2 Av Kennedy                                 68200 MULHOUSE  /                                      angle rue de l' Arsenal</v>
          </cell>
          <cell r="F241" t="str">
            <v>06 19 20 23 05</v>
          </cell>
          <cell r="J241" t="str">
            <v>compteur d'eau n° 951 2648 à relever par nos soins</v>
          </cell>
        </row>
        <row r="242">
          <cell r="C242" t="str">
            <v>POMPIERS MULHOUSE</v>
          </cell>
          <cell r="D242" t="str">
            <v>Informations : Mr LEHMANN</v>
          </cell>
          <cell r="E242" t="str">
            <v>Caserne Coehern  MULHOUSE</v>
          </cell>
          <cell r="F242" t="str">
            <v>03 89 33 43 43</v>
          </cell>
        </row>
        <row r="243">
          <cell r="C243" t="str">
            <v xml:space="preserve">PROXISERVE                 </v>
          </cell>
          <cell r="D243" t="str">
            <v>siège social</v>
          </cell>
          <cell r="E243" t="str">
            <v>7 rue Basses Tintelleries                              62200  BOULOGNE s/ Mer</v>
          </cell>
          <cell r="F243" t="str">
            <v>03 21 10 92 10</v>
          </cell>
          <cell r="H243" t="str">
            <v>03 21 10 92 20</v>
          </cell>
        </row>
        <row r="244">
          <cell r="D244" t="str">
            <v>Facturation :</v>
          </cell>
          <cell r="E244" t="str">
            <v>9 r Jacob Mayer                           67200 STRASBOURG</v>
          </cell>
          <cell r="F244" t="str">
            <v>03 88 27 54 00</v>
          </cell>
          <cell r="H244" t="str">
            <v>03 88 27 54 01</v>
          </cell>
        </row>
        <row r="245">
          <cell r="D245" t="str">
            <v>Répartiteurs</v>
          </cell>
          <cell r="E245" t="str">
            <v>Agence de Strasbourg :                                 8 bis de la Redoute 67207 NIEDERHAUSBERGEN</v>
          </cell>
          <cell r="F245" t="str">
            <v>03 90 22 61 61</v>
          </cell>
          <cell r="H245" t="str">
            <v>03 89 64 31 38</v>
          </cell>
          <cell r="I245" t="str">
            <v>www.proxiserve.fr</v>
          </cell>
        </row>
        <row r="246">
          <cell r="D246" t="str">
            <v>CONTRATS CHAUDIERES</v>
          </cell>
          <cell r="F246" t="str">
            <v>03 89 31 86 20</v>
          </cell>
        </row>
        <row r="247">
          <cell r="D247" t="str">
            <v>Sylvain MICHELOT Chef d' Agence</v>
          </cell>
          <cell r="E247" t="str">
            <v>RIXHEIM / Service Administratif : 5 Av Valparc                                 68440  HABSHEIM</v>
          </cell>
          <cell r="F247" t="str">
            <v>03 89 44 63 22</v>
          </cell>
          <cell r="G247" t="str">
            <v>Michelot              06 03 64 74 43</v>
          </cell>
        </row>
        <row r="248">
          <cell r="D248" t="str">
            <v>Nathalie ou Olivia / chaudières / VMC</v>
          </cell>
        </row>
        <row r="249">
          <cell r="D249" t="str">
            <v>Stéphanie ou Fanny :  Eau</v>
          </cell>
          <cell r="F249" t="str">
            <v>03 89 63 41 53</v>
          </cell>
        </row>
        <row r="250">
          <cell r="E250" t="str">
            <v xml:space="preserve">     </v>
          </cell>
        </row>
        <row r="251">
          <cell r="E251" t="str">
            <v xml:space="preserve">     </v>
          </cell>
        </row>
        <row r="252">
          <cell r="E252" t="str">
            <v xml:space="preserve">     </v>
          </cell>
        </row>
        <row r="253">
          <cell r="C253" t="str">
            <v xml:space="preserve">R + D MUSCH SARL           </v>
          </cell>
          <cell r="D253" t="str">
            <v>M  MUSCH</v>
          </cell>
          <cell r="E253" t="str">
            <v>24, rue de la Libération                          68200  MULHOUSE</v>
          </cell>
          <cell r="F253" t="str">
            <v>03 89 52 30 91</v>
          </cell>
          <cell r="G253" t="str">
            <v>06 22 49 71 80</v>
          </cell>
          <cell r="H253" t="str">
            <v>03 89 52 01 87</v>
          </cell>
        </row>
        <row r="254">
          <cell r="C254" t="str">
            <v>RAMONAGE les 3 lys Sarl</v>
          </cell>
          <cell r="E254" t="str">
            <v>8 rue de l' Ecole                                68220 WENTZWILLER</v>
          </cell>
          <cell r="F254" t="str">
            <v>03 89 68 69 44</v>
          </cell>
          <cell r="G254" t="str">
            <v xml:space="preserve"> </v>
          </cell>
          <cell r="H254" t="str">
            <v>03 89 68 75 33</v>
          </cell>
          <cell r="J254" t="str">
            <v>ramonage contrôle vidéo / Secteur St LOUIS</v>
          </cell>
        </row>
        <row r="255">
          <cell r="C255" t="str">
            <v>Ramonage Michel DREYER</v>
          </cell>
          <cell r="D255" t="str">
            <v>Maître ramoneur</v>
          </cell>
          <cell r="E255" t="str">
            <v>8 r des Vallons                                 68170 RIXHEIM</v>
          </cell>
          <cell r="F255" t="str">
            <v>03 89 44 25 42</v>
          </cell>
        </row>
        <row r="256">
          <cell r="C256" t="str">
            <v>RCS  SCHINDLER                Ascenseur</v>
          </cell>
          <cell r="D256" t="str">
            <v>VOIR SOUS SCHINDLER</v>
          </cell>
          <cell r="E256" t="str">
            <v>3 r du Fort - Point Sud                           67118 STRASBOURG - GEISPOLSHEIM</v>
          </cell>
          <cell r="F256" t="str">
            <v>03 88 55 17 00</v>
          </cell>
          <cell r="G256" t="str">
            <v>dépannage :        0 800 031 000</v>
          </cell>
          <cell r="H256" t="str">
            <v>03 88 55 17 19</v>
          </cell>
        </row>
        <row r="257">
          <cell r="E257" t="str">
            <v>Agence de Mulhouse                           104 a, r des Bains                                 68390 SAUSHEIM</v>
          </cell>
          <cell r="F257" t="str">
            <v>03 89 31 02 78</v>
          </cell>
          <cell r="H257" t="str">
            <v>03 89 31 02 86</v>
          </cell>
        </row>
        <row r="258">
          <cell r="D258" t="str">
            <v>Alain BISSCHOP Resp trav maintenance</v>
          </cell>
          <cell r="F258" t="str">
            <v>direct                    03 89 31 02 82</v>
          </cell>
          <cell r="G258" t="str">
            <v>Bisschop            06 86 42 91 78</v>
          </cell>
          <cell r="I258" t="str">
            <v>alain_bisschopp@fr.scindler.com</v>
          </cell>
        </row>
        <row r="259">
          <cell r="C259" t="str">
            <v xml:space="preserve">REAGIR                     </v>
          </cell>
          <cell r="D259" t="str">
            <v>Mr Marcel CZAJA Gérant</v>
          </cell>
          <cell r="E259" t="str">
            <v>8 rue du Pont                                  68110  ILLZACH</v>
          </cell>
          <cell r="F259" t="str">
            <v>03 89 46 84 62</v>
          </cell>
          <cell r="G259" t="str">
            <v>06 08 96 13 15</v>
          </cell>
          <cell r="H259" t="str">
            <v>03 89 66 59 82</v>
          </cell>
        </row>
        <row r="260">
          <cell r="C260" t="str">
            <v>REAGIR  Nettoyage -             Espaces Verts</v>
          </cell>
          <cell r="D260" t="str">
            <v>Pascal FOISSAC</v>
          </cell>
          <cell r="G260" t="str">
            <v>Mr Lorraine :  06 80 03 36 09</v>
          </cell>
        </row>
        <row r="261">
          <cell r="C261" t="str">
            <v>REAGIR  Peinture Décoration , Revêt. Sol</v>
          </cell>
          <cell r="D261" t="str">
            <v>Olivier SCHWING</v>
          </cell>
          <cell r="G261" t="str">
            <v>06 26 91 06 36</v>
          </cell>
          <cell r="I261" t="str">
            <v>reagir.peinture@reagir.fr</v>
          </cell>
          <cell r="J261" t="str">
            <v>SITE / WWW.REAGIR.FR</v>
          </cell>
        </row>
        <row r="262">
          <cell r="C262" t="str">
            <v>REGIE de Bourtzwiller</v>
          </cell>
          <cell r="D262" t="str">
            <v>Mr DOMINGUEZ Christophe Chef d' Equipe</v>
          </cell>
          <cell r="E262" t="str">
            <v>15 r de Bordeaux                             68200 MULHOUSE</v>
          </cell>
          <cell r="F262" t="str">
            <v>03 89 52 40 05</v>
          </cell>
          <cell r="G262" t="str">
            <v>06 19 88 77 00</v>
          </cell>
          <cell r="H262" t="str">
            <v>03 89 52 93 52</v>
          </cell>
          <cell r="I262" t="str">
            <v>régie.bourtzwiller@wanadoo.fr</v>
          </cell>
          <cell r="J262" t="str">
            <v>peinture int ext papier peint , pose de cloison , nettoyage , débarras en tout genre , petite démolition , vidage caves et greniers</v>
          </cell>
        </row>
        <row r="263">
          <cell r="D263" t="str">
            <v>Mr Jacques JOMBART Directeur</v>
          </cell>
          <cell r="G263" t="str">
            <v>06 08 51 66 29</v>
          </cell>
          <cell r="I263" t="str">
            <v>Mme DUBOIS Secrét. Comptable</v>
          </cell>
        </row>
        <row r="264">
          <cell r="C264" t="str">
            <v xml:space="preserve">REGIO'NETTOYAGE            </v>
          </cell>
          <cell r="E264" t="str">
            <v>103 rue Vauban                            68100  MULHOUSE</v>
          </cell>
          <cell r="F264" t="str">
            <v>03 89 66 51 66</v>
          </cell>
          <cell r="H264" t="str">
            <v>03 89 66 17 37</v>
          </cell>
        </row>
        <row r="265">
          <cell r="C265" t="str">
            <v xml:space="preserve">RUHLMANN SARL              </v>
          </cell>
          <cell r="D265" t="str">
            <v>Ruhlmann</v>
          </cell>
          <cell r="E265" t="str">
            <v>17 Rue des Roseaux                             68120  PFASTATT</v>
          </cell>
          <cell r="F265" t="str">
            <v>03 89 53 10 76</v>
          </cell>
          <cell r="G265" t="str">
            <v>06 11 64 53 57</v>
          </cell>
          <cell r="H265" t="str">
            <v>03 89 53 17 19</v>
          </cell>
        </row>
        <row r="266">
          <cell r="E266" t="str">
            <v xml:space="preserve">     </v>
          </cell>
        </row>
        <row r="267">
          <cell r="C267" t="str">
            <v>S ' SERVICES</v>
          </cell>
          <cell r="E267" t="str">
            <v>3 r du Cerf                                      68190 ENSISHEIM</v>
          </cell>
          <cell r="F267" t="str">
            <v>03 89 81 01 56</v>
          </cell>
          <cell r="G267" t="str">
            <v>06 60 25 25 34</v>
          </cell>
          <cell r="I267" t="str">
            <v>s-services@wanadoo.fr</v>
          </cell>
          <cell r="J267" t="str">
            <v>Installation , dépannage Sanitaire - Chauffage</v>
          </cell>
        </row>
        <row r="268">
          <cell r="C268" t="str">
            <v>SABLONE Antoine SE    /  Sanitaire</v>
          </cell>
          <cell r="E268" t="str">
            <v>8 r de Dijon BP 90101                68263 KINGERSHEIM Cedex</v>
          </cell>
          <cell r="F268" t="str">
            <v>03 89 53 16 44</v>
          </cell>
          <cell r="H268" t="str">
            <v>03 89 52 92 50</v>
          </cell>
        </row>
        <row r="269">
          <cell r="C269" t="str">
            <v>S A I ( Sté Alsacienne d' Intervention )</v>
          </cell>
          <cell r="D269" t="str">
            <v>Joel GENTIL Directeur</v>
          </cell>
          <cell r="E269" t="str">
            <v>1 rue Alexandre Volta                       67450  MUNDOLSHEIM</v>
          </cell>
          <cell r="F269" t="str">
            <v>03 88 19 18 69</v>
          </cell>
          <cell r="G269" t="str">
            <v>06 11 02 33 13</v>
          </cell>
          <cell r="H269" t="str">
            <v>03 88 19 60 67</v>
          </cell>
          <cell r="I269" t="str">
            <v>societe-sai@wanadoo.fr</v>
          </cell>
          <cell r="J269" t="str">
            <v>Ascenseurs , Portes automatiques , Contrôle d'Accès</v>
          </cell>
        </row>
        <row r="270">
          <cell r="D270" t="str">
            <v>permanence après 17 h 30 :    03 88 19 18 69</v>
          </cell>
          <cell r="J270" t="str">
            <v>secrétarial : Laurence</v>
          </cell>
        </row>
        <row r="271">
          <cell r="C271" t="str">
            <v>SAMAG SA COLMAR       /  BUTAGAZ</v>
          </cell>
          <cell r="D271" t="str">
            <v>Service Clientèle</v>
          </cell>
          <cell r="E271" t="str">
            <v>1 rue E Schwoerer BP 1321                                 68013  COLMAR</v>
          </cell>
          <cell r="F271" t="str">
            <v>03 89 41 48 13</v>
          </cell>
          <cell r="H271" t="str">
            <v>03 89 24 97 48</v>
          </cell>
          <cell r="J271" t="str">
            <v>fourniture de PROPANE pour RICHWILLER cité 194</v>
          </cell>
        </row>
        <row r="272">
          <cell r="C272" t="str">
            <v>SANEST                              Débouchage</v>
          </cell>
          <cell r="E272" t="str">
            <v>ZAE Heiden Est - 6 r du Luxembourg 68310 WITTELSHEIM</v>
          </cell>
          <cell r="F272" t="str">
            <v>03 89 57 80 60</v>
          </cell>
          <cell r="H272" t="str">
            <v>03 89 57 80 69</v>
          </cell>
          <cell r="I272" t="str">
            <v>www.sanest.fr</v>
          </cell>
        </row>
        <row r="273">
          <cell r="C273" t="str">
            <v>SAPP Eurodeco                      Peintures Papiers Peints</v>
          </cell>
          <cell r="D273" t="str">
            <v>J.Claude PFANTER</v>
          </cell>
          <cell r="E273" t="str">
            <v>66 , Av de Belgique                            68110 ILLZACH</v>
          </cell>
          <cell r="F273" t="str">
            <v>03 89 31 20 92</v>
          </cell>
        </row>
        <row r="274">
          <cell r="C274" t="str">
            <v>SASIK /  Syndic copro</v>
          </cell>
          <cell r="E274" t="str">
            <v>32 passage du théâtre                         68200 MULHOUSE</v>
          </cell>
          <cell r="F274" t="str">
            <v>03 89 46 84 46</v>
          </cell>
          <cell r="H274" t="str">
            <v>03 89 45 63 89</v>
          </cell>
        </row>
        <row r="275">
          <cell r="C275" t="str">
            <v>SAUNIER DUVAL</v>
          </cell>
          <cell r="D275" t="str">
            <v>Frédéric PARMENTIER Agt Technico - Cial</v>
          </cell>
          <cell r="E275" t="str">
            <v>Direction régionale Nancy :                          12 r des Sables - BP  66                             54420  PULNOY</v>
          </cell>
          <cell r="F275" t="str">
            <v>03 83 21 34 34</v>
          </cell>
          <cell r="G275" t="str">
            <v>06 08 18 41 62</v>
          </cell>
          <cell r="H275" t="str">
            <v>03 83 21 29 59</v>
          </cell>
        </row>
        <row r="276">
          <cell r="C276" t="str">
            <v>SAUR /  Eaux</v>
          </cell>
          <cell r="E276" t="str">
            <v>65 rte de Mulhouse BP  111                           68170 RIXHEIM</v>
          </cell>
          <cell r="F276" t="str">
            <v>03 89 44 94 77</v>
          </cell>
        </row>
        <row r="277">
          <cell r="C277" t="str">
            <v>SAUR /  Eaux / Dépannage</v>
          </cell>
          <cell r="F277" t="str">
            <v>03 89 44 94 77</v>
          </cell>
        </row>
        <row r="278">
          <cell r="C278" t="str">
            <v xml:space="preserve">SAV  ENERGIES            </v>
          </cell>
          <cell r="D278" t="str">
            <v>M  VONTHRON / Mme MULLER Caroline</v>
          </cell>
          <cell r="E278" t="str">
            <v>3 rue Louis Blériot BP 16   68127  SAINTE CROIX EN PLAINE</v>
          </cell>
          <cell r="F278" t="str">
            <v>03 89 22 23 90</v>
          </cell>
          <cell r="H278" t="str">
            <v>03 89 22 23 99</v>
          </cell>
          <cell r="I278" t="str">
            <v>vonthron.sarl@rmcnet.fr</v>
          </cell>
          <cell r="J278" t="str">
            <v>Electricité - chauffage - sanitaire - climatisation</v>
          </cell>
        </row>
        <row r="279">
          <cell r="C279" t="str">
            <v>SCARAVELLA</v>
          </cell>
          <cell r="D279" t="str">
            <v>Scaravella Pierre</v>
          </cell>
          <cell r="E279" t="str">
            <v>39 r de la Chartre                        68400 RIEDISHEIM</v>
          </cell>
          <cell r="F279" t="str">
            <v>03 89 44 45 79</v>
          </cell>
          <cell r="G279" t="str">
            <v>Mr SCARAVELLA :  06 09 94 53 97</v>
          </cell>
          <cell r="H279" t="str">
            <v>03 89 63 73 80</v>
          </cell>
        </row>
        <row r="280">
          <cell r="C280" t="str">
            <v>SCHAEDELE J M             sarl / Espaces Verts</v>
          </cell>
          <cell r="D280" t="str">
            <v>SCHAEDELE J.M.</v>
          </cell>
          <cell r="E280" t="str">
            <v>8 rue de Colmar                                 68180  HORBOURG WIHR</v>
          </cell>
          <cell r="F280" t="str">
            <v>03 89 41 57 22</v>
          </cell>
          <cell r="H280" t="str">
            <v>03 89 24 04 81</v>
          </cell>
          <cell r="I280" t="str">
            <v>jmschaedele@calixo.net</v>
          </cell>
          <cell r="J280" t="str">
            <v>Jardinier Paysagiste</v>
          </cell>
        </row>
        <row r="281">
          <cell r="C281" t="str">
            <v>SCHAEFFER Xavier                  Les JARDINIERS</v>
          </cell>
          <cell r="D281" t="str">
            <v>M SCHAEFFER Xavier</v>
          </cell>
          <cell r="E281" t="str">
            <v>9 rue de la Hardt -                            68270 WITTENHEIM</v>
          </cell>
          <cell r="F281" t="str">
            <v>03 89 57 36 15</v>
          </cell>
          <cell r="G281" t="str">
            <v>06 03 40 05 36</v>
          </cell>
          <cell r="H281" t="str">
            <v>03 89 52 79 08</v>
          </cell>
          <cell r="I281" t="str">
            <v>lesjardiniers.sarl@wandoo.fr</v>
          </cell>
        </row>
        <row r="282">
          <cell r="C282" t="str">
            <v>SCHINDLER RCS              Ascenseur</v>
          </cell>
          <cell r="E282" t="str">
            <v>3 r du Fort - Point Sud                           67118 STRASBOURG - GEISPOLSHEIM</v>
          </cell>
          <cell r="F282" t="str">
            <v>03 88 55 17 00</v>
          </cell>
          <cell r="G282" t="str">
            <v>dépannage :        0 800 031 000</v>
          </cell>
          <cell r="H282" t="str">
            <v>03 88 55 17 19</v>
          </cell>
        </row>
        <row r="283">
          <cell r="E283" t="str">
            <v>Agence de Mulhouse                           104 a, r des Bains                                 68390 SAUSHEIM</v>
          </cell>
          <cell r="F283" t="str">
            <v>03 89 31 02 78</v>
          </cell>
          <cell r="H283" t="str">
            <v>03 89 31 02 86</v>
          </cell>
        </row>
        <row r="284">
          <cell r="D284" t="str">
            <v>Alain BISSCHOP Resp trav maintenance</v>
          </cell>
          <cell r="F284" t="str">
            <v>direct                    03 89 31 02 82</v>
          </cell>
          <cell r="G284" t="str">
            <v>Bisschop            06 86 42 91 78</v>
          </cell>
          <cell r="I284" t="str">
            <v>alain_bisschopp@fr.scindler.com</v>
          </cell>
        </row>
        <row r="285">
          <cell r="C285" t="str">
            <v>SCHMITT CCR  / Couverture Zinguerie Ferblanterie</v>
          </cell>
          <cell r="D285" t="str">
            <v>SCHMITT Franck</v>
          </cell>
          <cell r="E285" t="str">
            <v>10 r des Peupliers                                  68120 PFASTATT</v>
          </cell>
          <cell r="F285" t="str">
            <v>03 89 52 18 00</v>
          </cell>
          <cell r="G285" t="str">
            <v>06 12 18 38 68</v>
          </cell>
          <cell r="H285" t="str">
            <v>03 89 50 82 36</v>
          </cell>
          <cell r="J285" t="str">
            <v>Charpente, couverture , zinguerie , étanchéité</v>
          </cell>
        </row>
        <row r="286">
          <cell r="C286" t="str">
            <v>SECOURELEC</v>
          </cell>
          <cell r="E286" t="str">
            <v>25 r de l' Ecluse                               68120 PFASTATT</v>
          </cell>
          <cell r="F286" t="str">
            <v>03 89 51 06 92</v>
          </cell>
          <cell r="H286" t="str">
            <v>03 89 53 90 39</v>
          </cell>
        </row>
        <row r="287">
          <cell r="C287" t="str">
            <v xml:space="preserve">SE  GINO PIDUTTI SARL     </v>
          </cell>
          <cell r="D287" t="str">
            <v>M  PIDUTTI</v>
          </cell>
          <cell r="E287" t="str">
            <v>6 rue des Perdrix                                   68110  ILLZACH-MODENHEIM</v>
          </cell>
          <cell r="F287" t="str">
            <v>03 89 61 95 39</v>
          </cell>
          <cell r="H287" t="str">
            <v>03 89 61 53 78</v>
          </cell>
        </row>
        <row r="288">
          <cell r="C288" t="str">
            <v xml:space="preserve">SEMA HYGIENE               </v>
          </cell>
          <cell r="D288" t="str">
            <v>Eva SCHEUER Déléguée Commerciale</v>
          </cell>
          <cell r="E288" t="str">
            <v>Agence de Strasbourg  :                 23 rue Saglio BP 145  -                     67025  STRASBOURG Cedex 01</v>
          </cell>
          <cell r="F288" t="str">
            <v>03 88 39 77 78</v>
          </cell>
          <cell r="G288" t="str">
            <v>06 19 43 18 65</v>
          </cell>
          <cell r="H288" t="str">
            <v>03 88 39 43 44</v>
          </cell>
          <cell r="J288" t="str">
            <v>désintectisation</v>
          </cell>
        </row>
        <row r="289">
          <cell r="C289" t="str">
            <v xml:space="preserve">SERRURERIE MULTI SERVICES  </v>
          </cell>
          <cell r="D289" t="str">
            <v>M  OZBAKAN</v>
          </cell>
          <cell r="E289" t="str">
            <v>21 Porte du Miroir                                 68100  MULHOUSE</v>
          </cell>
          <cell r="F289" t="str">
            <v>03 89 46 31 99</v>
          </cell>
        </row>
        <row r="290">
          <cell r="C290" t="str">
            <v>SERVICE DES EAUX                    Ville de Mulhouse</v>
          </cell>
          <cell r="D290" t="str">
            <v>Mr VOGEL Daniel</v>
          </cell>
          <cell r="E290" t="str">
            <v>61 r de Thann  68200 MULHOUSE</v>
          </cell>
          <cell r="F290" t="str">
            <v>03 89 32 68 45   direct</v>
          </cell>
          <cell r="H290" t="str">
            <v>03 89 32 68 45</v>
          </cell>
          <cell r="J290" t="str">
            <v>Directeur : Bernard FINCK</v>
          </cell>
        </row>
        <row r="291">
          <cell r="D291" t="str">
            <v>BITSCH Denis Cellule Clients</v>
          </cell>
          <cell r="F291" t="str">
            <v>03 89 32 58 19</v>
          </cell>
        </row>
        <row r="292">
          <cell r="D292" t="str">
            <v>Resp Facturation  Mme JECKO</v>
          </cell>
        </row>
        <row r="293">
          <cell r="C293" t="str">
            <v>SERVI' EST Sarl                            / Nettoyage</v>
          </cell>
          <cell r="D293" t="str">
            <v>Jean Claude CAUNES</v>
          </cell>
          <cell r="E293" t="str">
            <v>37 r de la Gare                                   68190 ENSISHEIM</v>
          </cell>
          <cell r="F293" t="str">
            <v>03 89 83 40 48</v>
          </cell>
          <cell r="H293" t="str">
            <v>03 89 81 71 63</v>
          </cell>
          <cell r="I293" t="str">
            <v>servi.est1@libertysurf.fr</v>
          </cell>
        </row>
        <row r="294">
          <cell r="C294" t="str">
            <v xml:space="preserve">SFA  KONE                </v>
          </cell>
          <cell r="E294" t="str">
            <v>8, rue Adèle Riton BP 78                        67067  STRASBOURG CEDEX</v>
          </cell>
          <cell r="F294" t="str">
            <v>03 88 15 21 59</v>
          </cell>
        </row>
        <row r="295">
          <cell r="C295" t="str">
            <v>S I A    Sécurité  Incendie  Asservissement</v>
          </cell>
          <cell r="D295" t="str">
            <v>Mr LALLEMAND Marc</v>
          </cell>
          <cell r="E295" t="str">
            <v>plus de bureaux sur place , voir siège à TAVERNY</v>
          </cell>
          <cell r="F295" t="str">
            <v>01 30 40 74 10</v>
          </cell>
          <cell r="G295" t="str">
            <v>06 76 96 36 86</v>
          </cell>
          <cell r="H295" t="str">
            <v>01 34 18 56 74</v>
          </cell>
          <cell r="J295" t="str">
            <v>Interlocuteur : Mr CAPEL</v>
          </cell>
        </row>
        <row r="296">
          <cell r="D296" t="str">
            <v>Mr Jean Michel TUAL</v>
          </cell>
          <cell r="E296" t="str">
            <v>25 r Condorcet ZAC du parc                  95150 TAVERNY</v>
          </cell>
          <cell r="F296" t="str">
            <v>01 30 40 74 10</v>
          </cell>
          <cell r="I296" t="str">
            <v>jmtual@sia-security.com</v>
          </cell>
        </row>
        <row r="297">
          <cell r="C297" t="str">
            <v>SGB 68                                 Service Général du Bâtiment</v>
          </cell>
          <cell r="D297" t="str">
            <v>M  CAMPOS</v>
          </cell>
          <cell r="E297" t="str">
            <v>17 rue des Roseaux                                 68120  PFASTATT</v>
          </cell>
          <cell r="F297" t="str">
            <v>03 89 50 08 78</v>
          </cell>
          <cell r="G297" t="str">
            <v>06 14 96 27 19</v>
          </cell>
          <cell r="H297" t="str">
            <v>03 89 50 15 38</v>
          </cell>
        </row>
        <row r="298">
          <cell r="C298" t="str">
            <v xml:space="preserve">SGIE                       </v>
          </cell>
          <cell r="D298" t="str">
            <v>M  HENTZ F.</v>
          </cell>
          <cell r="E298" t="str">
            <v>1 rue de Hirschau                                68260 KINGERSHEIM</v>
          </cell>
          <cell r="F298" t="str">
            <v>03 89 51 03 04</v>
          </cell>
          <cell r="G298" t="str">
            <v>Technicien :    06 08 54 80 47</v>
          </cell>
          <cell r="H298" t="str">
            <v>03 89 52 44 52</v>
          </cell>
          <cell r="I298" t="str">
            <v>S.G.I.E@wanadoo.fr</v>
          </cell>
          <cell r="J298" t="str">
            <v>Mr H. BLIND Monteur ,</v>
          </cell>
        </row>
        <row r="299">
          <cell r="G299" t="str">
            <v>Mr Bacher :   06 75 74 89 62</v>
          </cell>
        </row>
        <row r="300">
          <cell r="C300" t="str">
            <v>S.I.A. Sécurité Incendie</v>
          </cell>
          <cell r="E300" t="str">
            <v>Z.A.E. du Parc BP 63 - 25 rue Condorcet 95153 TAVERNY Cedex</v>
          </cell>
          <cell r="F300" t="str">
            <v>01 30 40 74 10</v>
          </cell>
          <cell r="H300" t="str">
            <v>01 30 40 74 11</v>
          </cell>
        </row>
        <row r="301">
          <cell r="E301" t="str">
            <v>Direction Régionale Alsace : 116 r de Pfastatt 68260 KINGERSHEIM</v>
          </cell>
          <cell r="F301" t="str">
            <v>03 89 61 22 40</v>
          </cell>
          <cell r="H301" t="str">
            <v>03 89 50 00 87</v>
          </cell>
        </row>
        <row r="302">
          <cell r="C302" t="str">
            <v xml:space="preserve">SLCG                       </v>
          </cell>
          <cell r="D302" t="str">
            <v>Elisabeth GUNTZ Resp Agence</v>
          </cell>
          <cell r="E302" t="str">
            <v>7, rue du Parc                              67205  OBERHAUSBERGEN</v>
          </cell>
          <cell r="F302" t="str">
            <v>03 88 56 34 44</v>
          </cell>
          <cell r="H302" t="str">
            <v>03 88 56 34 33</v>
          </cell>
          <cell r="I302" t="str">
            <v>egitz@strasbourg.rms.slb.com</v>
          </cell>
        </row>
        <row r="304">
          <cell r="C304" t="str">
            <v>SLCG   /  relevés</v>
          </cell>
          <cell r="D304" t="str">
            <v>Mme ROHMER</v>
          </cell>
          <cell r="F304" t="str">
            <v>03 88 56 88 75 direct</v>
          </cell>
        </row>
        <row r="305">
          <cell r="C305" t="str">
            <v>SMAC ACIEROÏD</v>
          </cell>
          <cell r="E305" t="str">
            <v>Agence de Mulhouse :                          1 r de Gascogne BP 77                              68273 WITTENHEIM Cedex</v>
          </cell>
          <cell r="F305" t="str">
            <v>03 89 53 45 88</v>
          </cell>
          <cell r="H305" t="str">
            <v>03 89 53 17 37</v>
          </cell>
          <cell r="I305" t="str">
            <v>mulhouse@smac-acieroid.fr</v>
          </cell>
        </row>
        <row r="306">
          <cell r="C306" t="str">
            <v>SM CONCEPT / Serrurerie</v>
          </cell>
          <cell r="E306" t="str">
            <v>66 r Thierstein                           68200 MULHOUSE</v>
          </cell>
          <cell r="F306" t="str">
            <v>03 89 45 10 92</v>
          </cell>
          <cell r="G306" t="str">
            <v>06 73 01 10 13</v>
          </cell>
          <cell r="H306" t="str">
            <v>03 89 43 80 57</v>
          </cell>
        </row>
        <row r="307">
          <cell r="C307" t="str">
            <v>SMS  / OZBAKAN  Ismaël</v>
          </cell>
          <cell r="D307" t="str">
            <v>Mr Ozbakan</v>
          </cell>
          <cell r="E307" t="str">
            <v>21 Porte du Miroir                         68100  MULHOUSE</v>
          </cell>
          <cell r="F307" t="str">
            <v>03 89 46 31 99</v>
          </cell>
          <cell r="G307" t="str">
            <v>06 15 25 12 14</v>
          </cell>
          <cell r="H307" t="str">
            <v>03 89 46 31 99</v>
          </cell>
          <cell r="J307" t="str">
            <v>Serrurerie Multi Services</v>
          </cell>
        </row>
        <row r="308">
          <cell r="C308" t="str">
            <v>SNCF - Equipement</v>
          </cell>
          <cell r="D308" t="str">
            <v>Mr PELLIN</v>
          </cell>
          <cell r="E308" t="str">
            <v>EVEN de MULHOUSE U.P. 16843                  20 Av du Gal Leclerc                           68100 MULHOUSE</v>
          </cell>
          <cell r="J308" t="str">
            <v>arbres , sur ligne électrique , r Tuilerie , RIEDISHEIM</v>
          </cell>
        </row>
        <row r="309">
          <cell r="C309" t="str">
            <v>SOCIETE ALSACIENNE INTERVEN</v>
          </cell>
          <cell r="E309" t="str">
            <v>1 rue Alexandre Volta                             67450  MUNDOLSHEIM</v>
          </cell>
          <cell r="F309" t="str">
            <v>03 88 19 18 69</v>
          </cell>
        </row>
        <row r="310">
          <cell r="C310" t="str">
            <v>SOGEST / Agence Clientèle</v>
          </cell>
          <cell r="E310" t="str">
            <v>BP 125 - VIEUX THANN                               68802 Thann Cedex</v>
          </cell>
          <cell r="F310" t="str">
            <v>0810 451 451 appel local</v>
          </cell>
          <cell r="H310" t="str">
            <v>03 89 38 62 78</v>
          </cell>
          <cell r="J310" t="str">
            <v>facturation Eau bassin potassique</v>
          </cell>
        </row>
        <row r="311">
          <cell r="C311" t="str">
            <v>SOLAVITE Labo /                Traitement d'eau</v>
          </cell>
          <cell r="D311" t="str">
            <v>Mme LECUBRIER</v>
          </cell>
          <cell r="E311" t="str">
            <v>90 r Laugier  75017  PARIS</v>
          </cell>
          <cell r="F311" t="str">
            <v>01 43 80 86 93</v>
          </cell>
          <cell r="H311" t="str">
            <v>01 46 22 51 09</v>
          </cell>
          <cell r="J311" t="str">
            <v>fourniture traitement eau pour la rue de Lorraine à RIEDISHEIM</v>
          </cell>
        </row>
        <row r="312">
          <cell r="C312" t="str">
            <v>SOLS SERVICE /                  revêtement de sol</v>
          </cell>
          <cell r="E312" t="str">
            <v>20 a rte de Mulhouse                         68170  RIXHEIM</v>
          </cell>
          <cell r="F312" t="str">
            <v>03 89 44 41 75</v>
          </cell>
          <cell r="H312" t="str">
            <v>03 89 44 41 88</v>
          </cell>
        </row>
        <row r="313">
          <cell r="C313" t="str">
            <v>SOPREMA                  Couverture Zinguerie</v>
          </cell>
          <cell r="E313" t="str">
            <v>27 r Jacques Mugnier                      68060 MULHOUSE Cedex</v>
          </cell>
          <cell r="F313" t="str">
            <v>03 89 33 51 51</v>
          </cell>
          <cell r="H313" t="str">
            <v>03 89 42 07 77</v>
          </cell>
        </row>
        <row r="314">
          <cell r="C314" t="str">
            <v>SOPROLUX</v>
          </cell>
          <cell r="E314" t="str">
            <v>Agence 67 :  8 rue Alfred Kastler 67300 SCHILTIGHEIM</v>
          </cell>
          <cell r="F314" t="str">
            <v>03 90 20 84 60</v>
          </cell>
          <cell r="H314" t="str">
            <v>03 90 20 84 64</v>
          </cell>
          <cell r="I314" t="str">
            <v>www.soprolux.fr</v>
          </cell>
        </row>
        <row r="315">
          <cell r="D315" t="str">
            <v>représentant : MOUNIER Jean Pierre</v>
          </cell>
          <cell r="E315" t="str">
            <v>1 r des Gravières Z.I. 3  -                    68170 RIXHEIM</v>
          </cell>
          <cell r="F315" t="str">
            <v>03 89 31 88 22</v>
          </cell>
          <cell r="H315" t="str">
            <v>03 89 31 88 29</v>
          </cell>
          <cell r="J315" t="str">
            <v>produits et équipements professionnels au service de la propreté</v>
          </cell>
        </row>
        <row r="316">
          <cell r="C316" t="str">
            <v xml:space="preserve">SOS DEBOUCHAGE             </v>
          </cell>
          <cell r="D316" t="str">
            <v>M  MORETTI</v>
          </cell>
          <cell r="E316" t="str">
            <v>1 rue des Anémones                         68780  SENTHEIM</v>
          </cell>
          <cell r="G316" t="str">
            <v>06 07 64 51 78</v>
          </cell>
          <cell r="H316" t="str">
            <v>03 89 39 03 73</v>
          </cell>
        </row>
        <row r="317">
          <cell r="C317" t="str">
            <v>STALLINI</v>
          </cell>
          <cell r="D317" t="str">
            <v>Mr BURGER</v>
          </cell>
          <cell r="E317" t="str">
            <v>57 r Jean Monnet BP 2455                    68057 MULHOUSE Cedex</v>
          </cell>
          <cell r="F317" t="str">
            <v>03 89 33 58 90</v>
          </cell>
          <cell r="G317" t="str">
            <v>06 15 15 30 93</v>
          </cell>
          <cell r="H317" t="str">
            <v>03 89 33 58 91</v>
          </cell>
        </row>
        <row r="318">
          <cell r="C318" t="str">
            <v>STEPE  EST  /  Electricité</v>
          </cell>
          <cell r="E318" t="str">
            <v>BP 61051                                       67382 LINGOLSHEIM</v>
          </cell>
          <cell r="F318" t="str">
            <v>03 89 57 20 50</v>
          </cell>
          <cell r="G318" t="str">
            <v xml:space="preserve"> </v>
          </cell>
          <cell r="H318" t="str">
            <v>03 89 50 88 42</v>
          </cell>
        </row>
        <row r="319">
          <cell r="C319" t="str">
            <v>STIHLE Frères</v>
          </cell>
          <cell r="E319" t="str">
            <v>siège :  7 r Fecht                                                68230 WIHR AU VAL</v>
          </cell>
          <cell r="F319" t="str">
            <v>03 89 71 09 19</v>
          </cell>
          <cell r="H319" t="str">
            <v>03 89 71 10 75</v>
          </cell>
        </row>
        <row r="320">
          <cell r="C320" t="str">
            <v>STRARIPA  Sarl</v>
          </cell>
          <cell r="E320" t="str">
            <v>24 r du Gal Gouraud                             68500 GUEBWILLER</v>
          </cell>
          <cell r="F320" t="str">
            <v>03 89 76 57 05</v>
          </cell>
          <cell r="H320" t="str">
            <v>03 89 74 27 22</v>
          </cell>
        </row>
        <row r="321">
          <cell r="C321" t="str">
            <v>Syndic de Copropriétaires du Clos NAPOLEON</v>
          </cell>
          <cell r="D321" t="str">
            <v>Mr Six Xavier , propriét Président</v>
          </cell>
          <cell r="E321" t="str">
            <v>18 r St Exupéry                                 68170  RIXHEIM</v>
          </cell>
          <cell r="F321" t="str">
            <v>03 89 61 91 89</v>
          </cell>
        </row>
        <row r="322">
          <cell r="D322" t="str">
            <v>Mlle SCANFERLA Secrétaire</v>
          </cell>
          <cell r="E322" t="str">
            <v>28 r St Exupéry                                 68170  RIXHEIM</v>
          </cell>
          <cell r="F322" t="str">
            <v>03 89 61 91 21</v>
          </cell>
        </row>
        <row r="323">
          <cell r="E323" t="str">
            <v xml:space="preserve">     </v>
          </cell>
        </row>
        <row r="324">
          <cell r="C324" t="str">
            <v xml:space="preserve">TECHNI FERMETURES          </v>
          </cell>
          <cell r="D324" t="str">
            <v>M  KILKA Claude    respons  technique</v>
          </cell>
          <cell r="E324" t="str">
            <v>2 rue des Flandres ZA Le Drouot   68100  MULHOUSE</v>
          </cell>
          <cell r="F324" t="str">
            <v>03 89 64 14 84</v>
          </cell>
          <cell r="G324" t="str">
            <v>Mr Kilka          06 61 14 14 84</v>
          </cell>
          <cell r="H324" t="str">
            <v>03 89 65 03 93</v>
          </cell>
          <cell r="J324" t="str">
            <v>Volets roulants , grilles métalliques fenêtres PVC &amp; Alu , stores int et ext dépannages toutes marques</v>
          </cell>
        </row>
        <row r="325">
          <cell r="D325" t="str">
            <v>Mr Claude</v>
          </cell>
          <cell r="G325" t="str">
            <v>06 61 14 00 58</v>
          </cell>
        </row>
        <row r="326">
          <cell r="C326" t="str">
            <v>TECHNIQUES HYGIENE PROPRETE</v>
          </cell>
          <cell r="E326" t="str">
            <v>siège social :                                                                13 r des Chasseurs                                             68000 COLMAR</v>
          </cell>
          <cell r="F326" t="str">
            <v>03 89 21 21 50</v>
          </cell>
          <cell r="H326" t="str">
            <v>03 89 21 18 78</v>
          </cell>
        </row>
        <row r="327">
          <cell r="D327" t="str">
            <v>Mme CHOCHOT</v>
          </cell>
          <cell r="E327" t="str">
            <v>5,  rue de l'Yser                       68065  MULHOUSE CEDEX</v>
          </cell>
          <cell r="F327" t="str">
            <v>03 89 83 60 82</v>
          </cell>
          <cell r="G327" t="str">
            <v>Mme DO        06 12 41 16 97</v>
          </cell>
          <cell r="H327" t="str">
            <v>03 89 32 84 69</v>
          </cell>
        </row>
        <row r="328">
          <cell r="C328" t="str">
            <v>THYSSENKRUPP                            .                     ASCENSEURS                                               .                                                            ex  C.G.2A</v>
          </cell>
          <cell r="E328" t="str">
            <v>siège :   BP 50126 - 49001 ANGERS Cedex 01</v>
          </cell>
          <cell r="F328" t="str">
            <v>03 88 18 65 31</v>
          </cell>
          <cell r="H328" t="str">
            <v>03 88 62 17 50</v>
          </cell>
        </row>
        <row r="329">
          <cell r="D329" t="str">
            <v>Agence Alsace</v>
          </cell>
          <cell r="E329" t="str">
            <v>Bureau de Mulhouse</v>
          </cell>
          <cell r="F329" t="str">
            <v>03 89 79 29 30</v>
          </cell>
          <cell r="G329" t="str">
            <v>Mr Carpentier   06 08 87 99 43</v>
          </cell>
        </row>
        <row r="330">
          <cell r="G330" t="str">
            <v>Mr Pasquer    06 08 87 99 41</v>
          </cell>
        </row>
        <row r="331">
          <cell r="F331" t="str">
            <v>dépannage :</v>
          </cell>
          <cell r="G331" t="str">
            <v>intervention    0 810 24 00 24</v>
          </cell>
        </row>
        <row r="332">
          <cell r="C332" t="str">
            <v>T I B</v>
          </cell>
          <cell r="D332" t="str">
            <v xml:space="preserve">  </v>
          </cell>
          <cell r="E332" t="str">
            <v>82 r Neppert   BP 3176                           68063 MULHOUSE Cedex</v>
          </cell>
          <cell r="F332" t="str">
            <v>03 89 56 65 70</v>
          </cell>
          <cell r="H332" t="str">
            <v>03 89 56 65 71</v>
          </cell>
        </row>
        <row r="333">
          <cell r="C333" t="str">
            <v>TIERIN Paul             Nettoyage</v>
          </cell>
          <cell r="D333" t="str">
            <v>Mr DUBOSCLARD</v>
          </cell>
          <cell r="E333" t="str">
            <v>8 r des Bergers                                  68440 HABSHEIM</v>
          </cell>
          <cell r="F333" t="str">
            <v>03 89 54 11 54</v>
          </cell>
          <cell r="G333" t="str">
            <v>06 61 05 16 06</v>
          </cell>
          <cell r="H333" t="str">
            <v>03 89 44 95 27</v>
          </cell>
        </row>
        <row r="334">
          <cell r="C334" t="str">
            <v>Trésorerie                              de Seppois le Bas</v>
          </cell>
          <cell r="D334" t="str">
            <v xml:space="preserve">  </v>
          </cell>
          <cell r="E334" t="str">
            <v>10 r du G.M.A.                                   68580  SEPPOIS LE BAS</v>
          </cell>
          <cell r="F334" t="str">
            <v>03 89 25 60 17</v>
          </cell>
          <cell r="J334" t="str">
            <v>paiement de l'Eau /  COM COM de la LARGUE  Mairie de PFETTERHOUSE</v>
          </cell>
        </row>
        <row r="335">
          <cell r="E335" t="str">
            <v xml:space="preserve">     </v>
          </cell>
        </row>
        <row r="336">
          <cell r="C336" t="str">
            <v xml:space="preserve">ULTRA NET SARL             </v>
          </cell>
          <cell r="D336" t="str">
            <v>M  RIEFFLY</v>
          </cell>
          <cell r="E336" t="str">
            <v>1, rue du Paradis   68700  CERNAY</v>
          </cell>
          <cell r="F336" t="str">
            <v>03 89 39 91 83</v>
          </cell>
          <cell r="G336" t="str">
            <v>06 80 10 99 56</v>
          </cell>
          <cell r="H336" t="str">
            <v>03 89 39 91 83</v>
          </cell>
        </row>
        <row r="337">
          <cell r="E337" t="str">
            <v xml:space="preserve">     </v>
          </cell>
        </row>
        <row r="338">
          <cell r="C338" t="str">
            <v>VELUX Service</v>
          </cell>
          <cell r="D338" t="str">
            <v xml:space="preserve">  </v>
          </cell>
          <cell r="E338" t="str">
            <v>5 Av Ferdinand de Lesseps                   91421 MORANGIS Cedex</v>
          </cell>
          <cell r="F338" t="str">
            <v xml:space="preserve"> 0 821 02 15 15 </v>
          </cell>
          <cell r="H338" t="str">
            <v>01 64 48 97 87</v>
          </cell>
          <cell r="I338" t="str">
            <v>infoclient.France@VELUX.com</v>
          </cell>
        </row>
        <row r="339">
          <cell r="D339" t="str">
            <v xml:space="preserve">  </v>
          </cell>
          <cell r="F339" t="str">
            <v>01 64 54 24 04</v>
          </cell>
          <cell r="I339" t="str">
            <v>infoclient.France@VELUX.com</v>
          </cell>
        </row>
        <row r="340">
          <cell r="C340" t="str">
            <v>VIALIS / Electricité Colmar</v>
          </cell>
          <cell r="D340" t="str">
            <v xml:space="preserve">  </v>
          </cell>
          <cell r="E340" t="str">
            <v>Régie municipale de Colmar 10 r des Bonnes Gens BP 187 - 68004 COLMAR Cedex</v>
          </cell>
          <cell r="F340" t="str">
            <v>Energies :                 03 89 24 60 60</v>
          </cell>
          <cell r="G340" t="str">
            <v>urgences électriques : 03 89 23 99 77</v>
          </cell>
          <cell r="H340" t="str">
            <v>03 89 24 60 18</v>
          </cell>
          <cell r="I340" t="str">
            <v>info@calixo.net</v>
          </cell>
        </row>
        <row r="341">
          <cell r="C341" t="str">
            <v>VIDOR  /  Débouchage</v>
          </cell>
          <cell r="D341" t="str">
            <v>Mr FISCHER ou Isabelle</v>
          </cell>
          <cell r="E341" t="str">
            <v>Zone Industrielle                                 68190 UNGERSHEIM</v>
          </cell>
          <cell r="F341" t="str">
            <v>03 89 26 64 20</v>
          </cell>
          <cell r="G341" t="str">
            <v>06 60 04 80 99</v>
          </cell>
          <cell r="H341" t="str">
            <v>03 89 26 64 07</v>
          </cell>
        </row>
        <row r="342">
          <cell r="D342" t="str">
            <v>ordures ménagères + hydro</v>
          </cell>
          <cell r="F342" t="str">
            <v>03 89 26 64 26</v>
          </cell>
        </row>
        <row r="343">
          <cell r="C343" t="str">
            <v>VILLE de MULHOUSE</v>
          </cell>
          <cell r="D343" t="str">
            <v>Mr KELLER</v>
          </cell>
          <cell r="F343" t="str">
            <v>03 89 32 59 47</v>
          </cell>
          <cell r="G343" t="str">
            <v>06 15 03 04 91</v>
          </cell>
        </row>
        <row r="344">
          <cell r="D344" t="str">
            <v>Mr HERBRECHT</v>
          </cell>
          <cell r="F344" t="str">
            <v>03 89 32 59 56</v>
          </cell>
        </row>
        <row r="345">
          <cell r="E345" t="str">
            <v>Service communal Hygiène &amp; Santé                   2 r Pierre &amp; Marie Curie  BP 3089  -  68062  Mulhouse Cedex</v>
          </cell>
        </row>
        <row r="346">
          <cell r="D346" t="str">
            <v>Pôle voierie et déplacement</v>
          </cell>
          <cell r="E346" t="str">
            <v>Service de la Voierie / Eclairage Public  64 r Lefebvre 68100 MULHOUSE</v>
          </cell>
        </row>
        <row r="347">
          <cell r="C347" t="str">
            <v>VINCENTZ SA / Electricité</v>
          </cell>
          <cell r="E347" t="str">
            <v>17 r d' Eguisheim                             68420 HERRLISHEIM</v>
          </cell>
          <cell r="F347" t="str">
            <v>03 89 49 31 22</v>
          </cell>
          <cell r="H347" t="str">
            <v>03 89 49 27 18</v>
          </cell>
        </row>
        <row r="348">
          <cell r="C348" t="str">
            <v>VITALES Fermetures</v>
          </cell>
          <cell r="F348" t="str">
            <v>03 89 31 08 27</v>
          </cell>
          <cell r="H348" t="str">
            <v>03 89 31 08 29</v>
          </cell>
        </row>
        <row r="349">
          <cell r="C349" t="str">
            <v>VITALES Miroiterie</v>
          </cell>
          <cell r="E349" t="str">
            <v>3 r des Vosges                            68350 DIDENHEIM</v>
          </cell>
          <cell r="F349" t="str">
            <v>03 89 61 01 01</v>
          </cell>
          <cell r="H349" t="str">
            <v>03 89 61 08 88</v>
          </cell>
        </row>
        <row r="350">
          <cell r="C350" t="str">
            <v>VITERRA  Energy Services Agence de Strasbourg</v>
          </cell>
          <cell r="D350" t="str">
            <v>Mr HELBOURG</v>
          </cell>
          <cell r="E350" t="str">
            <v>25 r de la Glacière                          67300 SCHILTIGHEIM</v>
          </cell>
          <cell r="F350" t="str">
            <v>03 88 81 72 26</v>
          </cell>
          <cell r="G350" t="str">
            <v>Mr Helbourg        06 64 47 83 71</v>
          </cell>
          <cell r="H350" t="str">
            <v>03 88 18 85 38</v>
          </cell>
          <cell r="I350" t="str">
            <v>www.viterra-es.fr</v>
          </cell>
        </row>
        <row r="351">
          <cell r="D351" t="str">
            <v>Sve Exploitation : Mlle Nathalie KRUMMER</v>
          </cell>
          <cell r="F351" t="str">
            <v>03 88 62 29 23</v>
          </cell>
        </row>
        <row r="352">
          <cell r="C352" t="str">
            <v>VLYM S.A.</v>
          </cell>
          <cell r="D352" t="str">
            <v>Bernard VLYM PDG</v>
          </cell>
          <cell r="E352" t="str">
            <v>15 r de Huningue BP 12 -                            68870 BARTENHEIM</v>
          </cell>
          <cell r="F352" t="str">
            <v>03 89 70 70 70</v>
          </cell>
          <cell r="H352" t="str">
            <v>03 89 68 26 20</v>
          </cell>
          <cell r="J352" t="str">
            <v>Ent gén de peinture et décoration , revêt sols , faux plafonds , isolation thermique par l'extérieur , étanchéité des façades</v>
          </cell>
        </row>
        <row r="353">
          <cell r="D353" t="str">
            <v>Mr ADAM</v>
          </cell>
          <cell r="G353" t="str">
            <v>Mr Adam                  06 22 91 28 81</v>
          </cell>
        </row>
        <row r="354">
          <cell r="C354" t="str">
            <v xml:space="preserve">VONTHRON SARL              </v>
          </cell>
          <cell r="D354" t="str">
            <v>M  VONTHRON</v>
          </cell>
          <cell r="E354" t="str">
            <v>7 rue du Calvaire BP 16                       68127  STE CROIX EN PLAINE</v>
          </cell>
          <cell r="F354" t="str">
            <v>03 89 20 99 33</v>
          </cell>
          <cell r="H354" t="str">
            <v>03 89 20 99 30</v>
          </cell>
        </row>
        <row r="356">
          <cell r="C356" t="str">
            <v>WERNER   Electricité</v>
          </cell>
          <cell r="D356" t="str">
            <v>voir rubrique :  Electricité WERNER</v>
          </cell>
        </row>
        <row r="357">
          <cell r="C357" t="str">
            <v>WILLIG Claude Ramoneur</v>
          </cell>
          <cell r="E357" t="str">
            <v>5 chemin du Klettenberg                         68100 MULHOUSE</v>
          </cell>
          <cell r="F357" t="str">
            <v>03 89 44 47 10</v>
          </cell>
          <cell r="H357" t="str">
            <v>03 89 54 22 21</v>
          </cell>
        </row>
        <row r="363">
          <cell r="C363" t="str">
            <v>Zehler Ingenierie Sarl</v>
          </cell>
          <cell r="E363" t="str">
            <v>83 Allée Parc Gluck                              68200 MULHOUSE</v>
          </cell>
          <cell r="F363" t="str">
            <v>03 89 32 91 25</v>
          </cell>
          <cell r="H363" t="str">
            <v>03 89 32 91 29</v>
          </cell>
          <cell r="J363" t="str">
            <v>Economiste du bâtiment</v>
          </cell>
        </row>
        <row r="364">
          <cell r="C364" t="str">
            <v>Zemp Pierre</v>
          </cell>
          <cell r="F364" t="str">
            <v>03 89 44 27 60</v>
          </cell>
          <cell r="G364" t="str">
            <v>06 82 67 05 40</v>
          </cell>
        </row>
        <row r="365">
          <cell r="C365" t="str">
            <v>Z S C Florival  / Zinguerie Sanitaire Chauffage</v>
          </cell>
          <cell r="D365" t="str">
            <v>Didier LOZZA</v>
          </cell>
          <cell r="E365" t="str">
            <v>71 a rue principale 68610 LAUTENBACH</v>
          </cell>
          <cell r="F365" t="str">
            <v>03 89 76 32 39</v>
          </cell>
          <cell r="H365" t="str">
            <v>03 89 74 07 66</v>
          </cell>
        </row>
        <row r="369">
          <cell r="B369" t="str">
            <v>Ass</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nversion d'unités"/>
      <sheetName val="Age"/>
      <sheetName val="Consommation"/>
      <sheetName val="Info"/>
      <sheetName val="Liste de mots"/>
      <sheetName val="Adresses"/>
      <sheetName val="Emploi du temps"/>
      <sheetName val="Liste de CD"/>
      <sheetName val="Souffler dans le ballon"/>
      <sheetName val="Plan Amortisst"/>
      <sheetName val="Crédit particulier"/>
      <sheetName val="Emprunt"/>
      <sheetName val="Intérêts"/>
      <sheetName val="Intérêts perdus"/>
      <sheetName val="Journal"/>
      <sheetName val="Global"/>
      <sheetName val="01"/>
      <sheetName val="02"/>
      <sheetName val="03"/>
      <sheetName val="04"/>
      <sheetName val="05"/>
      <sheetName val="06"/>
      <sheetName val="07"/>
      <sheetName val="08"/>
      <sheetName val="09"/>
      <sheetName val="10"/>
      <sheetName val="11"/>
      <sheetName val="12"/>
      <sheetName val="Biens mobiliers"/>
      <sheetName val="COL_VARI"/>
    </sheetNames>
    <sheetDataSet>
      <sheetData sheetId="0" refreshError="1"/>
      <sheetData sheetId="1"/>
      <sheetData sheetId="2"/>
      <sheetData sheetId="3">
        <row r="8">
          <cell r="F8">
            <v>2.6929999999999836</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1.6666666666666667</v>
          </cell>
          <cell r="G24">
            <v>36136</v>
          </cell>
        </row>
        <row r="25">
          <cell r="F25">
            <v>1.6129032258064515</v>
          </cell>
          <cell r="G25">
            <v>36166.5</v>
          </cell>
        </row>
        <row r="26">
          <cell r="F26">
            <v>1.6129032258064515</v>
          </cell>
          <cell r="G26">
            <v>36197.5</v>
          </cell>
        </row>
        <row r="27">
          <cell r="F27">
            <v>1.7857142857142858</v>
          </cell>
          <cell r="G27">
            <v>36227</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row r="45">
          <cell r="F45">
            <v>0</v>
          </cell>
          <cell r="G45">
            <v>0</v>
          </cell>
        </row>
        <row r="46">
          <cell r="F46">
            <v>0</v>
          </cell>
          <cell r="G46">
            <v>0</v>
          </cell>
        </row>
        <row r="47">
          <cell r="F47">
            <v>0</v>
          </cell>
          <cell r="G47">
            <v>0</v>
          </cell>
        </row>
        <row r="48">
          <cell r="F48">
            <v>0</v>
          </cell>
          <cell r="G48">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cell r="G71">
            <v>0</v>
          </cell>
        </row>
        <row r="72">
          <cell r="F72">
            <v>0</v>
          </cell>
          <cell r="G72">
            <v>0</v>
          </cell>
        </row>
        <row r="73">
          <cell r="F73">
            <v>0</v>
          </cell>
          <cell r="G73">
            <v>0</v>
          </cell>
        </row>
        <row r="74">
          <cell r="F74">
            <v>0</v>
          </cell>
          <cell r="G74">
            <v>0</v>
          </cell>
        </row>
        <row r="75">
          <cell r="F75">
            <v>0</v>
          </cell>
          <cell r="G75">
            <v>0</v>
          </cell>
        </row>
        <row r="76">
          <cell r="F76">
            <v>0</v>
          </cell>
          <cell r="G76">
            <v>0</v>
          </cell>
        </row>
        <row r="77">
          <cell r="F77">
            <v>0</v>
          </cell>
          <cell r="G77">
            <v>0</v>
          </cell>
        </row>
        <row r="78">
          <cell r="F78">
            <v>0</v>
          </cell>
          <cell r="G78">
            <v>0</v>
          </cell>
        </row>
        <row r="79">
          <cell r="F79">
            <v>0</v>
          </cell>
          <cell r="G79">
            <v>0</v>
          </cell>
        </row>
        <row r="80">
          <cell r="F80">
            <v>0</v>
          </cell>
          <cell r="G80">
            <v>0</v>
          </cell>
        </row>
        <row r="81">
          <cell r="F81">
            <v>0</v>
          </cell>
          <cell r="G81">
            <v>0</v>
          </cell>
        </row>
        <row r="82">
          <cell r="F82">
            <v>0</v>
          </cell>
          <cell r="G82">
            <v>0</v>
          </cell>
        </row>
        <row r="83">
          <cell r="F83">
            <v>0</v>
          </cell>
          <cell r="G83">
            <v>0</v>
          </cell>
        </row>
        <row r="84">
          <cell r="F84">
            <v>0</v>
          </cell>
          <cell r="G84">
            <v>0</v>
          </cell>
        </row>
        <row r="85">
          <cell r="F85">
            <v>0</v>
          </cell>
          <cell r="G85">
            <v>0</v>
          </cell>
        </row>
        <row r="86">
          <cell r="F86">
            <v>0</v>
          </cell>
          <cell r="G86">
            <v>0</v>
          </cell>
        </row>
        <row r="87">
          <cell r="F87">
            <v>0</v>
          </cell>
          <cell r="G87">
            <v>0</v>
          </cell>
        </row>
        <row r="88">
          <cell r="F88">
            <v>0</v>
          </cell>
          <cell r="G88">
            <v>0</v>
          </cell>
        </row>
        <row r="89">
          <cell r="F89">
            <v>0</v>
          </cell>
          <cell r="G89">
            <v>0</v>
          </cell>
        </row>
        <row r="90">
          <cell r="F90">
            <v>0</v>
          </cell>
          <cell r="G90">
            <v>0</v>
          </cell>
        </row>
        <row r="91">
          <cell r="F91">
            <v>0</v>
          </cell>
          <cell r="G91">
            <v>0</v>
          </cell>
        </row>
        <row r="92">
          <cell r="F92">
            <v>0</v>
          </cell>
          <cell r="G92">
            <v>0</v>
          </cell>
        </row>
        <row r="93">
          <cell r="F93">
            <v>0</v>
          </cell>
          <cell r="G93">
            <v>0</v>
          </cell>
        </row>
        <row r="94">
          <cell r="F94">
            <v>0</v>
          </cell>
          <cell r="G94">
            <v>0</v>
          </cell>
        </row>
        <row r="95">
          <cell r="F95">
            <v>0</v>
          </cell>
          <cell r="G95">
            <v>0</v>
          </cell>
        </row>
        <row r="96">
          <cell r="F96">
            <v>0</v>
          </cell>
          <cell r="G96">
            <v>0</v>
          </cell>
        </row>
        <row r="97">
          <cell r="F97">
            <v>0</v>
          </cell>
          <cell r="G97">
            <v>0</v>
          </cell>
        </row>
        <row r="98">
          <cell r="F98">
            <v>0</v>
          </cell>
          <cell r="G98">
            <v>0</v>
          </cell>
        </row>
        <row r="99">
          <cell r="F99">
            <v>0</v>
          </cell>
          <cell r="G99">
            <v>0</v>
          </cell>
        </row>
        <row r="100">
          <cell r="F100">
            <v>0</v>
          </cell>
          <cell r="G100">
            <v>0</v>
          </cell>
        </row>
        <row r="101">
          <cell r="F101">
            <v>0</v>
          </cell>
          <cell r="G101">
            <v>0</v>
          </cell>
        </row>
        <row r="102">
          <cell r="F102">
            <v>0</v>
          </cell>
          <cell r="G102">
            <v>0</v>
          </cell>
        </row>
        <row r="103">
          <cell r="F103">
            <v>0</v>
          </cell>
          <cell r="G103">
            <v>0</v>
          </cell>
        </row>
        <row r="104">
          <cell r="F104">
            <v>0</v>
          </cell>
          <cell r="G104">
            <v>0</v>
          </cell>
        </row>
        <row r="105">
          <cell r="F105">
            <v>0</v>
          </cell>
          <cell r="G105">
            <v>0</v>
          </cell>
        </row>
        <row r="106">
          <cell r="F106">
            <v>0</v>
          </cell>
          <cell r="G106">
            <v>0</v>
          </cell>
        </row>
        <row r="107">
          <cell r="F107">
            <v>0</v>
          </cell>
          <cell r="G107">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nversion d'unités"/>
      <sheetName val="Age"/>
      <sheetName val="Consommation"/>
      <sheetName val="Info"/>
      <sheetName val="Liste de mots"/>
      <sheetName val="Adresses"/>
      <sheetName val="Emploi du temps"/>
      <sheetName val="Liste de CD"/>
      <sheetName val="Souffler dans le ballon"/>
      <sheetName val="Plan Amortisst"/>
      <sheetName val="Crédit particulier"/>
      <sheetName val="Emprunt"/>
      <sheetName val="Intérêts"/>
      <sheetName val="Intérêts perdus"/>
      <sheetName val="Journal"/>
      <sheetName val="Global"/>
      <sheetName val="01"/>
      <sheetName val="02"/>
      <sheetName val="03"/>
      <sheetName val="04"/>
      <sheetName val="05"/>
      <sheetName val="06"/>
      <sheetName val="07"/>
      <sheetName val="08"/>
      <sheetName val="09"/>
      <sheetName val="10"/>
      <sheetName val="11"/>
      <sheetName val="12"/>
      <sheetName val="Biens mobiliers"/>
      <sheetName val="COL_VARI"/>
    </sheetNames>
    <sheetDataSet>
      <sheetData sheetId="0" refreshError="1"/>
      <sheetData sheetId="1"/>
      <sheetData sheetId="2"/>
      <sheetData sheetId="3" refreshError="1">
        <row r="8">
          <cell r="F8">
            <v>2.6929999999999836</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1.6666666666666667</v>
          </cell>
          <cell r="G24">
            <v>36136</v>
          </cell>
        </row>
        <row r="25">
          <cell r="F25">
            <v>1.6129032258064515</v>
          </cell>
          <cell r="G25">
            <v>36166.5</v>
          </cell>
        </row>
        <row r="26">
          <cell r="F26">
            <v>1.6129032258064515</v>
          </cell>
          <cell r="G26">
            <v>36197.5</v>
          </cell>
        </row>
        <row r="27">
          <cell r="F27">
            <v>1.7857142857142858</v>
          </cell>
          <cell r="G27">
            <v>36227</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row r="45">
          <cell r="F45">
            <v>0</v>
          </cell>
          <cell r="G45">
            <v>0</v>
          </cell>
        </row>
        <row r="46">
          <cell r="F46">
            <v>0</v>
          </cell>
          <cell r="G46">
            <v>0</v>
          </cell>
        </row>
        <row r="47">
          <cell r="F47">
            <v>0</v>
          </cell>
          <cell r="G47">
            <v>0</v>
          </cell>
        </row>
        <row r="48">
          <cell r="F48">
            <v>0</v>
          </cell>
          <cell r="G48">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cell r="G71">
            <v>0</v>
          </cell>
        </row>
        <row r="72">
          <cell r="F72">
            <v>0</v>
          </cell>
          <cell r="G72">
            <v>0</v>
          </cell>
        </row>
        <row r="73">
          <cell r="F73">
            <v>0</v>
          </cell>
          <cell r="G73">
            <v>0</v>
          </cell>
        </row>
        <row r="74">
          <cell r="F74">
            <v>0</v>
          </cell>
          <cell r="G74">
            <v>0</v>
          </cell>
        </row>
        <row r="75">
          <cell r="F75">
            <v>0</v>
          </cell>
          <cell r="G75">
            <v>0</v>
          </cell>
        </row>
        <row r="76">
          <cell r="F76">
            <v>0</v>
          </cell>
          <cell r="G76">
            <v>0</v>
          </cell>
        </row>
        <row r="77">
          <cell r="F77">
            <v>0</v>
          </cell>
          <cell r="G77">
            <v>0</v>
          </cell>
        </row>
        <row r="78">
          <cell r="F78">
            <v>0</v>
          </cell>
          <cell r="G78">
            <v>0</v>
          </cell>
        </row>
        <row r="79">
          <cell r="F79">
            <v>0</v>
          </cell>
          <cell r="G79">
            <v>0</v>
          </cell>
        </row>
        <row r="80">
          <cell r="F80">
            <v>0</v>
          </cell>
          <cell r="G80">
            <v>0</v>
          </cell>
        </row>
        <row r="81">
          <cell r="F81">
            <v>0</v>
          </cell>
          <cell r="G81">
            <v>0</v>
          </cell>
        </row>
        <row r="82">
          <cell r="F82">
            <v>0</v>
          </cell>
          <cell r="G82">
            <v>0</v>
          </cell>
        </row>
        <row r="83">
          <cell r="F83">
            <v>0</v>
          </cell>
          <cell r="G83">
            <v>0</v>
          </cell>
        </row>
        <row r="84">
          <cell r="F84">
            <v>0</v>
          </cell>
          <cell r="G84">
            <v>0</v>
          </cell>
        </row>
        <row r="85">
          <cell r="F85">
            <v>0</v>
          </cell>
          <cell r="G85">
            <v>0</v>
          </cell>
        </row>
        <row r="86">
          <cell r="F86">
            <v>0</v>
          </cell>
          <cell r="G86">
            <v>0</v>
          </cell>
        </row>
        <row r="87">
          <cell r="F87">
            <v>0</v>
          </cell>
          <cell r="G87">
            <v>0</v>
          </cell>
        </row>
        <row r="88">
          <cell r="F88">
            <v>0</v>
          </cell>
          <cell r="G88">
            <v>0</v>
          </cell>
        </row>
        <row r="89">
          <cell r="F89">
            <v>0</v>
          </cell>
          <cell r="G89">
            <v>0</v>
          </cell>
        </row>
        <row r="90">
          <cell r="F90">
            <v>0</v>
          </cell>
          <cell r="G90">
            <v>0</v>
          </cell>
        </row>
        <row r="91">
          <cell r="F91">
            <v>0</v>
          </cell>
          <cell r="G91">
            <v>0</v>
          </cell>
        </row>
        <row r="92">
          <cell r="F92">
            <v>0</v>
          </cell>
          <cell r="G92">
            <v>0</v>
          </cell>
        </row>
        <row r="93">
          <cell r="F93">
            <v>0</v>
          </cell>
          <cell r="G93">
            <v>0</v>
          </cell>
        </row>
        <row r="94">
          <cell r="F94">
            <v>0</v>
          </cell>
          <cell r="G94">
            <v>0</v>
          </cell>
        </row>
        <row r="95">
          <cell r="F95">
            <v>0</v>
          </cell>
          <cell r="G95">
            <v>0</v>
          </cell>
        </row>
        <row r="96">
          <cell r="F96">
            <v>0</v>
          </cell>
          <cell r="G96">
            <v>0</v>
          </cell>
        </row>
        <row r="97">
          <cell r="F97">
            <v>0</v>
          </cell>
          <cell r="G97">
            <v>0</v>
          </cell>
        </row>
        <row r="98">
          <cell r="F98">
            <v>0</v>
          </cell>
          <cell r="G98">
            <v>0</v>
          </cell>
        </row>
        <row r="99">
          <cell r="F99">
            <v>0</v>
          </cell>
          <cell r="G99">
            <v>0</v>
          </cell>
        </row>
        <row r="100">
          <cell r="F100">
            <v>0</v>
          </cell>
          <cell r="G100">
            <v>0</v>
          </cell>
        </row>
        <row r="101">
          <cell r="F101">
            <v>0</v>
          </cell>
          <cell r="G101">
            <v>0</v>
          </cell>
        </row>
        <row r="102">
          <cell r="F102">
            <v>0</v>
          </cell>
          <cell r="G102">
            <v>0</v>
          </cell>
        </row>
        <row r="103">
          <cell r="F103">
            <v>0</v>
          </cell>
          <cell r="G103">
            <v>0</v>
          </cell>
        </row>
        <row r="104">
          <cell r="F104">
            <v>0</v>
          </cell>
          <cell r="G104">
            <v>0</v>
          </cell>
        </row>
        <row r="105">
          <cell r="F105">
            <v>0</v>
          </cell>
          <cell r="G105">
            <v>0</v>
          </cell>
        </row>
        <row r="106">
          <cell r="F106">
            <v>0</v>
          </cell>
          <cell r="G106">
            <v>0</v>
          </cell>
        </row>
        <row r="107">
          <cell r="F107">
            <v>0</v>
          </cell>
          <cell r="G107">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 val="Ecart budget"/>
      <sheetName val="Ecart budget (2)"/>
      <sheetName val="Données du projet"/>
      <sheetName val="Travail Lionel"/>
    </sheetNames>
    <sheetDataSet>
      <sheetData sheetId="0" refreshError="1"/>
      <sheetData sheetId="1" refreshError="1"/>
      <sheetData sheetId="2" refreshError="1"/>
      <sheetData sheetId="3">
        <row r="3">
          <cell r="D3" t="str">
            <v>Début</v>
          </cell>
          <cell r="F3" t="str">
            <v>Semaines</v>
          </cell>
        </row>
        <row r="4">
          <cell r="D4">
            <v>36647</v>
          </cell>
          <cell r="F4">
            <v>2</v>
          </cell>
        </row>
        <row r="5">
          <cell r="D5">
            <v>36661</v>
          </cell>
          <cell r="F5">
            <v>5</v>
          </cell>
        </row>
        <row r="6">
          <cell r="D6">
            <v>36696</v>
          </cell>
          <cell r="F6">
            <v>1</v>
          </cell>
        </row>
        <row r="7">
          <cell r="D7">
            <v>36703</v>
          </cell>
          <cell r="F7">
            <v>1</v>
          </cell>
        </row>
        <row r="8">
          <cell r="D8">
            <v>36710</v>
          </cell>
          <cell r="F8">
            <v>8</v>
          </cell>
        </row>
        <row r="9">
          <cell r="D9">
            <v>36766</v>
          </cell>
          <cell r="F9">
            <v>1</v>
          </cell>
        </row>
        <row r="10">
          <cell r="D10">
            <v>36773</v>
          </cell>
          <cell r="F10">
            <v>3</v>
          </cell>
        </row>
        <row r="11">
          <cell r="D11">
            <v>36794</v>
          </cell>
          <cell r="F11">
            <v>1</v>
          </cell>
        </row>
        <row r="12">
          <cell r="D12">
            <v>36801</v>
          </cell>
          <cell r="F12">
            <v>3</v>
          </cell>
        </row>
        <row r="13">
          <cell r="D13">
            <v>36822</v>
          </cell>
          <cell r="F13">
            <v>2</v>
          </cell>
        </row>
        <row r="14">
          <cell r="D14">
            <v>36836</v>
          </cell>
          <cell r="F14">
            <v>1</v>
          </cell>
        </row>
        <row r="15">
          <cell r="D15">
            <v>36843</v>
          </cell>
          <cell r="F15">
            <v>2</v>
          </cell>
        </row>
        <row r="16">
          <cell r="D16">
            <v>36857</v>
          </cell>
          <cell r="F16">
            <v>1</v>
          </cell>
        </row>
        <row r="17">
          <cell r="D17">
            <v>36864</v>
          </cell>
          <cell r="F17">
            <v>1</v>
          </cell>
        </row>
        <row r="18">
          <cell r="D18">
            <v>36871</v>
          </cell>
          <cell r="F18">
            <v>1</v>
          </cell>
        </row>
        <row r="19">
          <cell r="D19">
            <v>36878</v>
          </cell>
          <cell r="F19">
            <v>1</v>
          </cell>
        </row>
        <row r="20">
          <cell r="D20">
            <v>36885</v>
          </cell>
          <cell r="F20">
            <v>7</v>
          </cell>
        </row>
        <row r="21">
          <cell r="D21">
            <v>36934</v>
          </cell>
          <cell r="F21">
            <v>2</v>
          </cell>
        </row>
        <row r="22">
          <cell r="D22">
            <v>36948</v>
          </cell>
          <cell r="F22">
            <v>2</v>
          </cell>
        </row>
        <row r="23">
          <cell r="D23">
            <v>36962</v>
          </cell>
          <cell r="F23">
            <v>2</v>
          </cell>
        </row>
        <row r="24">
          <cell r="D24">
            <v>36976</v>
          </cell>
          <cell r="F24">
            <v>1</v>
          </cell>
        </row>
        <row r="25">
          <cell r="D25">
            <v>36983</v>
          </cell>
          <cell r="F25">
            <v>1</v>
          </cell>
        </row>
        <row r="26">
          <cell r="D26">
            <v>36990</v>
          </cell>
          <cell r="F26">
            <v>2</v>
          </cell>
        </row>
        <row r="27">
          <cell r="D27">
            <v>36983</v>
          </cell>
          <cell r="F27">
            <v>2</v>
          </cell>
        </row>
        <row r="28">
          <cell r="D28">
            <v>36990</v>
          </cell>
          <cell r="F28">
            <v>1</v>
          </cell>
        </row>
        <row r="29">
          <cell r="D29">
            <v>37004</v>
          </cell>
          <cell r="F29">
            <v>0</v>
          </cell>
        </row>
      </sheetData>
      <sheetData sheetId="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 val="Ecart budget"/>
      <sheetName val="Ecart budget (2)"/>
      <sheetName val="Données du projet"/>
      <sheetName val="Travail Lionel"/>
    </sheetNames>
    <sheetDataSet>
      <sheetData sheetId="0" refreshError="1"/>
      <sheetData sheetId="1" refreshError="1"/>
      <sheetData sheetId="2" refreshError="1"/>
      <sheetData sheetId="3">
        <row r="3">
          <cell r="D3" t="str">
            <v>Début</v>
          </cell>
          <cell r="F3" t="str">
            <v>Semaines</v>
          </cell>
        </row>
        <row r="4">
          <cell r="D4">
            <v>36647</v>
          </cell>
          <cell r="F4">
            <v>2</v>
          </cell>
        </row>
        <row r="5">
          <cell r="D5">
            <v>36661</v>
          </cell>
          <cell r="F5">
            <v>5</v>
          </cell>
        </row>
        <row r="6">
          <cell r="D6">
            <v>36696</v>
          </cell>
          <cell r="F6">
            <v>1</v>
          </cell>
        </row>
        <row r="7">
          <cell r="D7">
            <v>36703</v>
          </cell>
          <cell r="F7">
            <v>1</v>
          </cell>
        </row>
        <row r="8">
          <cell r="D8">
            <v>36710</v>
          </cell>
          <cell r="F8">
            <v>8</v>
          </cell>
        </row>
        <row r="9">
          <cell r="D9">
            <v>36766</v>
          </cell>
          <cell r="F9">
            <v>1</v>
          </cell>
        </row>
        <row r="10">
          <cell r="D10">
            <v>36773</v>
          </cell>
          <cell r="F10">
            <v>3</v>
          </cell>
        </row>
        <row r="11">
          <cell r="D11">
            <v>36794</v>
          </cell>
          <cell r="F11">
            <v>1</v>
          </cell>
        </row>
        <row r="12">
          <cell r="D12">
            <v>36801</v>
          </cell>
          <cell r="F12">
            <v>3</v>
          </cell>
        </row>
        <row r="13">
          <cell r="D13">
            <v>36822</v>
          </cell>
          <cell r="F13">
            <v>2</v>
          </cell>
        </row>
        <row r="14">
          <cell r="D14">
            <v>36836</v>
          </cell>
          <cell r="F14">
            <v>1</v>
          </cell>
        </row>
        <row r="15">
          <cell r="D15">
            <v>36843</v>
          </cell>
          <cell r="F15">
            <v>2</v>
          </cell>
        </row>
        <row r="16">
          <cell r="D16">
            <v>36857</v>
          </cell>
          <cell r="F16">
            <v>1</v>
          </cell>
        </row>
        <row r="17">
          <cell r="D17">
            <v>36864</v>
          </cell>
          <cell r="F17">
            <v>1</v>
          </cell>
        </row>
        <row r="18">
          <cell r="D18">
            <v>36871</v>
          </cell>
          <cell r="F18">
            <v>1</v>
          </cell>
        </row>
        <row r="19">
          <cell r="D19">
            <v>36878</v>
          </cell>
          <cell r="F19">
            <v>1</v>
          </cell>
        </row>
        <row r="20">
          <cell r="D20">
            <v>36885</v>
          </cell>
          <cell r="F20">
            <v>7</v>
          </cell>
        </row>
        <row r="21">
          <cell r="D21">
            <v>36934</v>
          </cell>
          <cell r="F21">
            <v>2</v>
          </cell>
        </row>
        <row r="22">
          <cell r="D22">
            <v>36948</v>
          </cell>
          <cell r="F22">
            <v>2</v>
          </cell>
        </row>
        <row r="23">
          <cell r="D23">
            <v>36962</v>
          </cell>
          <cell r="F23">
            <v>2</v>
          </cell>
        </row>
        <row r="24">
          <cell r="D24">
            <v>36976</v>
          </cell>
          <cell r="F24">
            <v>1</v>
          </cell>
        </row>
        <row r="25">
          <cell r="D25">
            <v>36983</v>
          </cell>
          <cell r="F25">
            <v>1</v>
          </cell>
        </row>
        <row r="26">
          <cell r="D26">
            <v>36990</v>
          </cell>
          <cell r="F26">
            <v>2</v>
          </cell>
        </row>
        <row r="27">
          <cell r="D27">
            <v>36983</v>
          </cell>
          <cell r="F27">
            <v>2</v>
          </cell>
        </row>
        <row r="28">
          <cell r="D28">
            <v>36990</v>
          </cell>
          <cell r="F28">
            <v>1</v>
          </cell>
        </row>
        <row r="29">
          <cell r="D29">
            <v>37004</v>
          </cell>
          <cell r="F29">
            <v>0</v>
          </cell>
        </row>
      </sheetData>
      <sheetData sheetId="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 val="Ecart budget"/>
      <sheetName val="Ecart budget (2)"/>
      <sheetName val="Données du projet"/>
      <sheetName val="Travail Lionel"/>
    </sheetNames>
    <sheetDataSet>
      <sheetData sheetId="0" refreshError="1"/>
      <sheetData sheetId="1" refreshError="1"/>
      <sheetData sheetId="2" refreshError="1"/>
      <sheetData sheetId="3">
        <row r="3">
          <cell r="C3" t="str">
            <v>Tâche</v>
          </cell>
          <cell r="D3" t="str">
            <v>Début</v>
          </cell>
          <cell r="F3" t="str">
            <v>Semaines</v>
          </cell>
        </row>
        <row r="4">
          <cell r="D4">
            <v>36647</v>
          </cell>
          <cell r="F4">
            <v>2</v>
          </cell>
        </row>
        <row r="5">
          <cell r="D5">
            <v>36661</v>
          </cell>
          <cell r="F5">
            <v>5</v>
          </cell>
        </row>
        <row r="6">
          <cell r="D6">
            <v>36696</v>
          </cell>
          <cell r="F6">
            <v>1</v>
          </cell>
        </row>
        <row r="7">
          <cell r="D7">
            <v>36703</v>
          </cell>
          <cell r="F7">
            <v>1</v>
          </cell>
        </row>
        <row r="8">
          <cell r="D8">
            <v>36710</v>
          </cell>
          <cell r="F8">
            <v>8</v>
          </cell>
        </row>
        <row r="9">
          <cell r="D9">
            <v>36766</v>
          </cell>
          <cell r="F9">
            <v>1</v>
          </cell>
        </row>
        <row r="10">
          <cell r="D10">
            <v>36773</v>
          </cell>
          <cell r="F10">
            <v>3</v>
          </cell>
        </row>
        <row r="11">
          <cell r="D11">
            <v>36794</v>
          </cell>
          <cell r="F11">
            <v>1</v>
          </cell>
        </row>
        <row r="12">
          <cell r="D12">
            <v>36801</v>
          </cell>
          <cell r="F12">
            <v>3</v>
          </cell>
        </row>
        <row r="13">
          <cell r="D13">
            <v>36822</v>
          </cell>
          <cell r="F13">
            <v>2</v>
          </cell>
        </row>
        <row r="14">
          <cell r="D14">
            <v>36836</v>
          </cell>
          <cell r="F14">
            <v>1</v>
          </cell>
        </row>
        <row r="15">
          <cell r="D15">
            <v>36843</v>
          </cell>
          <cell r="F15">
            <v>2</v>
          </cell>
        </row>
        <row r="16">
          <cell r="D16">
            <v>36857</v>
          </cell>
          <cell r="F16">
            <v>1</v>
          </cell>
        </row>
        <row r="17">
          <cell r="D17">
            <v>36864</v>
          </cell>
          <cell r="F17">
            <v>1</v>
          </cell>
        </row>
        <row r="18">
          <cell r="D18">
            <v>36871</v>
          </cell>
          <cell r="F18">
            <v>1</v>
          </cell>
        </row>
        <row r="19">
          <cell r="D19">
            <v>36878</v>
          </cell>
          <cell r="F19">
            <v>1</v>
          </cell>
        </row>
        <row r="20">
          <cell r="D20">
            <v>36885</v>
          </cell>
          <cell r="F20">
            <v>7</v>
          </cell>
        </row>
        <row r="21">
          <cell r="D21">
            <v>36934</v>
          </cell>
          <cell r="F21">
            <v>2</v>
          </cell>
        </row>
        <row r="22">
          <cell r="D22">
            <v>36948</v>
          </cell>
          <cell r="F22">
            <v>2</v>
          </cell>
        </row>
        <row r="23">
          <cell r="D23">
            <v>36962</v>
          </cell>
          <cell r="F23">
            <v>2</v>
          </cell>
        </row>
        <row r="24">
          <cell r="D24">
            <v>36976</v>
          </cell>
          <cell r="F24">
            <v>1</v>
          </cell>
        </row>
        <row r="25">
          <cell r="D25">
            <v>36983</v>
          </cell>
          <cell r="F25">
            <v>1</v>
          </cell>
        </row>
        <row r="26">
          <cell r="D26">
            <v>36990</v>
          </cell>
          <cell r="F26">
            <v>2</v>
          </cell>
        </row>
        <row r="27">
          <cell r="D27">
            <v>36983</v>
          </cell>
          <cell r="F27">
            <v>2</v>
          </cell>
        </row>
        <row r="28">
          <cell r="D28">
            <v>36990</v>
          </cell>
          <cell r="F28">
            <v>1</v>
          </cell>
        </row>
        <row r="29">
          <cell r="D29">
            <v>37004</v>
          </cell>
          <cell r="F29">
            <v>0</v>
          </cell>
        </row>
      </sheetData>
      <sheetData sheetId="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G"/>
      <sheetName val="Ecart budget"/>
      <sheetName val="Ecart budget (2)"/>
      <sheetName val="Données du projet"/>
      <sheetName val="Travail Lionel"/>
    </sheetNames>
    <sheetDataSet>
      <sheetData sheetId="0" refreshError="1"/>
      <sheetData sheetId="1" refreshError="1"/>
      <sheetData sheetId="2" refreshError="1"/>
      <sheetData sheetId="3" refreshError="1">
        <row r="3">
          <cell r="C3" t="str">
            <v>Tâche</v>
          </cell>
          <cell r="D3" t="str">
            <v>Début</v>
          </cell>
          <cell r="F3" t="str">
            <v>Semaines</v>
          </cell>
        </row>
        <row r="4">
          <cell r="D4">
            <v>36647</v>
          </cell>
          <cell r="F4">
            <v>2</v>
          </cell>
        </row>
        <row r="5">
          <cell r="D5">
            <v>36661</v>
          </cell>
          <cell r="F5">
            <v>5</v>
          </cell>
        </row>
        <row r="6">
          <cell r="D6">
            <v>36696</v>
          </cell>
          <cell r="F6">
            <v>1</v>
          </cell>
        </row>
        <row r="7">
          <cell r="D7">
            <v>36703</v>
          </cell>
          <cell r="F7">
            <v>1</v>
          </cell>
        </row>
        <row r="8">
          <cell r="D8">
            <v>36710</v>
          </cell>
          <cell r="F8">
            <v>8</v>
          </cell>
        </row>
        <row r="9">
          <cell r="D9">
            <v>36766</v>
          </cell>
          <cell r="F9">
            <v>1</v>
          </cell>
        </row>
        <row r="10">
          <cell r="D10">
            <v>36773</v>
          </cell>
          <cell r="F10">
            <v>3</v>
          </cell>
        </row>
        <row r="11">
          <cell r="D11">
            <v>36794</v>
          </cell>
          <cell r="F11">
            <v>1</v>
          </cell>
        </row>
        <row r="12">
          <cell r="D12">
            <v>36801</v>
          </cell>
          <cell r="F12">
            <v>3</v>
          </cell>
        </row>
        <row r="13">
          <cell r="D13">
            <v>36822</v>
          </cell>
          <cell r="F13">
            <v>2</v>
          </cell>
        </row>
        <row r="14">
          <cell r="D14">
            <v>36836</v>
          </cell>
          <cell r="F14">
            <v>1</v>
          </cell>
        </row>
        <row r="15">
          <cell r="D15">
            <v>36843</v>
          </cell>
          <cell r="F15">
            <v>2</v>
          </cell>
        </row>
        <row r="16">
          <cell r="D16">
            <v>36857</v>
          </cell>
          <cell r="F16">
            <v>1</v>
          </cell>
        </row>
        <row r="17">
          <cell r="D17">
            <v>36864</v>
          </cell>
          <cell r="F17">
            <v>1</v>
          </cell>
        </row>
        <row r="18">
          <cell r="D18">
            <v>36871</v>
          </cell>
          <cell r="F18">
            <v>1</v>
          </cell>
        </row>
        <row r="19">
          <cell r="D19">
            <v>36878</v>
          </cell>
          <cell r="F19">
            <v>1</v>
          </cell>
        </row>
        <row r="20">
          <cell r="D20">
            <v>36885</v>
          </cell>
          <cell r="F20">
            <v>7</v>
          </cell>
        </row>
        <row r="21">
          <cell r="D21">
            <v>36934</v>
          </cell>
          <cell r="F21">
            <v>2</v>
          </cell>
        </row>
        <row r="22">
          <cell r="D22">
            <v>36948</v>
          </cell>
          <cell r="F22">
            <v>2</v>
          </cell>
        </row>
        <row r="23">
          <cell r="D23">
            <v>36962</v>
          </cell>
          <cell r="F23">
            <v>2</v>
          </cell>
        </row>
        <row r="24">
          <cell r="D24">
            <v>36976</v>
          </cell>
          <cell r="F24">
            <v>1</v>
          </cell>
        </row>
        <row r="25">
          <cell r="D25">
            <v>36983</v>
          </cell>
          <cell r="F25">
            <v>1</v>
          </cell>
        </row>
        <row r="26">
          <cell r="D26">
            <v>36990</v>
          </cell>
          <cell r="F26">
            <v>2</v>
          </cell>
        </row>
        <row r="27">
          <cell r="D27">
            <v>36983</v>
          </cell>
          <cell r="F27">
            <v>2</v>
          </cell>
        </row>
        <row r="28">
          <cell r="D28">
            <v>36990</v>
          </cell>
          <cell r="F28">
            <v>1</v>
          </cell>
        </row>
        <row r="29">
          <cell r="D29">
            <v>37004</v>
          </cell>
          <cell r="F29">
            <v>0</v>
          </cell>
        </row>
      </sheetData>
      <sheetData sheetId="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ique"/>
      <sheetName val="01 Terras Maçonnerie "/>
      <sheetName val="02 Charpentes "/>
      <sheetName val="04 Couverture Zinguerie "/>
      <sheetName val="07 Sanitaire Plomberie "/>
      <sheetName val="08 Chauffage"/>
      <sheetName val="09 Electricité "/>
      <sheetName val="10 Plâtrerie Isolation "/>
      <sheetName val="12 Carrelages Faïences "/>
      <sheetName val="12 C Chapes "/>
      <sheetName val="13 Menuiserie Extérieures "/>
      <sheetName val="16 Serrurerie "/>
      <sheetName val="23  V R D "/>
      <sheetName val="25 Menuiserie Bois "/>
      <sheetName val="26 Porte Garage "/>
    </sheetNames>
    <sheetDataSet>
      <sheetData sheetId="0" refreshError="1"/>
      <sheetData sheetId="1" refreshError="1"/>
      <sheetData sheetId="2" refreshError="1">
        <row r="6">
          <cell r="G6">
            <v>22</v>
          </cell>
          <cell r="H6">
            <v>1243.8799999999999</v>
          </cell>
          <cell r="I6">
            <v>25</v>
          </cell>
          <cell r="J6">
            <v>1413.5</v>
          </cell>
          <cell r="K6">
            <v>32</v>
          </cell>
          <cell r="L6">
            <v>1809.28</v>
          </cell>
          <cell r="M6">
            <v>45</v>
          </cell>
          <cell r="N6">
            <v>2544.3000000000002</v>
          </cell>
          <cell r="O6">
            <v>20</v>
          </cell>
          <cell r="P6">
            <v>1130.8</v>
          </cell>
          <cell r="Q6">
            <v>79</v>
          </cell>
          <cell r="R6">
            <v>4466.66</v>
          </cell>
          <cell r="S6">
            <v>32</v>
          </cell>
          <cell r="T6">
            <v>1809.28</v>
          </cell>
          <cell r="V6">
            <v>1130.8</v>
          </cell>
          <cell r="W6">
            <v>4466.66</v>
          </cell>
          <cell r="X6">
            <v>-2.9499999999999997</v>
          </cell>
        </row>
        <row r="9">
          <cell r="G9">
            <v>22</v>
          </cell>
          <cell r="H9">
            <v>7010.08</v>
          </cell>
          <cell r="I9">
            <v>20</v>
          </cell>
          <cell r="J9">
            <v>6372.7999999999993</v>
          </cell>
          <cell r="K9">
            <v>29</v>
          </cell>
          <cell r="L9">
            <v>9240.56</v>
          </cell>
          <cell r="M9">
            <v>35</v>
          </cell>
          <cell r="N9">
            <v>11152.4</v>
          </cell>
          <cell r="O9">
            <v>16</v>
          </cell>
          <cell r="P9">
            <v>5098.24</v>
          </cell>
          <cell r="Q9">
            <v>26</v>
          </cell>
          <cell r="R9">
            <v>8284.64</v>
          </cell>
          <cell r="S9">
            <v>23</v>
          </cell>
          <cell r="T9">
            <v>7328.7199999999993</v>
          </cell>
          <cell r="V9">
            <v>5098.24</v>
          </cell>
          <cell r="W9">
            <v>11152.4</v>
          </cell>
          <cell r="X9">
            <v>-1.1875</v>
          </cell>
        </row>
        <row r="10">
          <cell r="G10">
            <v>22</v>
          </cell>
          <cell r="H10">
            <v>2549.3599999999997</v>
          </cell>
          <cell r="I10">
            <v>20</v>
          </cell>
          <cell r="J10">
            <v>2317.6</v>
          </cell>
          <cell r="K10">
            <v>29</v>
          </cell>
          <cell r="L10">
            <v>3360.52</v>
          </cell>
          <cell r="M10">
            <v>35</v>
          </cell>
          <cell r="N10">
            <v>4055.7999999999997</v>
          </cell>
          <cell r="O10">
            <v>16</v>
          </cell>
          <cell r="P10">
            <v>1854.08</v>
          </cell>
          <cell r="Q10">
            <v>26</v>
          </cell>
          <cell r="R10">
            <v>3012.88</v>
          </cell>
          <cell r="S10">
            <v>23</v>
          </cell>
          <cell r="T10">
            <v>2665.24</v>
          </cell>
          <cell r="V10">
            <v>1854.08</v>
          </cell>
          <cell r="W10">
            <v>4055.7999999999997</v>
          </cell>
          <cell r="X10">
            <v>-1.1875</v>
          </cell>
        </row>
        <row r="11">
          <cell r="G11">
            <v>25</v>
          </cell>
          <cell r="H11" t="str">
            <v>?????? P.M.</v>
          </cell>
          <cell r="I11">
            <v>45</v>
          </cell>
          <cell r="J11">
            <v>8348.4</v>
          </cell>
          <cell r="K11">
            <v>55</v>
          </cell>
          <cell r="L11">
            <v>10203.6</v>
          </cell>
          <cell r="M11">
            <v>185</v>
          </cell>
          <cell r="N11">
            <v>34321.200000000004</v>
          </cell>
          <cell r="O11">
            <v>36</v>
          </cell>
          <cell r="P11">
            <v>6678.72</v>
          </cell>
          <cell r="Q11">
            <v>34</v>
          </cell>
          <cell r="R11">
            <v>6307.68</v>
          </cell>
          <cell r="S11">
            <v>34</v>
          </cell>
          <cell r="T11">
            <v>6307.68</v>
          </cell>
          <cell r="V11">
            <v>6307.68</v>
          </cell>
          <cell r="W11">
            <v>34321.200000000004</v>
          </cell>
          <cell r="X11">
            <v>-4.4411764705882355</v>
          </cell>
        </row>
        <row r="12">
          <cell r="G12">
            <v>675</v>
          </cell>
          <cell r="H12" t="str">
            <v>PM</v>
          </cell>
          <cell r="I12">
            <v>12</v>
          </cell>
          <cell r="J12" t="str">
            <v>PM</v>
          </cell>
          <cell r="L12" t="str">
            <v>PM</v>
          </cell>
          <cell r="M12">
            <v>750</v>
          </cell>
          <cell r="N12" t="str">
            <v>PM</v>
          </cell>
          <cell r="P12" t="str">
            <v>PM</v>
          </cell>
          <cell r="Q12">
            <v>8500</v>
          </cell>
          <cell r="R12" t="str">
            <v>PM</v>
          </cell>
          <cell r="S12">
            <v>8500</v>
          </cell>
          <cell r="T12" t="str">
            <v>PM</v>
          </cell>
        </row>
        <row r="13">
          <cell r="M13" t="str">
            <v>l'heure</v>
          </cell>
        </row>
        <row r="14">
          <cell r="G14">
            <v>22</v>
          </cell>
          <cell r="H14">
            <v>6743.88</v>
          </cell>
          <cell r="I14">
            <v>30</v>
          </cell>
          <cell r="J14">
            <v>9196.2000000000007</v>
          </cell>
          <cell r="K14">
            <v>20</v>
          </cell>
          <cell r="L14">
            <v>6130.8</v>
          </cell>
          <cell r="M14">
            <v>45</v>
          </cell>
          <cell r="N14">
            <v>13794.300000000001</v>
          </cell>
          <cell r="O14">
            <v>17.5</v>
          </cell>
          <cell r="P14">
            <v>5364.4500000000007</v>
          </cell>
          <cell r="Q14">
            <v>18</v>
          </cell>
          <cell r="R14">
            <v>5517.72</v>
          </cell>
          <cell r="S14">
            <v>18</v>
          </cell>
          <cell r="T14">
            <v>5517.72</v>
          </cell>
          <cell r="V14">
            <v>5364.4500000000007</v>
          </cell>
          <cell r="W14">
            <v>13794.300000000001</v>
          </cell>
          <cell r="X14">
            <v>-1.5714285714285712</v>
          </cell>
        </row>
        <row r="20">
          <cell r="H20">
            <v>17547.2</v>
          </cell>
          <cell r="J20">
            <v>27648.5</v>
          </cell>
          <cell r="L20">
            <v>30744.76</v>
          </cell>
          <cell r="N20">
            <v>65868</v>
          </cell>
          <cell r="P20">
            <v>20126.29</v>
          </cell>
          <cell r="R20">
            <v>27589.58</v>
          </cell>
          <cell r="T20">
            <v>23628.639999999999</v>
          </cell>
          <cell r="V20">
            <v>17547.2</v>
          </cell>
          <cell r="W20">
            <v>65868</v>
          </cell>
          <cell r="X20">
            <v>-2.7537612838515546</v>
          </cell>
        </row>
        <row r="23">
          <cell r="T23">
            <v>0</v>
          </cell>
        </row>
        <row r="24">
          <cell r="G24">
            <v>160</v>
          </cell>
          <cell r="H24">
            <v>2531.1999999999998</v>
          </cell>
          <cell r="I24">
            <v>170</v>
          </cell>
          <cell r="J24">
            <v>2689.4</v>
          </cell>
          <cell r="K24">
            <v>195</v>
          </cell>
          <cell r="L24">
            <v>3084.9</v>
          </cell>
          <cell r="M24">
            <v>146</v>
          </cell>
          <cell r="N24">
            <v>2309.7200000000003</v>
          </cell>
          <cell r="O24">
            <v>160</v>
          </cell>
          <cell r="P24">
            <v>2531.1999999999998</v>
          </cell>
          <cell r="Q24">
            <v>135</v>
          </cell>
          <cell r="R24">
            <v>2135.6999999999998</v>
          </cell>
          <cell r="S24">
            <v>135</v>
          </cell>
          <cell r="T24">
            <v>2135.6999999999998</v>
          </cell>
          <cell r="V24">
            <v>2135.6999999999998</v>
          </cell>
          <cell r="W24">
            <v>3084.9</v>
          </cell>
          <cell r="X24">
            <v>-0.44444444444444459</v>
          </cell>
        </row>
        <row r="25">
          <cell r="J25">
            <v>0</v>
          </cell>
          <cell r="L25">
            <v>0</v>
          </cell>
          <cell r="N25">
            <v>0</v>
          </cell>
          <cell r="P25">
            <v>0</v>
          </cell>
          <cell r="R25">
            <v>0</v>
          </cell>
          <cell r="T25">
            <v>0</v>
          </cell>
        </row>
        <row r="26">
          <cell r="J26">
            <v>0</v>
          </cell>
          <cell r="L26">
            <v>0</v>
          </cell>
          <cell r="N26">
            <v>0</v>
          </cell>
          <cell r="P26">
            <v>0</v>
          </cell>
          <cell r="R26">
            <v>0</v>
          </cell>
          <cell r="T26">
            <v>0</v>
          </cell>
        </row>
        <row r="27">
          <cell r="G27">
            <v>830</v>
          </cell>
          <cell r="H27">
            <v>2415.3000000000002</v>
          </cell>
          <cell r="I27">
            <v>710</v>
          </cell>
          <cell r="J27">
            <v>2066.1</v>
          </cell>
          <cell r="K27">
            <v>1200</v>
          </cell>
          <cell r="L27">
            <v>3492</v>
          </cell>
          <cell r="M27">
            <v>1055</v>
          </cell>
          <cell r="N27">
            <v>3070.05</v>
          </cell>
          <cell r="O27">
            <v>800</v>
          </cell>
          <cell r="P27">
            <v>2328</v>
          </cell>
          <cell r="Q27">
            <v>680</v>
          </cell>
          <cell r="R27">
            <v>1978.8000000000002</v>
          </cell>
          <cell r="S27">
            <v>680</v>
          </cell>
          <cell r="T27">
            <v>1978.8000000000002</v>
          </cell>
          <cell r="V27">
            <v>1978.8000000000002</v>
          </cell>
          <cell r="W27">
            <v>3492</v>
          </cell>
          <cell r="X27">
            <v>-0.76470588235294101</v>
          </cell>
        </row>
        <row r="28">
          <cell r="G28">
            <v>830</v>
          </cell>
          <cell r="H28">
            <v>10715.3</v>
          </cell>
          <cell r="I28">
            <v>1100</v>
          </cell>
          <cell r="J28">
            <v>14201</v>
          </cell>
          <cell r="K28">
            <v>1300</v>
          </cell>
          <cell r="L28">
            <v>16783</v>
          </cell>
          <cell r="M28">
            <v>1055</v>
          </cell>
          <cell r="N28">
            <v>13620.05</v>
          </cell>
          <cell r="O28">
            <v>1450</v>
          </cell>
          <cell r="P28">
            <v>18719.5</v>
          </cell>
          <cell r="Q28">
            <v>1150</v>
          </cell>
          <cell r="R28">
            <v>14846.5</v>
          </cell>
          <cell r="S28">
            <v>1100</v>
          </cell>
          <cell r="T28">
            <v>14201</v>
          </cell>
          <cell r="V28">
            <v>10715.3</v>
          </cell>
          <cell r="W28">
            <v>18719.5</v>
          </cell>
          <cell r="X28">
            <v>-0.74698795180722899</v>
          </cell>
        </row>
        <row r="30">
          <cell r="H30">
            <v>15661.8</v>
          </cell>
          <cell r="J30">
            <v>18956.5</v>
          </cell>
          <cell r="L30">
            <v>23359.9</v>
          </cell>
          <cell r="N30">
            <v>18999.82</v>
          </cell>
          <cell r="P30">
            <v>23578.7</v>
          </cell>
          <cell r="R30">
            <v>18961</v>
          </cell>
          <cell r="T30">
            <v>18315.5</v>
          </cell>
          <cell r="V30">
            <v>15661.8</v>
          </cell>
          <cell r="W30">
            <v>23578.7</v>
          </cell>
          <cell r="X30">
            <v>-0.50549106743797023</v>
          </cell>
        </row>
        <row r="34">
          <cell r="G34">
            <v>425</v>
          </cell>
          <cell r="H34">
            <v>42508.5</v>
          </cell>
          <cell r="I34">
            <v>420</v>
          </cell>
          <cell r="J34">
            <v>42008.4</v>
          </cell>
          <cell r="L34">
            <v>0</v>
          </cell>
          <cell r="M34">
            <v>505</v>
          </cell>
          <cell r="N34">
            <v>50510.1</v>
          </cell>
          <cell r="O34">
            <v>502.8</v>
          </cell>
          <cell r="P34">
            <v>50290.055999999997</v>
          </cell>
          <cell r="Q34">
            <v>440</v>
          </cell>
          <cell r="R34">
            <v>44008.799999999996</v>
          </cell>
          <cell r="S34">
            <v>400</v>
          </cell>
          <cell r="T34">
            <v>40008</v>
          </cell>
        </row>
        <row r="35">
          <cell r="J35">
            <v>0</v>
          </cell>
          <cell r="K35" t="str">
            <v>89,6*450F</v>
          </cell>
          <cell r="L35">
            <v>40320</v>
          </cell>
          <cell r="N35">
            <v>0</v>
          </cell>
          <cell r="P35">
            <v>0</v>
          </cell>
          <cell r="R35">
            <v>0</v>
          </cell>
          <cell r="T35">
            <v>0</v>
          </cell>
        </row>
        <row r="36">
          <cell r="J36">
            <v>0</v>
          </cell>
          <cell r="K36" t="str">
            <v>13,34*540F</v>
          </cell>
          <cell r="L36">
            <v>7203.6</v>
          </cell>
          <cell r="N36">
            <v>0</v>
          </cell>
          <cell r="P36">
            <v>0</v>
          </cell>
          <cell r="R36">
            <v>0</v>
          </cell>
          <cell r="T36">
            <v>0</v>
          </cell>
        </row>
        <row r="37">
          <cell r="J37">
            <v>0</v>
          </cell>
          <cell r="N37">
            <v>0</v>
          </cell>
          <cell r="P37">
            <v>0</v>
          </cell>
          <cell r="R37">
            <v>0</v>
          </cell>
          <cell r="T37">
            <v>0</v>
          </cell>
        </row>
        <row r="38">
          <cell r="G38">
            <v>165</v>
          </cell>
          <cell r="H38">
            <v>5940</v>
          </cell>
          <cell r="I38">
            <v>30</v>
          </cell>
          <cell r="J38">
            <v>1080</v>
          </cell>
          <cell r="K38">
            <v>18</v>
          </cell>
          <cell r="L38">
            <v>648</v>
          </cell>
          <cell r="M38">
            <v>45</v>
          </cell>
          <cell r="N38">
            <v>1620</v>
          </cell>
          <cell r="O38">
            <v>48</v>
          </cell>
          <cell r="P38">
            <v>1728</v>
          </cell>
          <cell r="Q38">
            <v>85</v>
          </cell>
          <cell r="R38">
            <v>3060</v>
          </cell>
          <cell r="S38">
            <v>65</v>
          </cell>
          <cell r="T38">
            <v>2340</v>
          </cell>
          <cell r="V38">
            <v>648</v>
          </cell>
          <cell r="W38">
            <v>5940</v>
          </cell>
          <cell r="X38">
            <v>-8.1666666666666661</v>
          </cell>
        </row>
        <row r="39">
          <cell r="J39">
            <v>0</v>
          </cell>
          <cell r="L39">
            <v>0</v>
          </cell>
          <cell r="N39">
            <v>0</v>
          </cell>
          <cell r="P39">
            <v>0</v>
          </cell>
          <cell r="R39">
            <v>0</v>
          </cell>
          <cell r="T39">
            <v>0</v>
          </cell>
        </row>
        <row r="40">
          <cell r="J40">
            <v>0</v>
          </cell>
          <cell r="L40">
            <v>0</v>
          </cell>
          <cell r="N40">
            <v>0</v>
          </cell>
          <cell r="P40">
            <v>0</v>
          </cell>
          <cell r="R40">
            <v>0</v>
          </cell>
          <cell r="T40">
            <v>0</v>
          </cell>
        </row>
        <row r="41">
          <cell r="G41">
            <v>225</v>
          </cell>
          <cell r="H41">
            <v>6849</v>
          </cell>
          <cell r="I41">
            <v>210</v>
          </cell>
          <cell r="J41">
            <v>6392.4000000000005</v>
          </cell>
          <cell r="K41">
            <v>250</v>
          </cell>
          <cell r="L41">
            <v>7610</v>
          </cell>
          <cell r="M41">
            <v>235</v>
          </cell>
          <cell r="N41">
            <v>7153.4000000000005</v>
          </cell>
          <cell r="O41">
            <v>235</v>
          </cell>
          <cell r="P41">
            <v>7153.4000000000005</v>
          </cell>
          <cell r="Q41">
            <v>260</v>
          </cell>
          <cell r="R41">
            <v>7914.4000000000005</v>
          </cell>
          <cell r="S41">
            <v>230</v>
          </cell>
          <cell r="T41">
            <v>7001.2000000000007</v>
          </cell>
          <cell r="V41">
            <v>6392.4000000000005</v>
          </cell>
          <cell r="W41">
            <v>7914.4000000000005</v>
          </cell>
          <cell r="X41">
            <v>-0.23809523809523808</v>
          </cell>
        </row>
        <row r="42">
          <cell r="G42">
            <v>145</v>
          </cell>
          <cell r="H42">
            <v>1957.5</v>
          </cell>
          <cell r="I42">
            <v>145</v>
          </cell>
          <cell r="J42">
            <v>1957.5</v>
          </cell>
          <cell r="K42">
            <v>140</v>
          </cell>
          <cell r="L42">
            <v>1890</v>
          </cell>
          <cell r="M42">
            <v>146</v>
          </cell>
          <cell r="N42">
            <v>1971</v>
          </cell>
          <cell r="O42">
            <v>150</v>
          </cell>
          <cell r="P42">
            <v>2025</v>
          </cell>
          <cell r="Q42">
            <v>125</v>
          </cell>
          <cell r="R42">
            <v>1687.5</v>
          </cell>
          <cell r="S42">
            <v>125</v>
          </cell>
          <cell r="T42">
            <v>1687.5</v>
          </cell>
          <cell r="V42">
            <v>1687.5</v>
          </cell>
          <cell r="W42">
            <v>2025</v>
          </cell>
          <cell r="X42">
            <v>-0.2</v>
          </cell>
        </row>
        <row r="43">
          <cell r="G43">
            <v>185</v>
          </cell>
          <cell r="H43">
            <v>203.50000000000003</v>
          </cell>
          <cell r="I43">
            <v>220</v>
          </cell>
          <cell r="J43">
            <v>242.00000000000003</v>
          </cell>
          <cell r="K43">
            <v>160</v>
          </cell>
          <cell r="L43">
            <v>176</v>
          </cell>
          <cell r="M43">
            <v>275</v>
          </cell>
          <cell r="N43">
            <v>302.5</v>
          </cell>
          <cell r="O43">
            <v>380</v>
          </cell>
          <cell r="P43">
            <v>418.00000000000006</v>
          </cell>
          <cell r="Q43">
            <v>235</v>
          </cell>
          <cell r="R43">
            <v>258.5</v>
          </cell>
          <cell r="S43">
            <v>235</v>
          </cell>
          <cell r="T43">
            <v>258.5</v>
          </cell>
          <cell r="V43">
            <v>176</v>
          </cell>
          <cell r="W43">
            <v>418.00000000000006</v>
          </cell>
          <cell r="X43">
            <v>-1.3750000000000002</v>
          </cell>
        </row>
        <row r="44">
          <cell r="J44">
            <v>0</v>
          </cell>
          <cell r="L44">
            <v>0</v>
          </cell>
          <cell r="N44">
            <v>0</v>
          </cell>
          <cell r="P44">
            <v>0</v>
          </cell>
          <cell r="R44">
            <v>0</v>
          </cell>
          <cell r="T44">
            <v>0</v>
          </cell>
        </row>
        <row r="45">
          <cell r="G45">
            <v>360</v>
          </cell>
          <cell r="H45">
            <v>2988.0000000000005</v>
          </cell>
          <cell r="I45">
            <v>510</v>
          </cell>
          <cell r="J45">
            <v>4233</v>
          </cell>
          <cell r="K45">
            <v>420</v>
          </cell>
          <cell r="L45">
            <v>3486.0000000000005</v>
          </cell>
          <cell r="M45">
            <v>593</v>
          </cell>
          <cell r="N45">
            <v>4921.9000000000005</v>
          </cell>
          <cell r="O45">
            <v>425</v>
          </cell>
          <cell r="P45">
            <v>3527.5000000000005</v>
          </cell>
          <cell r="Q45">
            <v>315</v>
          </cell>
          <cell r="R45">
            <v>2614.5</v>
          </cell>
          <cell r="S45">
            <v>315</v>
          </cell>
          <cell r="T45">
            <v>2614.5</v>
          </cell>
          <cell r="V45">
            <v>2614.5</v>
          </cell>
          <cell r="W45">
            <v>4921.9000000000005</v>
          </cell>
          <cell r="X45">
            <v>-0.88253968253968273</v>
          </cell>
        </row>
        <row r="46">
          <cell r="J46">
            <v>0</v>
          </cell>
          <cell r="L46">
            <v>0</v>
          </cell>
          <cell r="N46">
            <v>0</v>
          </cell>
          <cell r="P46">
            <v>0</v>
          </cell>
          <cell r="R46">
            <v>0</v>
          </cell>
          <cell r="T46">
            <v>0</v>
          </cell>
        </row>
        <row r="47">
          <cell r="J47">
            <v>0</v>
          </cell>
          <cell r="L47">
            <v>0</v>
          </cell>
          <cell r="N47">
            <v>0</v>
          </cell>
          <cell r="P47">
            <v>0</v>
          </cell>
          <cell r="R47">
            <v>0</v>
          </cell>
          <cell r="T47">
            <v>0</v>
          </cell>
        </row>
        <row r="48">
          <cell r="J48">
            <v>0</v>
          </cell>
          <cell r="L48">
            <v>0</v>
          </cell>
          <cell r="N48">
            <v>0</v>
          </cell>
          <cell r="P48">
            <v>0</v>
          </cell>
          <cell r="R48">
            <v>0</v>
          </cell>
          <cell r="T48">
            <v>0</v>
          </cell>
        </row>
        <row r="49">
          <cell r="J49">
            <v>0</v>
          </cell>
          <cell r="L49">
            <v>0</v>
          </cell>
          <cell r="N49">
            <v>0</v>
          </cell>
          <cell r="P49">
            <v>0</v>
          </cell>
          <cell r="R49">
            <v>0</v>
          </cell>
          <cell r="T49">
            <v>0</v>
          </cell>
        </row>
        <row r="50">
          <cell r="J50">
            <v>0</v>
          </cell>
          <cell r="L50">
            <v>0</v>
          </cell>
          <cell r="N50">
            <v>0</v>
          </cell>
          <cell r="P50">
            <v>0</v>
          </cell>
          <cell r="R50">
            <v>0</v>
          </cell>
          <cell r="T50">
            <v>0</v>
          </cell>
        </row>
        <row r="51">
          <cell r="G51">
            <v>230</v>
          </cell>
          <cell r="H51">
            <v>14508.4</v>
          </cell>
          <cell r="I51">
            <v>165</v>
          </cell>
          <cell r="J51">
            <v>10408.199999999999</v>
          </cell>
          <cell r="K51">
            <v>240</v>
          </cell>
          <cell r="L51">
            <v>15139.199999999999</v>
          </cell>
          <cell r="M51">
            <v>195</v>
          </cell>
          <cell r="N51">
            <v>12300.6</v>
          </cell>
          <cell r="O51">
            <v>261</v>
          </cell>
          <cell r="P51">
            <v>16463.88</v>
          </cell>
          <cell r="Q51">
            <v>215</v>
          </cell>
          <cell r="R51">
            <v>13562.199999999999</v>
          </cell>
          <cell r="S51">
            <v>185</v>
          </cell>
          <cell r="T51">
            <v>11669.8</v>
          </cell>
          <cell r="V51">
            <v>10408.199999999999</v>
          </cell>
          <cell r="W51">
            <v>16463.88</v>
          </cell>
          <cell r="X51">
            <v>-0.58181818181818212</v>
          </cell>
        </row>
        <row r="52">
          <cell r="G52">
            <v>60</v>
          </cell>
          <cell r="H52" t="str">
            <v>P.M.</v>
          </cell>
          <cell r="J52" t="str">
            <v>P.M.</v>
          </cell>
          <cell r="K52">
            <v>160</v>
          </cell>
          <cell r="L52" t="str">
            <v>P.M.</v>
          </cell>
          <cell r="M52">
            <v>145</v>
          </cell>
          <cell r="N52" t="str">
            <v>P.M.</v>
          </cell>
          <cell r="P52" t="str">
            <v>P.M.</v>
          </cell>
          <cell r="Q52">
            <v>65</v>
          </cell>
          <cell r="R52" t="str">
            <v>P.M.</v>
          </cell>
          <cell r="S52">
            <v>65</v>
          </cell>
          <cell r="T52" t="str">
            <v>P.M.</v>
          </cell>
        </row>
        <row r="54">
          <cell r="G54">
            <v>165</v>
          </cell>
          <cell r="H54">
            <v>825</v>
          </cell>
          <cell r="I54">
            <v>100</v>
          </cell>
          <cell r="J54">
            <v>500</v>
          </cell>
          <cell r="K54">
            <v>30</v>
          </cell>
          <cell r="L54">
            <v>150</v>
          </cell>
          <cell r="M54">
            <v>60</v>
          </cell>
          <cell r="N54">
            <v>300</v>
          </cell>
          <cell r="O54">
            <v>50</v>
          </cell>
          <cell r="P54">
            <v>250</v>
          </cell>
          <cell r="Q54">
            <v>95</v>
          </cell>
          <cell r="R54">
            <v>475</v>
          </cell>
          <cell r="S54">
            <v>95</v>
          </cell>
          <cell r="T54">
            <v>475</v>
          </cell>
          <cell r="V54">
            <v>150</v>
          </cell>
          <cell r="W54">
            <v>825</v>
          </cell>
          <cell r="X54">
            <v>-4.5</v>
          </cell>
        </row>
        <row r="55">
          <cell r="J55">
            <v>0</v>
          </cell>
          <cell r="L55">
            <v>0</v>
          </cell>
          <cell r="N55">
            <v>0</v>
          </cell>
          <cell r="P55">
            <v>0</v>
          </cell>
          <cell r="R55">
            <v>0</v>
          </cell>
          <cell r="T55">
            <v>0</v>
          </cell>
        </row>
        <row r="56">
          <cell r="G56">
            <v>220</v>
          </cell>
          <cell r="H56">
            <v>1078</v>
          </cell>
          <cell r="I56">
            <v>120</v>
          </cell>
          <cell r="J56">
            <v>588</v>
          </cell>
          <cell r="K56">
            <v>200</v>
          </cell>
          <cell r="L56">
            <v>980.00000000000011</v>
          </cell>
          <cell r="M56">
            <v>215</v>
          </cell>
          <cell r="N56">
            <v>1053.5</v>
          </cell>
          <cell r="O56">
            <v>110</v>
          </cell>
          <cell r="P56">
            <v>539</v>
          </cell>
          <cell r="Q56">
            <v>185</v>
          </cell>
          <cell r="R56">
            <v>906.50000000000011</v>
          </cell>
          <cell r="S56">
            <v>185</v>
          </cell>
          <cell r="T56">
            <v>906.50000000000011</v>
          </cell>
          <cell r="V56">
            <v>539</v>
          </cell>
          <cell r="W56">
            <v>1078</v>
          </cell>
          <cell r="X56">
            <v>-1</v>
          </cell>
        </row>
        <row r="57">
          <cell r="J57">
            <v>0</v>
          </cell>
          <cell r="L57">
            <v>0</v>
          </cell>
          <cell r="N57">
            <v>0</v>
          </cell>
          <cell r="P57">
            <v>0</v>
          </cell>
          <cell r="R57">
            <v>0</v>
          </cell>
          <cell r="T57">
            <v>0</v>
          </cell>
        </row>
        <row r="58">
          <cell r="G58">
            <v>50</v>
          </cell>
          <cell r="H58">
            <v>567</v>
          </cell>
          <cell r="I58">
            <v>40</v>
          </cell>
          <cell r="J58">
            <v>453.6</v>
          </cell>
          <cell r="K58">
            <v>52</v>
          </cell>
          <cell r="L58">
            <v>589.67999999999995</v>
          </cell>
          <cell r="M58">
            <v>120</v>
          </cell>
          <cell r="N58" t="str">
            <v>PREMURS</v>
          </cell>
          <cell r="O58">
            <v>52</v>
          </cell>
          <cell r="P58">
            <v>589.67999999999995</v>
          </cell>
          <cell r="Q58">
            <v>45</v>
          </cell>
          <cell r="R58">
            <v>510.3</v>
          </cell>
          <cell r="S58">
            <v>45</v>
          </cell>
          <cell r="T58">
            <v>510.3</v>
          </cell>
          <cell r="V58">
            <v>453.6</v>
          </cell>
          <cell r="W58">
            <v>589.67999999999995</v>
          </cell>
          <cell r="X58">
            <v>-0.29999999999999982</v>
          </cell>
        </row>
        <row r="59">
          <cell r="J59">
            <v>0</v>
          </cell>
          <cell r="L59">
            <v>0</v>
          </cell>
          <cell r="P59">
            <v>0</v>
          </cell>
          <cell r="R59">
            <v>0</v>
          </cell>
          <cell r="T59">
            <v>0</v>
          </cell>
        </row>
        <row r="60">
          <cell r="G60">
            <v>156</v>
          </cell>
          <cell r="H60">
            <v>11345.880000000001</v>
          </cell>
          <cell r="I60">
            <v>100</v>
          </cell>
          <cell r="J60">
            <v>7273</v>
          </cell>
          <cell r="K60">
            <v>148</v>
          </cell>
          <cell r="L60">
            <v>10764.04</v>
          </cell>
          <cell r="M60">
            <v>156</v>
          </cell>
          <cell r="N60" t="str">
            <v>PREMURS</v>
          </cell>
          <cell r="O60">
            <v>127</v>
          </cell>
          <cell r="P60">
            <v>9236.7100000000009</v>
          </cell>
          <cell r="Q60">
            <v>135</v>
          </cell>
          <cell r="R60">
            <v>9818.5500000000011</v>
          </cell>
          <cell r="S60">
            <v>110</v>
          </cell>
          <cell r="T60">
            <v>8000.3</v>
          </cell>
          <cell r="V60">
            <v>7273</v>
          </cell>
          <cell r="W60">
            <v>11345.880000000001</v>
          </cell>
          <cell r="X60">
            <v>-0.56000000000000016</v>
          </cell>
        </row>
        <row r="61">
          <cell r="J61">
            <v>0</v>
          </cell>
          <cell r="L61">
            <v>0</v>
          </cell>
          <cell r="N61">
            <v>0</v>
          </cell>
          <cell r="P61">
            <v>0</v>
          </cell>
          <cell r="R61">
            <v>0</v>
          </cell>
          <cell r="T61">
            <v>0</v>
          </cell>
        </row>
        <row r="62">
          <cell r="G62">
            <v>50</v>
          </cell>
          <cell r="H62">
            <v>357</v>
          </cell>
          <cell r="I62">
            <v>280</v>
          </cell>
          <cell r="J62">
            <v>1999.1999999999998</v>
          </cell>
          <cell r="K62">
            <v>160</v>
          </cell>
          <cell r="L62">
            <v>1142.3999999999999</v>
          </cell>
          <cell r="M62">
            <v>25</v>
          </cell>
          <cell r="N62">
            <v>178.5</v>
          </cell>
          <cell r="O62">
            <v>88</v>
          </cell>
          <cell r="P62">
            <v>628.31999999999994</v>
          </cell>
          <cell r="Q62">
            <v>195</v>
          </cell>
          <cell r="R62">
            <v>1392.3</v>
          </cell>
          <cell r="S62">
            <v>100</v>
          </cell>
          <cell r="T62">
            <v>714</v>
          </cell>
          <cell r="V62">
            <v>178.5</v>
          </cell>
          <cell r="W62">
            <v>1999.1999999999998</v>
          </cell>
          <cell r="X62">
            <v>-10.199999999999999</v>
          </cell>
        </row>
        <row r="63">
          <cell r="J63">
            <v>0</v>
          </cell>
          <cell r="L63">
            <v>0</v>
          </cell>
          <cell r="N63">
            <v>0</v>
          </cell>
          <cell r="P63">
            <v>0</v>
          </cell>
          <cell r="R63">
            <v>0</v>
          </cell>
          <cell r="T63">
            <v>0</v>
          </cell>
        </row>
        <row r="64">
          <cell r="J64">
            <v>0</v>
          </cell>
          <cell r="L64">
            <v>0</v>
          </cell>
          <cell r="N64">
            <v>0</v>
          </cell>
          <cell r="P64">
            <v>0</v>
          </cell>
          <cell r="R64">
            <v>0</v>
          </cell>
          <cell r="T64">
            <v>0</v>
          </cell>
        </row>
        <row r="65">
          <cell r="G65">
            <v>300</v>
          </cell>
          <cell r="H65">
            <v>21579.000000000004</v>
          </cell>
          <cell r="I65">
            <v>278</v>
          </cell>
          <cell r="J65">
            <v>19996.54</v>
          </cell>
          <cell r="K65">
            <v>340</v>
          </cell>
          <cell r="L65">
            <v>24456.2</v>
          </cell>
          <cell r="M65">
            <v>295</v>
          </cell>
          <cell r="N65">
            <v>21219.350000000002</v>
          </cell>
          <cell r="O65">
            <v>335</v>
          </cell>
          <cell r="P65">
            <v>24096.550000000003</v>
          </cell>
          <cell r="Q65">
            <v>310</v>
          </cell>
          <cell r="R65">
            <v>22298.300000000003</v>
          </cell>
          <cell r="S65">
            <v>310</v>
          </cell>
          <cell r="T65">
            <v>22298.300000000003</v>
          </cell>
          <cell r="V65">
            <v>19996.54</v>
          </cell>
          <cell r="W65">
            <v>24456.2</v>
          </cell>
          <cell r="X65">
            <v>-0.22302158273381292</v>
          </cell>
        </row>
        <row r="66">
          <cell r="G66">
            <v>1200</v>
          </cell>
          <cell r="H66">
            <v>21384</v>
          </cell>
          <cell r="I66">
            <v>600</v>
          </cell>
          <cell r="J66">
            <v>10692</v>
          </cell>
          <cell r="K66">
            <v>600</v>
          </cell>
          <cell r="L66">
            <v>10692</v>
          </cell>
          <cell r="M66">
            <v>650</v>
          </cell>
          <cell r="N66">
            <v>11583</v>
          </cell>
          <cell r="O66">
            <v>850</v>
          </cell>
          <cell r="P66">
            <v>15147</v>
          </cell>
          <cell r="Q66">
            <v>650</v>
          </cell>
          <cell r="R66">
            <v>11583</v>
          </cell>
          <cell r="S66">
            <v>600</v>
          </cell>
          <cell r="T66">
            <v>10692</v>
          </cell>
          <cell r="V66">
            <v>10692</v>
          </cell>
          <cell r="W66">
            <v>21384</v>
          </cell>
          <cell r="X66">
            <v>-1</v>
          </cell>
        </row>
        <row r="67">
          <cell r="J67">
            <v>0</v>
          </cell>
          <cell r="L67">
            <v>0</v>
          </cell>
          <cell r="N67">
            <v>0</v>
          </cell>
          <cell r="P67">
            <v>0</v>
          </cell>
          <cell r="R67">
            <v>0</v>
          </cell>
          <cell r="T67">
            <v>0</v>
          </cell>
        </row>
        <row r="68">
          <cell r="J68">
            <v>0</v>
          </cell>
          <cell r="L68">
            <v>0</v>
          </cell>
          <cell r="N68">
            <v>0</v>
          </cell>
          <cell r="P68">
            <v>0</v>
          </cell>
          <cell r="R68">
            <v>0</v>
          </cell>
          <cell r="T68">
            <v>0</v>
          </cell>
        </row>
        <row r="69">
          <cell r="G69">
            <v>724</v>
          </cell>
          <cell r="H69">
            <v>724</v>
          </cell>
          <cell r="I69">
            <v>550</v>
          </cell>
          <cell r="J69">
            <v>550</v>
          </cell>
          <cell r="K69">
            <v>660</v>
          </cell>
          <cell r="L69">
            <v>660</v>
          </cell>
          <cell r="M69">
            <v>850</v>
          </cell>
          <cell r="N69">
            <v>850</v>
          </cell>
          <cell r="O69">
            <v>1100</v>
          </cell>
          <cell r="P69">
            <v>1100</v>
          </cell>
          <cell r="Q69">
            <v>580</v>
          </cell>
          <cell r="R69">
            <v>580</v>
          </cell>
          <cell r="S69">
            <v>580</v>
          </cell>
          <cell r="T69">
            <v>580</v>
          </cell>
          <cell r="V69">
            <v>550</v>
          </cell>
          <cell r="W69">
            <v>1100</v>
          </cell>
          <cell r="X69">
            <v>-1</v>
          </cell>
        </row>
        <row r="70">
          <cell r="G70">
            <v>530</v>
          </cell>
          <cell r="H70">
            <v>530</v>
          </cell>
          <cell r="I70">
            <v>500</v>
          </cell>
          <cell r="J70">
            <v>500</v>
          </cell>
          <cell r="K70">
            <v>600</v>
          </cell>
          <cell r="L70">
            <v>600</v>
          </cell>
          <cell r="M70">
            <v>635</v>
          </cell>
          <cell r="N70">
            <v>635</v>
          </cell>
          <cell r="O70">
            <v>820</v>
          </cell>
          <cell r="P70">
            <v>820</v>
          </cell>
          <cell r="Q70">
            <v>480</v>
          </cell>
          <cell r="R70">
            <v>480</v>
          </cell>
          <cell r="S70">
            <v>480</v>
          </cell>
          <cell r="T70">
            <v>480</v>
          </cell>
          <cell r="V70">
            <v>480</v>
          </cell>
          <cell r="W70">
            <v>820</v>
          </cell>
          <cell r="X70">
            <v>-0.70833333333333337</v>
          </cell>
        </row>
        <row r="71">
          <cell r="G71">
            <v>530</v>
          </cell>
          <cell r="H71">
            <v>530</v>
          </cell>
          <cell r="I71">
            <v>500</v>
          </cell>
          <cell r="J71">
            <v>500</v>
          </cell>
          <cell r="K71">
            <v>600</v>
          </cell>
          <cell r="L71">
            <v>600</v>
          </cell>
          <cell r="M71">
            <v>635</v>
          </cell>
          <cell r="N71">
            <v>635</v>
          </cell>
          <cell r="O71">
            <v>820</v>
          </cell>
          <cell r="P71">
            <v>820</v>
          </cell>
          <cell r="Q71">
            <v>550</v>
          </cell>
          <cell r="R71">
            <v>550</v>
          </cell>
          <cell r="S71">
            <v>550</v>
          </cell>
          <cell r="T71">
            <v>550</v>
          </cell>
          <cell r="V71">
            <v>500</v>
          </cell>
          <cell r="W71">
            <v>820</v>
          </cell>
          <cell r="X71">
            <v>-0.64</v>
          </cell>
        </row>
        <row r="72">
          <cell r="J72">
            <v>0</v>
          </cell>
          <cell r="L72">
            <v>0</v>
          </cell>
          <cell r="N72">
            <v>0</v>
          </cell>
          <cell r="P72">
            <v>0</v>
          </cell>
          <cell r="R72">
            <v>0</v>
          </cell>
          <cell r="T72">
            <v>0</v>
          </cell>
        </row>
        <row r="73">
          <cell r="J73">
            <v>0</v>
          </cell>
          <cell r="L73">
            <v>0</v>
          </cell>
          <cell r="N73">
            <v>0</v>
          </cell>
          <cell r="P73">
            <v>0</v>
          </cell>
          <cell r="R73">
            <v>0</v>
          </cell>
          <cell r="T73">
            <v>0</v>
          </cell>
        </row>
        <row r="74">
          <cell r="G74">
            <v>185</v>
          </cell>
          <cell r="H74">
            <v>2965.55</v>
          </cell>
          <cell r="I74">
            <v>200</v>
          </cell>
          <cell r="J74">
            <v>3206</v>
          </cell>
          <cell r="K74">
            <v>170</v>
          </cell>
          <cell r="L74">
            <v>2725.1000000000004</v>
          </cell>
          <cell r="M74">
            <v>205</v>
          </cell>
          <cell r="N74">
            <v>3286.15</v>
          </cell>
          <cell r="O74">
            <v>185</v>
          </cell>
          <cell r="P74">
            <v>2965.55</v>
          </cell>
          <cell r="Q74">
            <v>230</v>
          </cell>
          <cell r="R74">
            <v>3686.9</v>
          </cell>
          <cell r="S74">
            <v>200</v>
          </cell>
          <cell r="T74">
            <v>3206</v>
          </cell>
          <cell r="V74">
            <v>2725.1000000000004</v>
          </cell>
          <cell r="W74">
            <v>3686.9</v>
          </cell>
          <cell r="X74">
            <v>-0.35294117647058809</v>
          </cell>
        </row>
        <row r="75">
          <cell r="G75">
            <v>176</v>
          </cell>
          <cell r="H75">
            <v>545.6</v>
          </cell>
          <cell r="I75">
            <v>190</v>
          </cell>
          <cell r="J75">
            <v>589</v>
          </cell>
          <cell r="K75">
            <v>130</v>
          </cell>
          <cell r="L75">
            <v>403</v>
          </cell>
          <cell r="M75">
            <v>185</v>
          </cell>
          <cell r="N75">
            <v>573.5</v>
          </cell>
          <cell r="O75">
            <v>135</v>
          </cell>
          <cell r="P75">
            <v>418.5</v>
          </cell>
          <cell r="Q75">
            <v>185</v>
          </cell>
          <cell r="R75">
            <v>573.5</v>
          </cell>
          <cell r="S75">
            <v>185</v>
          </cell>
          <cell r="T75">
            <v>573.5</v>
          </cell>
          <cell r="V75">
            <v>403</v>
          </cell>
          <cell r="W75">
            <v>589</v>
          </cell>
          <cell r="X75">
            <v>-0.46153846153846156</v>
          </cell>
        </row>
        <row r="76">
          <cell r="J76">
            <v>0</v>
          </cell>
          <cell r="L76">
            <v>0</v>
          </cell>
          <cell r="N76">
            <v>0</v>
          </cell>
          <cell r="P76">
            <v>0</v>
          </cell>
          <cell r="R76">
            <v>0</v>
          </cell>
          <cell r="T76">
            <v>0</v>
          </cell>
        </row>
        <row r="77">
          <cell r="G77">
            <v>9675</v>
          </cell>
          <cell r="H77">
            <v>9675</v>
          </cell>
          <cell r="I77">
            <v>17000</v>
          </cell>
          <cell r="J77">
            <v>17000</v>
          </cell>
          <cell r="K77">
            <v>8200</v>
          </cell>
          <cell r="L77">
            <v>8200</v>
          </cell>
          <cell r="M77">
            <v>8856</v>
          </cell>
          <cell r="N77">
            <v>8856</v>
          </cell>
          <cell r="O77">
            <v>9600</v>
          </cell>
          <cell r="P77">
            <v>9600</v>
          </cell>
          <cell r="Q77">
            <v>11300</v>
          </cell>
          <cell r="R77">
            <v>11300</v>
          </cell>
          <cell r="S77">
            <v>10300</v>
          </cell>
          <cell r="T77">
            <v>10300</v>
          </cell>
          <cell r="V77">
            <v>8200</v>
          </cell>
          <cell r="W77">
            <v>17000</v>
          </cell>
          <cell r="X77">
            <v>-1.0731707317073171</v>
          </cell>
        </row>
        <row r="78">
          <cell r="J78">
            <v>0</v>
          </cell>
          <cell r="L78">
            <v>0</v>
          </cell>
          <cell r="N78">
            <v>0</v>
          </cell>
          <cell r="P78">
            <v>0</v>
          </cell>
          <cell r="R78">
            <v>0</v>
          </cell>
          <cell r="T78">
            <v>0</v>
          </cell>
        </row>
        <row r="79">
          <cell r="J79">
            <v>0</v>
          </cell>
          <cell r="L79">
            <v>0</v>
          </cell>
          <cell r="N79">
            <v>0</v>
          </cell>
          <cell r="P79">
            <v>0</v>
          </cell>
          <cell r="R79">
            <v>0</v>
          </cell>
          <cell r="T79">
            <v>0</v>
          </cell>
        </row>
        <row r="80">
          <cell r="G80">
            <v>2200</v>
          </cell>
          <cell r="H80" t="str">
            <v>??????</v>
          </cell>
          <cell r="I80">
            <v>2000</v>
          </cell>
          <cell r="J80">
            <v>2000</v>
          </cell>
          <cell r="K80">
            <v>700</v>
          </cell>
          <cell r="L80">
            <v>700</v>
          </cell>
          <cell r="M80">
            <v>485</v>
          </cell>
          <cell r="N80">
            <v>485</v>
          </cell>
          <cell r="O80">
            <v>800</v>
          </cell>
          <cell r="P80">
            <v>800</v>
          </cell>
          <cell r="Q80">
            <v>1850</v>
          </cell>
          <cell r="R80">
            <v>1850</v>
          </cell>
          <cell r="S80">
            <v>1850</v>
          </cell>
          <cell r="T80">
            <v>1850</v>
          </cell>
          <cell r="V80">
            <v>485</v>
          </cell>
          <cell r="W80">
            <v>2000</v>
          </cell>
          <cell r="X80">
            <v>-3.1237113402061856</v>
          </cell>
        </row>
        <row r="81">
          <cell r="H81" t="str">
            <v>P.M.</v>
          </cell>
          <cell r="J81" t="str">
            <v>P.M.</v>
          </cell>
          <cell r="K81">
            <v>180</v>
          </cell>
          <cell r="L81" t="str">
            <v>P.M.</v>
          </cell>
          <cell r="M81">
            <v>365</v>
          </cell>
          <cell r="N81" t="str">
            <v>P.M.</v>
          </cell>
          <cell r="O81">
            <v>200</v>
          </cell>
          <cell r="P81" t="str">
            <v>P.M.</v>
          </cell>
          <cell r="Q81">
            <v>1150</v>
          </cell>
          <cell r="R81" t="str">
            <v>P.M.</v>
          </cell>
          <cell r="S81">
            <v>1150</v>
          </cell>
          <cell r="T81" t="str">
            <v>P.M.</v>
          </cell>
        </row>
        <row r="83">
          <cell r="G83">
            <v>231</v>
          </cell>
          <cell r="H83">
            <v>877.8</v>
          </cell>
          <cell r="I83">
            <v>220</v>
          </cell>
          <cell r="J83">
            <v>836</v>
          </cell>
          <cell r="K83">
            <v>220</v>
          </cell>
          <cell r="L83">
            <v>836</v>
          </cell>
          <cell r="M83">
            <v>250</v>
          </cell>
          <cell r="N83">
            <v>950</v>
          </cell>
          <cell r="O83">
            <v>185</v>
          </cell>
          <cell r="P83">
            <v>703</v>
          </cell>
          <cell r="Q83">
            <v>195</v>
          </cell>
          <cell r="R83">
            <v>741</v>
          </cell>
          <cell r="S83">
            <v>195</v>
          </cell>
          <cell r="T83">
            <v>741</v>
          </cell>
          <cell r="V83">
            <v>703</v>
          </cell>
          <cell r="W83">
            <v>950</v>
          </cell>
          <cell r="X83">
            <v>-0.35135135135135137</v>
          </cell>
        </row>
        <row r="84">
          <cell r="J84">
            <v>0</v>
          </cell>
          <cell r="L84">
            <v>0</v>
          </cell>
          <cell r="N84">
            <v>0</v>
          </cell>
          <cell r="P84">
            <v>0</v>
          </cell>
          <cell r="R84">
            <v>0</v>
          </cell>
          <cell r="T84">
            <v>0</v>
          </cell>
        </row>
        <row r="85">
          <cell r="G85">
            <v>1300</v>
          </cell>
          <cell r="H85">
            <v>1300</v>
          </cell>
          <cell r="I85">
            <v>2500</v>
          </cell>
          <cell r="J85">
            <v>2500</v>
          </cell>
          <cell r="K85">
            <v>1600</v>
          </cell>
          <cell r="L85">
            <v>1600</v>
          </cell>
          <cell r="M85">
            <v>2562</v>
          </cell>
          <cell r="N85">
            <v>2562</v>
          </cell>
          <cell r="O85">
            <v>1477</v>
          </cell>
          <cell r="P85">
            <v>1477</v>
          </cell>
          <cell r="Q85">
            <v>2800</v>
          </cell>
          <cell r="R85">
            <v>2800</v>
          </cell>
          <cell r="S85">
            <v>2800</v>
          </cell>
          <cell r="T85">
            <v>2800</v>
          </cell>
          <cell r="V85">
            <v>1300</v>
          </cell>
          <cell r="W85">
            <v>2800</v>
          </cell>
          <cell r="X85">
            <v>-1.1538461538461537</v>
          </cell>
        </row>
        <row r="86">
          <cell r="J86">
            <v>0</v>
          </cell>
          <cell r="L86">
            <v>0</v>
          </cell>
          <cell r="N86">
            <v>0</v>
          </cell>
          <cell r="P86">
            <v>0</v>
          </cell>
          <cell r="R86">
            <v>0</v>
          </cell>
          <cell r="T86">
            <v>0</v>
          </cell>
        </row>
        <row r="87">
          <cell r="G87">
            <v>300</v>
          </cell>
          <cell r="H87">
            <v>720</v>
          </cell>
          <cell r="I87">
            <v>600</v>
          </cell>
          <cell r="J87">
            <v>1440</v>
          </cell>
          <cell r="K87">
            <v>500</v>
          </cell>
          <cell r="L87">
            <v>500</v>
          </cell>
          <cell r="M87">
            <v>195</v>
          </cell>
          <cell r="N87">
            <v>468</v>
          </cell>
          <cell r="O87">
            <v>360</v>
          </cell>
          <cell r="P87">
            <v>864</v>
          </cell>
          <cell r="Q87">
            <v>560</v>
          </cell>
          <cell r="R87">
            <v>1344</v>
          </cell>
          <cell r="S87">
            <v>560</v>
          </cell>
          <cell r="T87">
            <v>1344</v>
          </cell>
          <cell r="V87">
            <v>468</v>
          </cell>
          <cell r="W87">
            <v>1440</v>
          </cell>
          <cell r="X87">
            <v>-2.0769230769230771</v>
          </cell>
        </row>
        <row r="89">
          <cell r="H89">
            <v>149958.72999999998</v>
          </cell>
          <cell r="J89">
            <v>136944.84</v>
          </cell>
          <cell r="L89">
            <v>142071.21999999997</v>
          </cell>
          <cell r="N89">
            <v>132414.5</v>
          </cell>
          <cell r="P89">
            <v>151661.14600000001</v>
          </cell>
          <cell r="R89">
            <v>143995.25</v>
          </cell>
          <cell r="T89">
            <v>131600.40000000002</v>
          </cell>
          <cell r="V89">
            <v>131600.40000000002</v>
          </cell>
          <cell r="W89">
            <v>151661.14600000001</v>
          </cell>
          <cell r="X89">
            <v>-0.15243681630147007</v>
          </cell>
        </row>
        <row r="93">
          <cell r="G93">
            <v>275</v>
          </cell>
          <cell r="H93">
            <v>39899.75</v>
          </cell>
          <cell r="I93">
            <v>320</v>
          </cell>
          <cell r="J93">
            <v>46428.800000000003</v>
          </cell>
          <cell r="K93">
            <v>295</v>
          </cell>
          <cell r="L93">
            <v>42801.55</v>
          </cell>
          <cell r="M93">
            <v>252</v>
          </cell>
          <cell r="N93">
            <v>36562.68</v>
          </cell>
          <cell r="O93">
            <v>314.2</v>
          </cell>
          <cell r="P93">
            <v>45587.277999999998</v>
          </cell>
          <cell r="Q93">
            <v>315</v>
          </cell>
          <cell r="R93">
            <v>45703.35</v>
          </cell>
          <cell r="S93">
            <v>300</v>
          </cell>
          <cell r="T93">
            <v>43527</v>
          </cell>
          <cell r="V93">
            <v>36562.68</v>
          </cell>
          <cell r="W93">
            <v>46428.800000000003</v>
          </cell>
          <cell r="X93">
            <v>-0.26984126984126994</v>
          </cell>
        </row>
        <row r="94">
          <cell r="J94">
            <v>0</v>
          </cell>
          <cell r="L94">
            <v>0</v>
          </cell>
          <cell r="N94">
            <v>0</v>
          </cell>
          <cell r="P94">
            <v>0</v>
          </cell>
          <cell r="R94">
            <v>0</v>
          </cell>
          <cell r="T94">
            <v>0</v>
          </cell>
        </row>
        <row r="95">
          <cell r="G95">
            <v>147</v>
          </cell>
          <cell r="H95">
            <v>6468</v>
          </cell>
          <cell r="I95">
            <v>145</v>
          </cell>
          <cell r="J95">
            <v>6380</v>
          </cell>
          <cell r="K95">
            <v>140</v>
          </cell>
          <cell r="L95">
            <v>6160</v>
          </cell>
          <cell r="M95">
            <v>175</v>
          </cell>
          <cell r="N95">
            <v>7700</v>
          </cell>
          <cell r="O95">
            <v>165</v>
          </cell>
          <cell r="P95">
            <v>7260</v>
          </cell>
          <cell r="Q95">
            <v>135</v>
          </cell>
          <cell r="R95">
            <v>5940</v>
          </cell>
          <cell r="S95">
            <v>135</v>
          </cell>
          <cell r="T95">
            <v>5940</v>
          </cell>
          <cell r="V95">
            <v>5940</v>
          </cell>
          <cell r="W95">
            <v>7700</v>
          </cell>
          <cell r="X95">
            <v>-0.29629629629629628</v>
          </cell>
        </row>
        <row r="96">
          <cell r="J96">
            <v>0</v>
          </cell>
          <cell r="L96">
            <v>0</v>
          </cell>
          <cell r="N96">
            <v>0</v>
          </cell>
          <cell r="P96">
            <v>0</v>
          </cell>
          <cell r="R96">
            <v>0</v>
          </cell>
          <cell r="T96">
            <v>0</v>
          </cell>
        </row>
        <row r="97">
          <cell r="G97">
            <v>195</v>
          </cell>
          <cell r="H97">
            <v>3958.4999999999995</v>
          </cell>
          <cell r="I97">
            <v>220</v>
          </cell>
          <cell r="J97">
            <v>4465.9999999999991</v>
          </cell>
          <cell r="K97">
            <v>208</v>
          </cell>
          <cell r="L97">
            <v>4222.3999999999996</v>
          </cell>
          <cell r="M97">
            <v>187</v>
          </cell>
          <cell r="N97">
            <v>3796.0999999999995</v>
          </cell>
          <cell r="O97">
            <v>268</v>
          </cell>
          <cell r="P97">
            <v>5440.4</v>
          </cell>
          <cell r="Q97">
            <v>235</v>
          </cell>
          <cell r="R97">
            <v>4770.4999999999991</v>
          </cell>
          <cell r="S97">
            <v>235</v>
          </cell>
          <cell r="T97">
            <v>4770.4999999999991</v>
          </cell>
          <cell r="V97">
            <v>3796.0999999999995</v>
          </cell>
          <cell r="W97">
            <v>5440.4</v>
          </cell>
          <cell r="X97">
            <v>-0.43315508021390386</v>
          </cell>
        </row>
        <row r="98">
          <cell r="J98">
            <v>0</v>
          </cell>
          <cell r="L98">
            <v>0</v>
          </cell>
          <cell r="N98">
            <v>0</v>
          </cell>
          <cell r="P98">
            <v>0</v>
          </cell>
          <cell r="R98">
            <v>0</v>
          </cell>
          <cell r="T98">
            <v>0</v>
          </cell>
        </row>
        <row r="99">
          <cell r="G99">
            <v>168</v>
          </cell>
          <cell r="H99">
            <v>3541.4399999999996</v>
          </cell>
          <cell r="I99">
            <v>250</v>
          </cell>
          <cell r="J99">
            <v>5270</v>
          </cell>
          <cell r="K99">
            <v>186</v>
          </cell>
          <cell r="L99">
            <v>3920.8799999999997</v>
          </cell>
          <cell r="M99">
            <v>274</v>
          </cell>
          <cell r="N99">
            <v>5775.9199999999992</v>
          </cell>
          <cell r="O99">
            <v>130</v>
          </cell>
          <cell r="P99">
            <v>2740.3999999999996</v>
          </cell>
          <cell r="Q99">
            <v>295</v>
          </cell>
          <cell r="R99">
            <v>6218.5999999999995</v>
          </cell>
          <cell r="S99">
            <v>250</v>
          </cell>
          <cell r="T99">
            <v>5270</v>
          </cell>
          <cell r="V99">
            <v>2740.3999999999996</v>
          </cell>
          <cell r="W99">
            <v>6218.5999999999995</v>
          </cell>
          <cell r="X99">
            <v>-1.2692307692307694</v>
          </cell>
        </row>
        <row r="100">
          <cell r="J100">
            <v>0</v>
          </cell>
          <cell r="L100">
            <v>0</v>
          </cell>
          <cell r="N100">
            <v>0</v>
          </cell>
          <cell r="P100">
            <v>0</v>
          </cell>
          <cell r="R100">
            <v>0</v>
          </cell>
          <cell r="T100">
            <v>0</v>
          </cell>
        </row>
        <row r="101">
          <cell r="J101">
            <v>0</v>
          </cell>
          <cell r="L101">
            <v>0</v>
          </cell>
          <cell r="N101">
            <v>0</v>
          </cell>
          <cell r="P101">
            <v>0</v>
          </cell>
          <cell r="R101">
            <v>0</v>
          </cell>
          <cell r="T101">
            <v>0</v>
          </cell>
        </row>
        <row r="102">
          <cell r="G102">
            <v>168</v>
          </cell>
          <cell r="H102">
            <v>4636.8</v>
          </cell>
          <cell r="I102">
            <v>250</v>
          </cell>
          <cell r="J102">
            <v>6900</v>
          </cell>
          <cell r="K102">
            <v>148</v>
          </cell>
          <cell r="L102">
            <v>4084.8</v>
          </cell>
          <cell r="M102">
            <v>237</v>
          </cell>
          <cell r="N102">
            <v>6541.2000000000007</v>
          </cell>
          <cell r="O102">
            <v>150</v>
          </cell>
          <cell r="P102">
            <v>4140</v>
          </cell>
          <cell r="Q102">
            <v>165</v>
          </cell>
          <cell r="R102">
            <v>4554</v>
          </cell>
          <cell r="S102">
            <v>165</v>
          </cell>
          <cell r="T102">
            <v>4554</v>
          </cell>
          <cell r="V102">
            <v>4084.8</v>
          </cell>
          <cell r="W102">
            <v>6900</v>
          </cell>
          <cell r="X102">
            <v>-0.68918918918918914</v>
          </cell>
        </row>
        <row r="103">
          <cell r="J103">
            <v>0</v>
          </cell>
          <cell r="L103">
            <v>0</v>
          </cell>
          <cell r="N103">
            <v>0</v>
          </cell>
          <cell r="P103">
            <v>0</v>
          </cell>
          <cell r="R103">
            <v>0</v>
          </cell>
          <cell r="T103">
            <v>0</v>
          </cell>
        </row>
        <row r="104">
          <cell r="G104">
            <v>273</v>
          </cell>
          <cell r="H104">
            <v>9211.02</v>
          </cell>
          <cell r="I104">
            <v>300</v>
          </cell>
          <cell r="J104">
            <v>10122</v>
          </cell>
          <cell r="K104">
            <v>290</v>
          </cell>
          <cell r="L104">
            <v>9784.6</v>
          </cell>
          <cell r="M104">
            <v>246</v>
          </cell>
          <cell r="N104">
            <v>8300.0400000000009</v>
          </cell>
          <cell r="O104">
            <v>289.39999999999998</v>
          </cell>
          <cell r="P104">
            <v>9764.3559999999998</v>
          </cell>
          <cell r="Q104">
            <v>295</v>
          </cell>
          <cell r="R104">
            <v>9953.3000000000011</v>
          </cell>
          <cell r="S104">
            <v>295</v>
          </cell>
          <cell r="T104">
            <v>9953.3000000000011</v>
          </cell>
          <cell r="V104">
            <v>8300.0400000000009</v>
          </cell>
          <cell r="W104">
            <v>10122</v>
          </cell>
          <cell r="X104">
            <v>-0.21951219512195108</v>
          </cell>
        </row>
        <row r="105">
          <cell r="G105">
            <v>185</v>
          </cell>
          <cell r="H105" t="str">
            <v>P.M.</v>
          </cell>
          <cell r="J105" t="str">
            <v>P.M.</v>
          </cell>
          <cell r="K105">
            <v>208</v>
          </cell>
          <cell r="L105" t="str">
            <v>P.M.</v>
          </cell>
          <cell r="M105">
            <v>164</v>
          </cell>
          <cell r="N105" t="str">
            <v>P.M.</v>
          </cell>
          <cell r="P105" t="str">
            <v>P.M.</v>
          </cell>
          <cell r="Q105">
            <v>330</v>
          </cell>
          <cell r="R105" t="str">
            <v>P.M.</v>
          </cell>
          <cell r="S105">
            <v>330</v>
          </cell>
          <cell r="T105" t="str">
            <v>P.M.</v>
          </cell>
        </row>
        <row r="108">
          <cell r="G108">
            <v>368</v>
          </cell>
          <cell r="H108">
            <v>496.8</v>
          </cell>
          <cell r="I108">
            <v>450</v>
          </cell>
          <cell r="J108">
            <v>607.5</v>
          </cell>
          <cell r="K108">
            <v>300</v>
          </cell>
          <cell r="L108">
            <v>405</v>
          </cell>
          <cell r="M108">
            <v>670</v>
          </cell>
          <cell r="N108">
            <v>904.50000000000011</v>
          </cell>
          <cell r="O108">
            <v>380</v>
          </cell>
          <cell r="P108">
            <v>513</v>
          </cell>
          <cell r="Q108">
            <v>285</v>
          </cell>
          <cell r="R108">
            <v>384.75</v>
          </cell>
          <cell r="S108">
            <v>285</v>
          </cell>
          <cell r="T108">
            <v>384.75</v>
          </cell>
          <cell r="V108">
            <v>384.75</v>
          </cell>
          <cell r="W108">
            <v>904.50000000000011</v>
          </cell>
          <cell r="X108">
            <v>-1.3508771929824563</v>
          </cell>
        </row>
        <row r="109">
          <cell r="G109">
            <v>368</v>
          </cell>
          <cell r="H109">
            <v>1177.6000000000001</v>
          </cell>
          <cell r="I109">
            <v>200</v>
          </cell>
          <cell r="J109">
            <v>640</v>
          </cell>
          <cell r="K109">
            <v>260</v>
          </cell>
          <cell r="L109">
            <v>832</v>
          </cell>
          <cell r="M109">
            <v>773</v>
          </cell>
          <cell r="N109">
            <v>2473.6000000000004</v>
          </cell>
          <cell r="O109">
            <v>250</v>
          </cell>
          <cell r="P109">
            <v>800</v>
          </cell>
          <cell r="Q109">
            <v>245</v>
          </cell>
          <cell r="R109">
            <v>784</v>
          </cell>
          <cell r="S109">
            <v>245</v>
          </cell>
          <cell r="T109">
            <v>784</v>
          </cell>
          <cell r="V109">
            <v>640</v>
          </cell>
          <cell r="W109">
            <v>2473.6000000000004</v>
          </cell>
          <cell r="X109">
            <v>-2.8650000000000007</v>
          </cell>
        </row>
        <row r="110">
          <cell r="J110">
            <v>0</v>
          </cell>
          <cell r="N110">
            <v>0</v>
          </cell>
          <cell r="P110">
            <v>0</v>
          </cell>
          <cell r="R110">
            <v>0</v>
          </cell>
          <cell r="T110">
            <v>0</v>
          </cell>
        </row>
        <row r="111">
          <cell r="G111">
            <v>368</v>
          </cell>
          <cell r="H111">
            <v>1527.2</v>
          </cell>
          <cell r="I111">
            <v>100</v>
          </cell>
          <cell r="J111">
            <v>415.00000000000006</v>
          </cell>
          <cell r="K111">
            <v>180</v>
          </cell>
          <cell r="L111">
            <v>747.00000000000011</v>
          </cell>
          <cell r="M111">
            <v>225</v>
          </cell>
          <cell r="N111">
            <v>933.75000000000011</v>
          </cell>
          <cell r="O111">
            <v>210</v>
          </cell>
          <cell r="P111">
            <v>871.50000000000011</v>
          </cell>
          <cell r="Q111">
            <v>385</v>
          </cell>
          <cell r="R111">
            <v>1597.7500000000002</v>
          </cell>
          <cell r="S111">
            <v>385</v>
          </cell>
          <cell r="T111">
            <v>1597.7500000000002</v>
          </cell>
          <cell r="V111">
            <v>415.00000000000006</v>
          </cell>
          <cell r="W111">
            <v>1597.7500000000002</v>
          </cell>
          <cell r="X111">
            <v>-2.85</v>
          </cell>
        </row>
        <row r="112">
          <cell r="J112">
            <v>0</v>
          </cell>
          <cell r="N112">
            <v>0</v>
          </cell>
          <cell r="P112">
            <v>0</v>
          </cell>
          <cell r="R112">
            <v>0</v>
          </cell>
          <cell r="T112">
            <v>0</v>
          </cell>
        </row>
        <row r="113">
          <cell r="G113">
            <v>7840</v>
          </cell>
          <cell r="H113">
            <v>7840</v>
          </cell>
          <cell r="I113">
            <v>13000</v>
          </cell>
          <cell r="J113">
            <v>13000</v>
          </cell>
          <cell r="K113">
            <v>8600</v>
          </cell>
          <cell r="L113">
            <v>8600</v>
          </cell>
          <cell r="M113">
            <v>9857</v>
          </cell>
          <cell r="N113">
            <v>9857</v>
          </cell>
          <cell r="O113">
            <v>9800</v>
          </cell>
          <cell r="P113">
            <v>9800</v>
          </cell>
          <cell r="Q113">
            <v>13800</v>
          </cell>
          <cell r="R113">
            <v>13800</v>
          </cell>
          <cell r="S113">
            <v>12800</v>
          </cell>
          <cell r="T113">
            <v>12800</v>
          </cell>
          <cell r="V113">
            <v>7840</v>
          </cell>
          <cell r="W113">
            <v>13800</v>
          </cell>
          <cell r="X113">
            <v>-0.76020408163265307</v>
          </cell>
        </row>
        <row r="114">
          <cell r="J114">
            <v>0</v>
          </cell>
          <cell r="N114">
            <v>0</v>
          </cell>
          <cell r="P114">
            <v>0</v>
          </cell>
          <cell r="R114">
            <v>0</v>
          </cell>
          <cell r="T114">
            <v>0</v>
          </cell>
        </row>
        <row r="115">
          <cell r="J115">
            <v>0</v>
          </cell>
          <cell r="N115">
            <v>0</v>
          </cell>
          <cell r="P115">
            <v>0</v>
          </cell>
          <cell r="R115">
            <v>0</v>
          </cell>
          <cell r="T115">
            <v>0</v>
          </cell>
        </row>
        <row r="116">
          <cell r="G116">
            <v>360</v>
          </cell>
          <cell r="H116">
            <v>25682.400000000001</v>
          </cell>
          <cell r="I116">
            <v>320</v>
          </cell>
          <cell r="J116">
            <v>22828.800000000003</v>
          </cell>
          <cell r="K116">
            <v>350</v>
          </cell>
          <cell r="L116">
            <v>24969</v>
          </cell>
          <cell r="M116">
            <v>295</v>
          </cell>
          <cell r="N116">
            <v>21045.3</v>
          </cell>
          <cell r="O116">
            <v>343</v>
          </cell>
          <cell r="P116">
            <v>24469.620000000003</v>
          </cell>
          <cell r="Q116">
            <v>320</v>
          </cell>
          <cell r="R116">
            <v>22828.800000000003</v>
          </cell>
          <cell r="S116">
            <v>320</v>
          </cell>
          <cell r="T116">
            <v>22828.800000000003</v>
          </cell>
          <cell r="V116">
            <v>21045.3</v>
          </cell>
          <cell r="W116">
            <v>25682.400000000001</v>
          </cell>
          <cell r="X116">
            <v>-0.22033898305084756</v>
          </cell>
        </row>
        <row r="117">
          <cell r="J117">
            <v>0</v>
          </cell>
          <cell r="N117">
            <v>0</v>
          </cell>
          <cell r="P117">
            <v>0</v>
          </cell>
          <cell r="R117">
            <v>0</v>
          </cell>
          <cell r="T117">
            <v>0</v>
          </cell>
        </row>
        <row r="118">
          <cell r="G118">
            <v>420</v>
          </cell>
          <cell r="H118">
            <v>7350</v>
          </cell>
          <cell r="I118">
            <v>600</v>
          </cell>
          <cell r="J118">
            <v>10500</v>
          </cell>
          <cell r="K118">
            <v>520</v>
          </cell>
          <cell r="L118">
            <v>9100</v>
          </cell>
          <cell r="M118">
            <v>683</v>
          </cell>
          <cell r="N118">
            <v>11952.5</v>
          </cell>
          <cell r="O118">
            <v>530</v>
          </cell>
          <cell r="P118">
            <v>9275</v>
          </cell>
          <cell r="Q118">
            <v>480</v>
          </cell>
          <cell r="R118">
            <v>8400</v>
          </cell>
          <cell r="S118">
            <v>480</v>
          </cell>
          <cell r="T118">
            <v>8400</v>
          </cell>
          <cell r="V118">
            <v>7350</v>
          </cell>
          <cell r="W118">
            <v>11952.5</v>
          </cell>
          <cell r="X118">
            <v>-0.62619047619047619</v>
          </cell>
        </row>
        <row r="119">
          <cell r="P119">
            <v>0</v>
          </cell>
          <cell r="R119">
            <v>0</v>
          </cell>
          <cell r="T119">
            <v>0</v>
          </cell>
        </row>
        <row r="120">
          <cell r="G120">
            <v>225</v>
          </cell>
          <cell r="H120" t="str">
            <v>P.M.</v>
          </cell>
          <cell r="J120" t="str">
            <v>P.M.</v>
          </cell>
          <cell r="K120">
            <v>250</v>
          </cell>
          <cell r="L120" t="str">
            <v>P.M.</v>
          </cell>
          <cell r="M120">
            <v>235</v>
          </cell>
          <cell r="N120" t="str">
            <v>P.M.</v>
          </cell>
          <cell r="O120">
            <v>235</v>
          </cell>
          <cell r="P120" t="str">
            <v>P.M.</v>
          </cell>
          <cell r="Q120">
            <v>270</v>
          </cell>
          <cell r="R120" t="str">
            <v>P.M.</v>
          </cell>
          <cell r="S120">
            <v>270</v>
          </cell>
          <cell r="T120" t="str">
            <v>P.M.</v>
          </cell>
        </row>
        <row r="121">
          <cell r="G121">
            <v>185</v>
          </cell>
          <cell r="H121" t="str">
            <v>P.M.</v>
          </cell>
          <cell r="J121" t="str">
            <v>P.M.</v>
          </cell>
          <cell r="K121">
            <v>208</v>
          </cell>
          <cell r="L121" t="str">
            <v>P.M.</v>
          </cell>
          <cell r="M121">
            <v>146</v>
          </cell>
          <cell r="N121" t="str">
            <v>P.M.</v>
          </cell>
          <cell r="O121">
            <v>425</v>
          </cell>
          <cell r="P121" t="str">
            <v>P.M.</v>
          </cell>
          <cell r="Q121">
            <v>310</v>
          </cell>
          <cell r="R121" t="str">
            <v>P.M.</v>
          </cell>
          <cell r="S121">
            <v>310</v>
          </cell>
          <cell r="T121" t="str">
            <v>P.M.</v>
          </cell>
        </row>
        <row r="122">
          <cell r="G122">
            <v>145</v>
          </cell>
          <cell r="H122" t="str">
            <v>P.M.</v>
          </cell>
          <cell r="J122" t="str">
            <v>P.M.</v>
          </cell>
          <cell r="K122">
            <v>140</v>
          </cell>
          <cell r="L122" t="str">
            <v>P.M.</v>
          </cell>
          <cell r="M122">
            <v>275</v>
          </cell>
          <cell r="N122" t="str">
            <v>P.M.</v>
          </cell>
          <cell r="O122">
            <v>150</v>
          </cell>
          <cell r="P122" t="str">
            <v>P.M.</v>
          </cell>
          <cell r="Q122">
            <v>135</v>
          </cell>
          <cell r="R122" t="str">
            <v>P.M.</v>
          </cell>
          <cell r="S122">
            <v>135</v>
          </cell>
          <cell r="T122" t="str">
            <v>P.M.</v>
          </cell>
        </row>
        <row r="124">
          <cell r="H124">
            <v>111789.51000000001</v>
          </cell>
          <cell r="J124">
            <v>127558.1</v>
          </cell>
          <cell r="L124">
            <v>115627.23000000001</v>
          </cell>
          <cell r="N124">
            <v>115842.59000000001</v>
          </cell>
          <cell r="P124">
            <v>120661.554</v>
          </cell>
          <cell r="R124">
            <v>124935.05</v>
          </cell>
          <cell r="T124">
            <v>120810.1</v>
          </cell>
          <cell r="V124">
            <v>111789.51000000001</v>
          </cell>
          <cell r="W124">
            <v>127558.1</v>
          </cell>
          <cell r="X124">
            <v>-0.14105607941210221</v>
          </cell>
        </row>
        <row r="130">
          <cell r="G130">
            <v>720</v>
          </cell>
          <cell r="H130">
            <v>8208</v>
          </cell>
          <cell r="I130">
            <v>650</v>
          </cell>
          <cell r="J130">
            <v>7410</v>
          </cell>
          <cell r="K130">
            <v>450</v>
          </cell>
          <cell r="L130">
            <v>5130</v>
          </cell>
          <cell r="M130">
            <v>525</v>
          </cell>
          <cell r="N130">
            <v>5985</v>
          </cell>
          <cell r="O130">
            <v>389</v>
          </cell>
          <cell r="P130">
            <v>4434.6000000000004</v>
          </cell>
          <cell r="Q130">
            <v>580</v>
          </cell>
          <cell r="R130">
            <v>6612</v>
          </cell>
          <cell r="S130">
            <v>580</v>
          </cell>
          <cell r="T130">
            <v>6612</v>
          </cell>
          <cell r="V130">
            <v>4434.6000000000004</v>
          </cell>
          <cell r="W130">
            <v>8208</v>
          </cell>
          <cell r="X130">
            <v>-0.85089974293059112</v>
          </cell>
        </row>
        <row r="131">
          <cell r="G131">
            <v>418</v>
          </cell>
          <cell r="H131">
            <v>4765.2</v>
          </cell>
          <cell r="I131">
            <v>580</v>
          </cell>
          <cell r="J131">
            <v>6612</v>
          </cell>
          <cell r="K131">
            <v>400</v>
          </cell>
          <cell r="L131">
            <v>4560</v>
          </cell>
          <cell r="M131">
            <v>404</v>
          </cell>
          <cell r="N131">
            <v>4605.6000000000004</v>
          </cell>
          <cell r="O131">
            <v>330</v>
          </cell>
          <cell r="P131">
            <v>3762</v>
          </cell>
          <cell r="Q131">
            <v>550</v>
          </cell>
          <cell r="R131">
            <v>6270</v>
          </cell>
          <cell r="S131">
            <v>550</v>
          </cell>
          <cell r="T131">
            <v>6270</v>
          </cell>
          <cell r="V131">
            <v>3762</v>
          </cell>
          <cell r="W131">
            <v>6612</v>
          </cell>
          <cell r="X131">
            <v>-0.75757575757575757</v>
          </cell>
        </row>
        <row r="132">
          <cell r="G132">
            <v>418</v>
          </cell>
          <cell r="H132">
            <v>5726.5999999999995</v>
          </cell>
          <cell r="I132">
            <v>400</v>
          </cell>
          <cell r="J132">
            <v>5480</v>
          </cell>
          <cell r="K132">
            <v>300</v>
          </cell>
          <cell r="L132">
            <v>4110</v>
          </cell>
          <cell r="M132">
            <v>352</v>
          </cell>
          <cell r="N132">
            <v>4822.3999999999996</v>
          </cell>
          <cell r="O132">
            <v>290</v>
          </cell>
          <cell r="P132">
            <v>3973</v>
          </cell>
          <cell r="Q132">
            <v>330</v>
          </cell>
          <cell r="R132">
            <v>4521</v>
          </cell>
          <cell r="S132">
            <v>330</v>
          </cell>
          <cell r="T132">
            <v>4521</v>
          </cell>
          <cell r="V132">
            <v>3973</v>
          </cell>
          <cell r="W132">
            <v>5726.5999999999995</v>
          </cell>
          <cell r="X132">
            <v>-0.44137931034482747</v>
          </cell>
        </row>
        <row r="133">
          <cell r="J133">
            <v>0</v>
          </cell>
          <cell r="L133">
            <v>0</v>
          </cell>
          <cell r="N133">
            <v>0</v>
          </cell>
          <cell r="P133">
            <v>0</v>
          </cell>
          <cell r="R133">
            <v>0</v>
          </cell>
          <cell r="T133">
            <v>0</v>
          </cell>
        </row>
        <row r="134">
          <cell r="G134">
            <v>605</v>
          </cell>
          <cell r="H134">
            <v>1210</v>
          </cell>
          <cell r="I134">
            <v>1000</v>
          </cell>
          <cell r="J134">
            <v>2000</v>
          </cell>
          <cell r="K134">
            <v>450</v>
          </cell>
          <cell r="L134">
            <v>900</v>
          </cell>
          <cell r="M134">
            <v>580</v>
          </cell>
          <cell r="N134">
            <v>1160</v>
          </cell>
          <cell r="O134">
            <v>405</v>
          </cell>
          <cell r="P134">
            <v>810</v>
          </cell>
          <cell r="Q134">
            <v>880</v>
          </cell>
          <cell r="R134">
            <v>1760</v>
          </cell>
          <cell r="S134">
            <v>880</v>
          </cell>
          <cell r="T134">
            <v>1760</v>
          </cell>
          <cell r="V134">
            <v>810</v>
          </cell>
          <cell r="W134">
            <v>2000</v>
          </cell>
          <cell r="X134">
            <v>-1.4691358024691359</v>
          </cell>
        </row>
        <row r="135">
          <cell r="G135">
            <v>580</v>
          </cell>
          <cell r="H135">
            <v>1160</v>
          </cell>
          <cell r="I135">
            <v>800</v>
          </cell>
          <cell r="J135">
            <v>1600</v>
          </cell>
          <cell r="K135">
            <v>400</v>
          </cell>
          <cell r="L135">
            <v>800</v>
          </cell>
          <cell r="M135">
            <v>520</v>
          </cell>
          <cell r="N135">
            <v>1040</v>
          </cell>
          <cell r="O135">
            <v>405</v>
          </cell>
          <cell r="P135">
            <v>810</v>
          </cell>
          <cell r="Q135">
            <v>980</v>
          </cell>
          <cell r="R135">
            <v>1960</v>
          </cell>
          <cell r="S135">
            <v>980</v>
          </cell>
          <cell r="T135">
            <v>1960</v>
          </cell>
          <cell r="V135">
            <v>800</v>
          </cell>
          <cell r="W135">
            <v>1960</v>
          </cell>
          <cell r="X135">
            <v>-1.45</v>
          </cell>
        </row>
        <row r="136">
          <cell r="J136">
            <v>0</v>
          </cell>
          <cell r="L136">
            <v>0</v>
          </cell>
          <cell r="N136">
            <v>0</v>
          </cell>
          <cell r="P136">
            <v>0</v>
          </cell>
          <cell r="R136">
            <v>0</v>
          </cell>
          <cell r="T136">
            <v>0</v>
          </cell>
        </row>
        <row r="137">
          <cell r="G137">
            <v>1400</v>
          </cell>
          <cell r="H137">
            <v>1400</v>
          </cell>
          <cell r="I137">
            <v>1200</v>
          </cell>
          <cell r="J137">
            <v>1200</v>
          </cell>
          <cell r="K137">
            <v>480</v>
          </cell>
          <cell r="L137">
            <v>480</v>
          </cell>
          <cell r="M137">
            <v>1232</v>
          </cell>
          <cell r="N137">
            <v>1232</v>
          </cell>
          <cell r="O137">
            <v>850</v>
          </cell>
          <cell r="P137">
            <v>850</v>
          </cell>
          <cell r="Q137">
            <v>1450</v>
          </cell>
          <cell r="R137">
            <v>1450</v>
          </cell>
          <cell r="S137">
            <v>1450</v>
          </cell>
          <cell r="T137">
            <v>1450</v>
          </cell>
          <cell r="V137">
            <v>480</v>
          </cell>
          <cell r="W137">
            <v>1450</v>
          </cell>
          <cell r="X137">
            <v>-2.0208333333333335</v>
          </cell>
        </row>
        <row r="138">
          <cell r="G138">
            <v>1045</v>
          </cell>
          <cell r="H138">
            <v>1045</v>
          </cell>
          <cell r="I138">
            <v>1000</v>
          </cell>
          <cell r="J138">
            <v>1000</v>
          </cell>
          <cell r="K138">
            <v>450</v>
          </cell>
          <cell r="L138">
            <v>450</v>
          </cell>
          <cell r="M138">
            <v>893</v>
          </cell>
          <cell r="N138">
            <v>893</v>
          </cell>
          <cell r="O138">
            <v>670</v>
          </cell>
          <cell r="P138">
            <v>670</v>
          </cell>
          <cell r="Q138">
            <v>1200</v>
          </cell>
          <cell r="R138">
            <v>1200</v>
          </cell>
          <cell r="S138">
            <v>1200</v>
          </cell>
          <cell r="T138">
            <v>1200</v>
          </cell>
          <cell r="V138">
            <v>450</v>
          </cell>
          <cell r="W138">
            <v>1200</v>
          </cell>
          <cell r="X138">
            <v>-1.6666666666666667</v>
          </cell>
        </row>
        <row r="139">
          <cell r="G139">
            <v>189</v>
          </cell>
          <cell r="H139">
            <v>756</v>
          </cell>
          <cell r="I139">
            <v>410</v>
          </cell>
          <cell r="J139">
            <v>1640</v>
          </cell>
          <cell r="K139">
            <v>130</v>
          </cell>
          <cell r="L139">
            <v>520</v>
          </cell>
          <cell r="M139">
            <v>131</v>
          </cell>
          <cell r="N139">
            <v>524</v>
          </cell>
          <cell r="O139">
            <v>125</v>
          </cell>
          <cell r="P139">
            <v>500</v>
          </cell>
          <cell r="Q139">
            <v>350</v>
          </cell>
          <cell r="R139">
            <v>1400</v>
          </cell>
          <cell r="S139">
            <v>350</v>
          </cell>
          <cell r="T139">
            <v>1400</v>
          </cell>
          <cell r="V139">
            <v>500</v>
          </cell>
          <cell r="W139">
            <v>1640</v>
          </cell>
          <cell r="X139">
            <v>-2.2799999999999998</v>
          </cell>
        </row>
        <row r="140">
          <cell r="G140">
            <v>297</v>
          </cell>
          <cell r="H140">
            <v>891</v>
          </cell>
          <cell r="I140">
            <v>300</v>
          </cell>
          <cell r="J140">
            <v>900</v>
          </cell>
          <cell r="K140">
            <v>100</v>
          </cell>
          <cell r="L140">
            <v>300</v>
          </cell>
          <cell r="M140">
            <v>105</v>
          </cell>
          <cell r="N140">
            <v>315</v>
          </cell>
          <cell r="O140">
            <v>85</v>
          </cell>
          <cell r="P140">
            <v>255</v>
          </cell>
          <cell r="Q140">
            <v>330</v>
          </cell>
          <cell r="R140">
            <v>990</v>
          </cell>
          <cell r="S140">
            <v>330</v>
          </cell>
          <cell r="T140">
            <v>990</v>
          </cell>
          <cell r="V140">
            <v>255</v>
          </cell>
          <cell r="W140">
            <v>990</v>
          </cell>
          <cell r="X140">
            <v>-2.8823529411764706</v>
          </cell>
        </row>
        <row r="143">
          <cell r="G143">
            <v>231</v>
          </cell>
          <cell r="H143" t="str">
            <v>P.M.</v>
          </cell>
          <cell r="J143" t="str">
            <v>P.M.</v>
          </cell>
          <cell r="K143">
            <v>220</v>
          </cell>
          <cell r="L143" t="str">
            <v>P.M.</v>
          </cell>
          <cell r="M143">
            <v>213</v>
          </cell>
          <cell r="N143" t="str">
            <v>P.M.</v>
          </cell>
          <cell r="O143">
            <v>88</v>
          </cell>
          <cell r="P143" t="str">
            <v>P.M.</v>
          </cell>
          <cell r="R143" t="str">
            <v>P.M.</v>
          </cell>
          <cell r="T143" t="str">
            <v>P.M.</v>
          </cell>
        </row>
        <row r="146">
          <cell r="G146">
            <v>120</v>
          </cell>
          <cell r="H146">
            <v>3168</v>
          </cell>
          <cell r="I146">
            <v>130</v>
          </cell>
          <cell r="J146">
            <v>3432</v>
          </cell>
          <cell r="K146">
            <v>60</v>
          </cell>
          <cell r="L146">
            <v>1584</v>
          </cell>
          <cell r="M146">
            <v>166</v>
          </cell>
          <cell r="N146">
            <v>4382.3999999999996</v>
          </cell>
          <cell r="O146">
            <v>89.25</v>
          </cell>
          <cell r="P146">
            <v>2356.1999999999998</v>
          </cell>
          <cell r="Q146">
            <v>135</v>
          </cell>
          <cell r="R146">
            <v>3564</v>
          </cell>
          <cell r="S146">
            <v>135</v>
          </cell>
          <cell r="T146">
            <v>3564</v>
          </cell>
          <cell r="V146">
            <v>1584</v>
          </cell>
          <cell r="W146">
            <v>4382.3999999999996</v>
          </cell>
          <cell r="X146">
            <v>-1.7666666666666664</v>
          </cell>
        </row>
        <row r="147">
          <cell r="G147">
            <v>300</v>
          </cell>
          <cell r="H147">
            <v>900</v>
          </cell>
          <cell r="I147">
            <v>100</v>
          </cell>
          <cell r="J147">
            <v>300</v>
          </cell>
          <cell r="K147">
            <v>120</v>
          </cell>
          <cell r="L147">
            <v>360</v>
          </cell>
          <cell r="M147">
            <v>60</v>
          </cell>
          <cell r="N147">
            <v>180</v>
          </cell>
          <cell r="O147">
            <v>100</v>
          </cell>
          <cell r="P147">
            <v>300</v>
          </cell>
          <cell r="Q147">
            <v>250</v>
          </cell>
          <cell r="R147">
            <v>750</v>
          </cell>
          <cell r="S147">
            <v>250</v>
          </cell>
          <cell r="T147">
            <v>750</v>
          </cell>
          <cell r="V147">
            <v>180</v>
          </cell>
          <cell r="W147">
            <v>900</v>
          </cell>
          <cell r="X147">
            <v>-4</v>
          </cell>
        </row>
        <row r="148">
          <cell r="J148">
            <v>0</v>
          </cell>
          <cell r="L148">
            <v>0</v>
          </cell>
          <cell r="N148">
            <v>0</v>
          </cell>
          <cell r="P148">
            <v>0</v>
          </cell>
          <cell r="R148">
            <v>0</v>
          </cell>
          <cell r="T148">
            <v>0</v>
          </cell>
        </row>
        <row r="149">
          <cell r="L149">
            <v>0</v>
          </cell>
          <cell r="N149">
            <v>0</v>
          </cell>
          <cell r="P149">
            <v>0</v>
          </cell>
          <cell r="R149">
            <v>0</v>
          </cell>
          <cell r="T149">
            <v>0</v>
          </cell>
        </row>
        <row r="150">
          <cell r="L150">
            <v>0</v>
          </cell>
          <cell r="N150">
            <v>0</v>
          </cell>
          <cell r="P150">
            <v>0</v>
          </cell>
          <cell r="R150">
            <v>0</v>
          </cell>
          <cell r="T150">
            <v>0</v>
          </cell>
        </row>
        <row r="151">
          <cell r="G151">
            <v>138</v>
          </cell>
          <cell r="H151">
            <v>2097.6</v>
          </cell>
          <cell r="I151">
            <v>160</v>
          </cell>
          <cell r="J151">
            <v>2432</v>
          </cell>
          <cell r="K151">
            <v>150</v>
          </cell>
          <cell r="L151">
            <v>2280</v>
          </cell>
          <cell r="M151">
            <v>135</v>
          </cell>
          <cell r="N151">
            <v>2052</v>
          </cell>
          <cell r="O151">
            <v>110.25</v>
          </cell>
          <cell r="P151">
            <v>1675.8</v>
          </cell>
          <cell r="Q151">
            <v>185</v>
          </cell>
          <cell r="R151">
            <v>2812</v>
          </cell>
          <cell r="S151">
            <v>140</v>
          </cell>
          <cell r="T151">
            <v>2128</v>
          </cell>
          <cell r="V151">
            <v>1675.8</v>
          </cell>
          <cell r="W151">
            <v>2812</v>
          </cell>
          <cell r="X151">
            <v>-0.67800453514739234</v>
          </cell>
        </row>
        <row r="152">
          <cell r="G152">
            <v>60</v>
          </cell>
          <cell r="H152">
            <v>360</v>
          </cell>
          <cell r="I152">
            <v>100</v>
          </cell>
          <cell r="J152">
            <v>600</v>
          </cell>
          <cell r="K152">
            <v>150</v>
          </cell>
          <cell r="L152">
            <v>900</v>
          </cell>
          <cell r="N152">
            <v>0</v>
          </cell>
          <cell r="O152">
            <v>131.25</v>
          </cell>
          <cell r="P152">
            <v>787.5</v>
          </cell>
          <cell r="Q152">
            <v>65</v>
          </cell>
          <cell r="R152">
            <v>390</v>
          </cell>
          <cell r="S152">
            <v>65</v>
          </cell>
          <cell r="T152">
            <v>390</v>
          </cell>
        </row>
        <row r="153">
          <cell r="G153">
            <v>63</v>
          </cell>
          <cell r="H153">
            <v>252</v>
          </cell>
          <cell r="I153">
            <v>120</v>
          </cell>
          <cell r="J153">
            <v>480</v>
          </cell>
          <cell r="K153">
            <v>150</v>
          </cell>
          <cell r="L153">
            <v>600</v>
          </cell>
          <cell r="N153">
            <v>0</v>
          </cell>
          <cell r="O153">
            <v>99.75</v>
          </cell>
          <cell r="P153">
            <v>399</v>
          </cell>
          <cell r="Q153">
            <v>75</v>
          </cell>
          <cell r="R153">
            <v>300</v>
          </cell>
          <cell r="S153">
            <v>75</v>
          </cell>
          <cell r="T153">
            <v>300</v>
          </cell>
        </row>
        <row r="154">
          <cell r="G154">
            <v>250</v>
          </cell>
          <cell r="H154">
            <v>750</v>
          </cell>
          <cell r="I154">
            <v>200</v>
          </cell>
          <cell r="J154">
            <v>600</v>
          </cell>
          <cell r="K154">
            <v>210</v>
          </cell>
          <cell r="L154">
            <v>630</v>
          </cell>
          <cell r="N154">
            <v>0</v>
          </cell>
          <cell r="O154">
            <v>189</v>
          </cell>
          <cell r="P154">
            <v>567</v>
          </cell>
          <cell r="Q154">
            <v>195</v>
          </cell>
          <cell r="R154">
            <v>585</v>
          </cell>
          <cell r="S154">
            <v>195</v>
          </cell>
          <cell r="T154">
            <v>585</v>
          </cell>
        </row>
        <row r="155">
          <cell r="G155">
            <v>1000</v>
          </cell>
          <cell r="H155">
            <v>1000</v>
          </cell>
          <cell r="I155">
            <v>500</v>
          </cell>
          <cell r="J155">
            <v>500</v>
          </cell>
          <cell r="K155">
            <v>500</v>
          </cell>
          <cell r="L155">
            <v>500</v>
          </cell>
          <cell r="N155">
            <v>0</v>
          </cell>
          <cell r="O155">
            <v>472.5</v>
          </cell>
          <cell r="P155">
            <v>472.5</v>
          </cell>
          <cell r="Q155">
            <v>350</v>
          </cell>
          <cell r="R155">
            <v>350</v>
          </cell>
          <cell r="S155">
            <v>350</v>
          </cell>
          <cell r="T155">
            <v>350</v>
          </cell>
        </row>
        <row r="156">
          <cell r="G156">
            <v>75</v>
          </cell>
          <cell r="H156" t="str">
            <v>????</v>
          </cell>
          <cell r="I156">
            <v>60</v>
          </cell>
          <cell r="J156">
            <v>912</v>
          </cell>
          <cell r="K156">
            <v>40</v>
          </cell>
          <cell r="L156">
            <v>608</v>
          </cell>
          <cell r="M156">
            <v>35</v>
          </cell>
          <cell r="N156">
            <v>532</v>
          </cell>
          <cell r="O156">
            <v>194.25</v>
          </cell>
          <cell r="P156">
            <v>2952.6</v>
          </cell>
          <cell r="Q156">
            <v>95</v>
          </cell>
          <cell r="R156">
            <v>1444</v>
          </cell>
          <cell r="S156">
            <v>95</v>
          </cell>
          <cell r="T156">
            <v>1444</v>
          </cell>
          <cell r="V156">
            <v>532</v>
          </cell>
          <cell r="W156">
            <v>2952.6</v>
          </cell>
          <cell r="X156">
            <v>-4.55</v>
          </cell>
        </row>
        <row r="157">
          <cell r="J157">
            <v>0</v>
          </cell>
          <cell r="L157">
            <v>0</v>
          </cell>
          <cell r="M157" t="str">
            <v>sép hydrocarb</v>
          </cell>
          <cell r="N157">
            <v>350</v>
          </cell>
          <cell r="R157">
            <v>0</v>
          </cell>
          <cell r="T157">
            <v>0</v>
          </cell>
        </row>
        <row r="158">
          <cell r="G158">
            <v>230</v>
          </cell>
          <cell r="H158">
            <v>36061.699999999997</v>
          </cell>
          <cell r="I158">
            <v>200</v>
          </cell>
          <cell r="J158">
            <v>31358</v>
          </cell>
          <cell r="K158">
            <v>230</v>
          </cell>
          <cell r="L158">
            <v>36061.699999999997</v>
          </cell>
          <cell r="M158">
            <v>195</v>
          </cell>
          <cell r="N158">
            <v>30574.05</v>
          </cell>
          <cell r="O158">
            <v>0</v>
          </cell>
          <cell r="P158">
            <v>0</v>
          </cell>
          <cell r="Q158">
            <v>215</v>
          </cell>
          <cell r="R158">
            <v>33709.85</v>
          </cell>
          <cell r="S158">
            <v>185</v>
          </cell>
          <cell r="T158">
            <v>29006.149999999998</v>
          </cell>
        </row>
        <row r="159">
          <cell r="G159">
            <v>235</v>
          </cell>
          <cell r="H159">
            <v>1163.25</v>
          </cell>
          <cell r="I159">
            <v>250</v>
          </cell>
          <cell r="J159">
            <v>1237.5</v>
          </cell>
          <cell r="K159">
            <v>350</v>
          </cell>
          <cell r="L159">
            <v>1732.5</v>
          </cell>
          <cell r="M159">
            <v>235</v>
          </cell>
          <cell r="N159">
            <v>1163.25</v>
          </cell>
          <cell r="O159">
            <v>185</v>
          </cell>
          <cell r="P159">
            <v>915.75</v>
          </cell>
          <cell r="Q159">
            <v>345</v>
          </cell>
          <cell r="R159">
            <v>1707.75</v>
          </cell>
          <cell r="S159">
            <v>345</v>
          </cell>
          <cell r="T159">
            <v>1707.75</v>
          </cell>
          <cell r="V159">
            <v>915.75</v>
          </cell>
          <cell r="W159">
            <v>1732.5</v>
          </cell>
          <cell r="X159">
            <v>-0.89189189189189189</v>
          </cell>
        </row>
        <row r="160">
          <cell r="J160">
            <v>0</v>
          </cell>
          <cell r="K160" t="str">
            <v>PV ébrasements</v>
          </cell>
          <cell r="L160">
            <v>2100</v>
          </cell>
          <cell r="N160">
            <v>0</v>
          </cell>
          <cell r="P160">
            <v>0</v>
          </cell>
          <cell r="R160">
            <v>0</v>
          </cell>
          <cell r="T160">
            <v>0</v>
          </cell>
        </row>
        <row r="161">
          <cell r="G161">
            <v>275</v>
          </cell>
          <cell r="H161">
            <v>11288.75</v>
          </cell>
          <cell r="I161">
            <v>230</v>
          </cell>
          <cell r="J161">
            <v>9441.5</v>
          </cell>
          <cell r="K161">
            <v>420</v>
          </cell>
          <cell r="L161">
            <v>17241</v>
          </cell>
          <cell r="M161">
            <v>452</v>
          </cell>
          <cell r="N161">
            <v>18554.599999999999</v>
          </cell>
          <cell r="O161">
            <v>367</v>
          </cell>
          <cell r="P161">
            <v>15065.349999999999</v>
          </cell>
          <cell r="Q161">
            <v>215</v>
          </cell>
          <cell r="R161">
            <v>8825.75</v>
          </cell>
          <cell r="S161">
            <v>215</v>
          </cell>
          <cell r="T161">
            <v>8825.75</v>
          </cell>
          <cell r="V161">
            <v>8825.75</v>
          </cell>
          <cell r="W161">
            <v>18554.599999999999</v>
          </cell>
          <cell r="X161">
            <v>-1.1023255813953488</v>
          </cell>
        </row>
        <row r="162">
          <cell r="G162" t="str">
            <v>reg coll 600</v>
          </cell>
          <cell r="H162">
            <v>2250</v>
          </cell>
          <cell r="J162">
            <v>0</v>
          </cell>
          <cell r="L162">
            <v>0</v>
          </cell>
          <cell r="N162">
            <v>0</v>
          </cell>
          <cell r="P162">
            <v>0</v>
          </cell>
          <cell r="R162">
            <v>0</v>
          </cell>
          <cell r="T162">
            <v>0</v>
          </cell>
        </row>
        <row r="163">
          <cell r="G163">
            <v>3000</v>
          </cell>
          <cell r="H163">
            <v>3000</v>
          </cell>
          <cell r="J163" t="str">
            <v>inclus</v>
          </cell>
          <cell r="K163">
            <v>10000</v>
          </cell>
          <cell r="L163">
            <v>10000</v>
          </cell>
          <cell r="M163">
            <v>5500</v>
          </cell>
          <cell r="N163">
            <v>5500</v>
          </cell>
          <cell r="O163">
            <v>5000</v>
          </cell>
          <cell r="P163">
            <v>5000</v>
          </cell>
          <cell r="Q163">
            <v>12000</v>
          </cell>
          <cell r="R163">
            <v>12000</v>
          </cell>
          <cell r="S163">
            <v>6000</v>
          </cell>
          <cell r="T163">
            <v>6000</v>
          </cell>
          <cell r="V163">
            <v>3000</v>
          </cell>
          <cell r="W163">
            <v>12000</v>
          </cell>
          <cell r="X163">
            <v>-3</v>
          </cell>
        </row>
        <row r="165">
          <cell r="H165">
            <v>87453.099999999991</v>
          </cell>
          <cell r="J165">
            <v>79135</v>
          </cell>
          <cell r="L165">
            <v>91847.2</v>
          </cell>
          <cell r="N165">
            <v>83865.299999999988</v>
          </cell>
          <cell r="P165">
            <v>46556.299999999996</v>
          </cell>
          <cell r="R165">
            <v>92601.35</v>
          </cell>
          <cell r="T165">
            <v>81213.649999999994</v>
          </cell>
          <cell r="V165">
            <v>46556.299999999996</v>
          </cell>
          <cell r="W165">
            <v>92601.35</v>
          </cell>
          <cell r="X165">
            <v>-0.9890186720164621</v>
          </cell>
        </row>
        <row r="170">
          <cell r="H170">
            <v>17547.2</v>
          </cell>
          <cell r="J170">
            <v>27648.5</v>
          </cell>
          <cell r="L170">
            <v>30744.76</v>
          </cell>
          <cell r="N170">
            <v>65868</v>
          </cell>
          <cell r="P170">
            <v>20126.29</v>
          </cell>
          <cell r="R170">
            <v>0</v>
          </cell>
        </row>
        <row r="171">
          <cell r="H171">
            <v>15661.8</v>
          </cell>
          <cell r="J171">
            <v>18956.5</v>
          </cell>
          <cell r="L171">
            <v>23359.9</v>
          </cell>
          <cell r="N171">
            <v>18999.82</v>
          </cell>
          <cell r="P171">
            <v>23578.7</v>
          </cell>
          <cell r="R171">
            <v>18961</v>
          </cell>
          <cell r="T171">
            <v>18315.5</v>
          </cell>
        </row>
        <row r="172">
          <cell r="H172">
            <v>149958.72999999998</v>
          </cell>
          <cell r="J172">
            <v>136944.84</v>
          </cell>
          <cell r="L172">
            <v>142071.21999999997</v>
          </cell>
          <cell r="N172">
            <v>132414.5</v>
          </cell>
          <cell r="P172">
            <v>151661.14600000001</v>
          </cell>
          <cell r="R172">
            <v>143995.25</v>
          </cell>
          <cell r="T172">
            <v>131600.40000000002</v>
          </cell>
        </row>
        <row r="173">
          <cell r="H173">
            <v>111789.51000000001</v>
          </cell>
          <cell r="J173">
            <v>127558.1</v>
          </cell>
          <cell r="L173">
            <v>115627.23000000001</v>
          </cell>
          <cell r="N173">
            <v>115842.59000000001</v>
          </cell>
          <cell r="P173">
            <v>120661.554</v>
          </cell>
          <cell r="R173">
            <v>124935.05</v>
          </cell>
          <cell r="T173">
            <v>120810.1</v>
          </cell>
        </row>
        <row r="174">
          <cell r="H174">
            <v>87453.099999999991</v>
          </cell>
          <cell r="J174">
            <v>79135</v>
          </cell>
          <cell r="L174">
            <v>91847.2</v>
          </cell>
          <cell r="N174">
            <v>83865.299999999988</v>
          </cell>
          <cell r="P174">
            <v>46556.299999999996</v>
          </cell>
          <cell r="R174">
            <v>92601.35</v>
          </cell>
          <cell r="T174">
            <v>81213.649999999994</v>
          </cell>
        </row>
        <row r="176">
          <cell r="H176">
            <v>382410.33999999997</v>
          </cell>
          <cell r="J176">
            <v>390242.94</v>
          </cell>
          <cell r="L176">
            <v>403650.31</v>
          </cell>
          <cell r="N176">
            <v>416990.21</v>
          </cell>
          <cell r="P176">
            <v>362583.99</v>
          </cell>
          <cell r="R176">
            <v>380492.65</v>
          </cell>
          <cell r="T176">
            <v>351939.65</v>
          </cell>
        </row>
        <row r="177">
          <cell r="H177">
            <v>74952.426639999991</v>
          </cell>
          <cell r="J177">
            <v>76487.616240000003</v>
          </cell>
          <cell r="L177">
            <v>79115.460760000002</v>
          </cell>
          <cell r="N177">
            <v>81730.081160000002</v>
          </cell>
          <cell r="P177">
            <v>71066.462039999999</v>
          </cell>
          <cell r="R177">
            <v>74576.559400000013</v>
          </cell>
          <cell r="T177">
            <v>68980.171400000007</v>
          </cell>
        </row>
        <row r="179">
          <cell r="H179">
            <v>457362.76663999993</v>
          </cell>
          <cell r="J179">
            <v>466730.55624000001</v>
          </cell>
          <cell r="L179">
            <v>482765.77075999998</v>
          </cell>
          <cell r="N179">
            <v>498720.29116000002</v>
          </cell>
          <cell r="P179">
            <v>433650.45204</v>
          </cell>
          <cell r="R179">
            <v>455069.20940000005</v>
          </cell>
          <cell r="T179">
            <v>420919.82140000002</v>
          </cell>
        </row>
        <row r="181">
          <cell r="G181" t="str">
            <v>non compris</v>
          </cell>
          <cell r="K181" t="str">
            <v xml:space="preserve">  +  Installation chantier :</v>
          </cell>
          <cell r="M181" t="str">
            <v xml:space="preserve">pos 3,1 : PREMURS </v>
          </cell>
          <cell r="O181" t="str">
            <v>manque CREPIS EXT.</v>
          </cell>
          <cell r="Q181" t="str">
            <v>manque</v>
          </cell>
          <cell r="R181">
            <v>27589.58</v>
          </cell>
          <cell r="S181" t="str">
            <v>manque</v>
          </cell>
          <cell r="T181">
            <v>27589.58</v>
          </cell>
        </row>
        <row r="182">
          <cell r="G182" t="str">
            <v>évacuation 1,2</v>
          </cell>
          <cell r="H182">
            <v>4638</v>
          </cell>
          <cell r="K182" t="str">
            <v>bureau 10 mois</v>
          </cell>
          <cell r="L182">
            <v>34000</v>
          </cell>
          <cell r="Q182" t="str">
            <v>terrassements (dans lot 23)</v>
          </cell>
          <cell r="S182" t="str">
            <v>terrassements (dans lot 23)</v>
          </cell>
        </row>
        <row r="183">
          <cell r="G183" t="str">
            <v xml:space="preserve"> + décharge 1,2</v>
          </cell>
          <cell r="H183" t="str">
            <v>?????????</v>
          </cell>
          <cell r="K183" t="str">
            <v>TTC</v>
          </cell>
          <cell r="L183">
            <v>40664</v>
          </cell>
          <cell r="R183">
            <v>32997.13768</v>
          </cell>
          <cell r="T183">
            <v>32997.13768</v>
          </cell>
        </row>
        <row r="184">
          <cell r="G184" t="str">
            <v>3.15 cour angl</v>
          </cell>
          <cell r="H184">
            <v>2200</v>
          </cell>
        </row>
        <row r="185">
          <cell r="G185" t="str">
            <v>5.3.3 remblais</v>
          </cell>
          <cell r="H185">
            <v>1140</v>
          </cell>
        </row>
        <row r="186">
          <cell r="G186" t="str">
            <v>H.T.</v>
          </cell>
          <cell r="H186">
            <v>7978</v>
          </cell>
        </row>
        <row r="187">
          <cell r="G187" t="str">
            <v>TTC</v>
          </cell>
          <cell r="H187">
            <v>9541.6880000000001</v>
          </cell>
          <cell r="O187" t="str">
            <v>manque CREPIS EXT.</v>
          </cell>
        </row>
        <row r="188">
          <cell r="O188" t="str">
            <v>environ</v>
          </cell>
        </row>
        <row r="191">
          <cell r="O191" t="str">
            <v>31 000,- F</v>
          </cell>
        </row>
        <row r="192">
          <cell r="H192">
            <v>372841.13999999996</v>
          </cell>
          <cell r="J192">
            <v>362594.44</v>
          </cell>
          <cell r="L192">
            <v>372905.55</v>
          </cell>
          <cell r="N192">
            <v>351122.21</v>
          </cell>
          <cell r="P192">
            <v>342457.7</v>
          </cell>
          <cell r="R192">
            <v>380492.65</v>
          </cell>
          <cell r="T192">
            <v>351939.65</v>
          </cell>
        </row>
        <row r="193">
          <cell r="H193">
            <v>445918.00343999994</v>
          </cell>
          <cell r="J193">
            <v>433662.95023999998</v>
          </cell>
          <cell r="L193">
            <v>445995.03779999999</v>
          </cell>
          <cell r="N193">
            <v>419942.16316</v>
          </cell>
          <cell r="P193">
            <v>409579.40919999999</v>
          </cell>
          <cell r="R193">
            <v>455069.20939999999</v>
          </cell>
          <cell r="T193">
            <v>420919.82140000002</v>
          </cell>
        </row>
        <row r="199">
          <cell r="G199">
            <v>418</v>
          </cell>
          <cell r="H199">
            <v>4765.2</v>
          </cell>
          <cell r="I199">
            <v>580</v>
          </cell>
          <cell r="J199">
            <v>6612</v>
          </cell>
          <cell r="K199">
            <v>400</v>
          </cell>
          <cell r="L199">
            <v>4560</v>
          </cell>
          <cell r="M199">
            <v>404</v>
          </cell>
          <cell r="N199">
            <v>4605.6000000000004</v>
          </cell>
          <cell r="O199">
            <v>330</v>
          </cell>
          <cell r="P199">
            <v>3762</v>
          </cell>
          <cell r="Q199">
            <v>550</v>
          </cell>
          <cell r="R199">
            <v>6270</v>
          </cell>
          <cell r="S199">
            <v>550</v>
          </cell>
          <cell r="T199">
            <v>6270</v>
          </cell>
          <cell r="V199">
            <v>3762</v>
          </cell>
          <cell r="W199">
            <v>6612</v>
          </cell>
          <cell r="X199">
            <v>-0.75757575757575757</v>
          </cell>
        </row>
        <row r="200">
          <cell r="G200">
            <v>418</v>
          </cell>
          <cell r="H200">
            <v>1431.6499999999999</v>
          </cell>
          <cell r="I200">
            <v>400</v>
          </cell>
          <cell r="J200">
            <v>1370</v>
          </cell>
          <cell r="K200">
            <v>300</v>
          </cell>
          <cell r="L200">
            <v>1027.5</v>
          </cell>
          <cell r="M200">
            <v>352</v>
          </cell>
          <cell r="N200">
            <v>1205.5999999999999</v>
          </cell>
          <cell r="O200">
            <v>290</v>
          </cell>
          <cell r="P200">
            <v>993.25</v>
          </cell>
          <cell r="Q200">
            <v>330</v>
          </cell>
          <cell r="R200">
            <v>1130.25</v>
          </cell>
          <cell r="S200">
            <v>330</v>
          </cell>
          <cell r="T200">
            <v>1130.25</v>
          </cell>
        </row>
        <row r="201">
          <cell r="J201">
            <v>0</v>
          </cell>
          <cell r="L201">
            <v>0</v>
          </cell>
          <cell r="N201">
            <v>0</v>
          </cell>
          <cell r="P201">
            <v>0</v>
          </cell>
          <cell r="R201">
            <v>0</v>
          </cell>
          <cell r="T201">
            <v>0</v>
          </cell>
        </row>
        <row r="202">
          <cell r="G202">
            <v>580</v>
          </cell>
          <cell r="H202">
            <v>1160</v>
          </cell>
          <cell r="I202">
            <v>800</v>
          </cell>
          <cell r="J202">
            <v>1600</v>
          </cell>
          <cell r="K202">
            <v>400</v>
          </cell>
          <cell r="L202">
            <v>800</v>
          </cell>
          <cell r="M202">
            <v>520</v>
          </cell>
          <cell r="N202">
            <v>1040</v>
          </cell>
          <cell r="O202">
            <v>405</v>
          </cell>
          <cell r="P202">
            <v>810</v>
          </cell>
          <cell r="Q202">
            <v>980</v>
          </cell>
          <cell r="R202">
            <v>1960</v>
          </cell>
          <cell r="S202">
            <v>980</v>
          </cell>
          <cell r="T202">
            <v>1960</v>
          </cell>
          <cell r="V202">
            <v>800</v>
          </cell>
          <cell r="W202">
            <v>1960</v>
          </cell>
          <cell r="X202">
            <v>-1.45</v>
          </cell>
        </row>
        <row r="203">
          <cell r="J203">
            <v>0</v>
          </cell>
          <cell r="L203">
            <v>0</v>
          </cell>
          <cell r="N203">
            <v>0</v>
          </cell>
          <cell r="P203">
            <v>0</v>
          </cell>
          <cell r="R203">
            <v>0</v>
          </cell>
          <cell r="T203">
            <v>0</v>
          </cell>
        </row>
        <row r="204">
          <cell r="G204">
            <v>1045</v>
          </cell>
          <cell r="H204">
            <v>1045</v>
          </cell>
          <cell r="I204">
            <v>1000</v>
          </cell>
          <cell r="J204">
            <v>1000</v>
          </cell>
          <cell r="K204">
            <v>450</v>
          </cell>
          <cell r="L204">
            <v>450</v>
          </cell>
          <cell r="M204">
            <v>893</v>
          </cell>
          <cell r="N204">
            <v>893</v>
          </cell>
          <cell r="O204">
            <v>670</v>
          </cell>
          <cell r="P204">
            <v>670</v>
          </cell>
          <cell r="Q204">
            <v>1200</v>
          </cell>
          <cell r="R204">
            <v>1200</v>
          </cell>
          <cell r="S204">
            <v>1200</v>
          </cell>
          <cell r="T204">
            <v>1200</v>
          </cell>
          <cell r="V204">
            <v>450</v>
          </cell>
          <cell r="W204">
            <v>1200</v>
          </cell>
          <cell r="X204">
            <v>-1.6666666666666667</v>
          </cell>
        </row>
        <row r="205">
          <cell r="G205">
            <v>189</v>
          </cell>
          <cell r="H205">
            <v>378</v>
          </cell>
          <cell r="I205">
            <v>410</v>
          </cell>
          <cell r="J205">
            <v>820</v>
          </cell>
          <cell r="K205">
            <v>130</v>
          </cell>
          <cell r="L205">
            <v>260</v>
          </cell>
          <cell r="M205">
            <v>131</v>
          </cell>
          <cell r="N205">
            <v>262</v>
          </cell>
          <cell r="O205">
            <v>125</v>
          </cell>
          <cell r="P205">
            <v>250</v>
          </cell>
          <cell r="Q205">
            <v>350</v>
          </cell>
          <cell r="R205">
            <v>700</v>
          </cell>
          <cell r="S205">
            <v>350</v>
          </cell>
          <cell r="T205">
            <v>700</v>
          </cell>
        </row>
        <row r="206">
          <cell r="G206">
            <v>297</v>
          </cell>
          <cell r="H206">
            <v>297</v>
          </cell>
          <cell r="I206">
            <v>300</v>
          </cell>
          <cell r="J206">
            <v>300</v>
          </cell>
          <cell r="K206">
            <v>100</v>
          </cell>
          <cell r="L206">
            <v>100</v>
          </cell>
          <cell r="M206">
            <v>105</v>
          </cell>
          <cell r="N206">
            <v>105</v>
          </cell>
          <cell r="O206">
            <v>85</v>
          </cell>
          <cell r="P206">
            <v>85</v>
          </cell>
          <cell r="Q206">
            <v>330</v>
          </cell>
          <cell r="R206">
            <v>330</v>
          </cell>
          <cell r="S206">
            <v>330</v>
          </cell>
          <cell r="T206">
            <v>330</v>
          </cell>
          <cell r="V206">
            <v>85</v>
          </cell>
          <cell r="W206">
            <v>330</v>
          </cell>
          <cell r="X206">
            <v>-2.8823529411764706</v>
          </cell>
        </row>
        <row r="208">
          <cell r="H208">
            <v>9076.8499999999985</v>
          </cell>
          <cell r="J208">
            <v>11702</v>
          </cell>
          <cell r="L208">
            <v>7197.5</v>
          </cell>
          <cell r="N208">
            <v>8111.2000000000007</v>
          </cell>
          <cell r="P208">
            <v>6570.25</v>
          </cell>
          <cell r="R208">
            <v>11590.25</v>
          </cell>
          <cell r="T208">
            <v>11590.25</v>
          </cell>
        </row>
        <row r="210">
          <cell r="H210">
            <v>10855.912599999998</v>
          </cell>
          <cell r="J210">
            <v>13995.591999999999</v>
          </cell>
          <cell r="L210">
            <v>8608.2099999999991</v>
          </cell>
          <cell r="N210">
            <v>9700.9952000000012</v>
          </cell>
          <cell r="P210">
            <v>7858.0189999999993</v>
          </cell>
          <cell r="R210">
            <v>13861.939</v>
          </cell>
          <cell r="T210">
            <v>13861.939</v>
          </cell>
          <cell r="V210">
            <v>7858.0189999999993</v>
          </cell>
          <cell r="W210">
            <v>13995.591999999999</v>
          </cell>
          <cell r="X210">
            <v>-0.78105855941554736</v>
          </cell>
        </row>
        <row r="212">
          <cell r="O212" t="str">
            <v>MARCHE</v>
          </cell>
          <cell r="P212">
            <v>362583.99</v>
          </cell>
        </row>
        <row r="213">
          <cell r="P213">
            <v>433650.45203999995</v>
          </cell>
          <cell r="T213" t="str">
            <v xml:space="preserve"> REM COMM</v>
          </cell>
        </row>
        <row r="214">
          <cell r="O214" t="str">
            <v>rem comm</v>
          </cell>
          <cell r="P214">
            <v>8.4884059999999997E-2</v>
          </cell>
          <cell r="T214">
            <v>2.8932677255943878E-2</v>
          </cell>
        </row>
        <row r="216">
          <cell r="P216">
            <v>-30777.601162199397</v>
          </cell>
          <cell r="T216">
            <v>-10182.55630701985</v>
          </cell>
        </row>
        <row r="217">
          <cell r="P217">
            <v>-36810.010989990478</v>
          </cell>
          <cell r="T217">
            <v>-12178.337343195739</v>
          </cell>
        </row>
        <row r="219">
          <cell r="P219">
            <v>331806.38883780059</v>
          </cell>
          <cell r="T219">
            <v>341757.09369298018</v>
          </cell>
        </row>
        <row r="220">
          <cell r="P220">
            <v>396840.44105000945</v>
          </cell>
          <cell r="T220">
            <v>408741.48405680427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ique"/>
      <sheetName val="01 Terras Maçonnerie "/>
      <sheetName val="02 Charpentes "/>
      <sheetName val="04 Couverture Zinguerie "/>
      <sheetName val="07 Sanitaire Plomberie "/>
      <sheetName val="08 Chauffage"/>
      <sheetName val="09 Electricité "/>
      <sheetName val="10 Plâtrerie Isolation "/>
      <sheetName val="12 Carrelages Faïences "/>
      <sheetName val="12 C Chapes "/>
      <sheetName val="13 Menuiserie Extérieures "/>
      <sheetName val="16 Serrurerie "/>
      <sheetName val="23  V R D "/>
      <sheetName val="25 Menuiserie Bois "/>
      <sheetName val="26 Porte Garage "/>
    </sheetNames>
    <sheetDataSet>
      <sheetData sheetId="0" refreshError="1"/>
      <sheetData sheetId="1" refreshError="1"/>
      <sheetData sheetId="2">
        <row r="6">
          <cell r="G6">
            <v>22</v>
          </cell>
          <cell r="H6">
            <v>1243.8799999999999</v>
          </cell>
          <cell r="I6">
            <v>25</v>
          </cell>
          <cell r="J6">
            <v>1413.5</v>
          </cell>
          <cell r="K6">
            <v>32</v>
          </cell>
          <cell r="L6">
            <v>1809.28</v>
          </cell>
          <cell r="M6">
            <v>45</v>
          </cell>
          <cell r="N6">
            <v>2544.3000000000002</v>
          </cell>
          <cell r="O6">
            <v>20</v>
          </cell>
          <cell r="P6">
            <v>1130.8</v>
          </cell>
          <cell r="Q6">
            <v>79</v>
          </cell>
          <cell r="R6">
            <v>4466.66</v>
          </cell>
          <cell r="S6">
            <v>32</v>
          </cell>
          <cell r="T6">
            <v>1809.28</v>
          </cell>
          <cell r="V6">
            <v>1130.8</v>
          </cell>
          <cell r="W6">
            <v>4466.66</v>
          </cell>
          <cell r="X6">
            <v>-2.9499999999999997</v>
          </cell>
        </row>
        <row r="9">
          <cell r="G9">
            <v>22</v>
          </cell>
          <cell r="H9">
            <v>7010.08</v>
          </cell>
          <cell r="I9">
            <v>20</v>
          </cell>
          <cell r="J9">
            <v>6372.7999999999993</v>
          </cell>
          <cell r="K9">
            <v>29</v>
          </cell>
          <cell r="L9">
            <v>9240.56</v>
          </cell>
          <cell r="M9">
            <v>35</v>
          </cell>
          <cell r="N9">
            <v>11152.4</v>
          </cell>
          <cell r="O9">
            <v>16</v>
          </cell>
          <cell r="P9">
            <v>5098.24</v>
          </cell>
          <cell r="Q9">
            <v>26</v>
          </cell>
          <cell r="R9">
            <v>8284.64</v>
          </cell>
          <cell r="S9">
            <v>23</v>
          </cell>
          <cell r="T9">
            <v>7328.7199999999993</v>
          </cell>
          <cell r="V9">
            <v>5098.24</v>
          </cell>
          <cell r="W9">
            <v>11152.4</v>
          </cell>
          <cell r="X9">
            <v>-1.1875</v>
          </cell>
        </row>
        <row r="10">
          <cell r="G10">
            <v>22</v>
          </cell>
          <cell r="H10">
            <v>2549.3599999999997</v>
          </cell>
          <cell r="I10">
            <v>20</v>
          </cell>
          <cell r="J10">
            <v>2317.6</v>
          </cell>
          <cell r="K10">
            <v>29</v>
          </cell>
          <cell r="L10">
            <v>3360.52</v>
          </cell>
          <cell r="M10">
            <v>35</v>
          </cell>
          <cell r="N10">
            <v>4055.7999999999997</v>
          </cell>
          <cell r="O10">
            <v>16</v>
          </cell>
          <cell r="P10">
            <v>1854.08</v>
          </cell>
          <cell r="Q10">
            <v>26</v>
          </cell>
          <cell r="R10">
            <v>3012.88</v>
          </cell>
          <cell r="S10">
            <v>23</v>
          </cell>
          <cell r="T10">
            <v>2665.24</v>
          </cell>
          <cell r="V10">
            <v>1854.08</v>
          </cell>
          <cell r="W10">
            <v>4055.7999999999997</v>
          </cell>
          <cell r="X10">
            <v>-1.1875</v>
          </cell>
        </row>
        <row r="11">
          <cell r="G11">
            <v>25</v>
          </cell>
          <cell r="H11" t="str">
            <v>?????? P.M.</v>
          </cell>
          <cell r="I11">
            <v>45</v>
          </cell>
          <cell r="J11">
            <v>8348.4</v>
          </cell>
          <cell r="K11">
            <v>55</v>
          </cell>
          <cell r="L11">
            <v>10203.6</v>
          </cell>
          <cell r="M11">
            <v>185</v>
          </cell>
          <cell r="N11">
            <v>34321.200000000004</v>
          </cell>
          <cell r="O11">
            <v>36</v>
          </cell>
          <cell r="P11">
            <v>6678.72</v>
          </cell>
          <cell r="Q11">
            <v>34</v>
          </cell>
          <cell r="R11">
            <v>6307.68</v>
          </cell>
          <cell r="S11">
            <v>34</v>
          </cell>
          <cell r="T11">
            <v>6307.68</v>
          </cell>
          <cell r="V11">
            <v>6307.68</v>
          </cell>
          <cell r="W11">
            <v>34321.200000000004</v>
          </cell>
          <cell r="X11">
            <v>-4.4411764705882355</v>
          </cell>
        </row>
        <row r="12">
          <cell r="G12">
            <v>675</v>
          </cell>
          <cell r="H12" t="str">
            <v>PM</v>
          </cell>
          <cell r="I12">
            <v>12</v>
          </cell>
          <cell r="J12" t="str">
            <v>PM</v>
          </cell>
          <cell r="L12" t="str">
            <v>PM</v>
          </cell>
          <cell r="M12">
            <v>750</v>
          </cell>
          <cell r="N12" t="str">
            <v>PM</v>
          </cell>
          <cell r="P12" t="str">
            <v>PM</v>
          </cell>
          <cell r="Q12">
            <v>8500</v>
          </cell>
          <cell r="R12" t="str">
            <v>PM</v>
          </cell>
          <cell r="S12">
            <v>8500</v>
          </cell>
          <cell r="T12" t="str">
            <v>PM</v>
          </cell>
        </row>
        <row r="13">
          <cell r="M13" t="str">
            <v>l'heure</v>
          </cell>
        </row>
        <row r="14">
          <cell r="G14">
            <v>22</v>
          </cell>
          <cell r="H14">
            <v>6743.88</v>
          </cell>
          <cell r="I14">
            <v>30</v>
          </cell>
          <cell r="J14">
            <v>9196.2000000000007</v>
          </cell>
          <cell r="K14">
            <v>20</v>
          </cell>
          <cell r="L14">
            <v>6130.8</v>
          </cell>
          <cell r="M14">
            <v>45</v>
          </cell>
          <cell r="N14">
            <v>13794.300000000001</v>
          </cell>
          <cell r="O14">
            <v>17.5</v>
          </cell>
          <cell r="P14">
            <v>5364.4500000000007</v>
          </cell>
          <cell r="Q14">
            <v>18</v>
          </cell>
          <cell r="R14">
            <v>5517.72</v>
          </cell>
          <cell r="S14">
            <v>18</v>
          </cell>
          <cell r="T14">
            <v>5517.72</v>
          </cell>
          <cell r="V14">
            <v>5364.4500000000007</v>
          </cell>
          <cell r="W14">
            <v>13794.300000000001</v>
          </cell>
          <cell r="X14">
            <v>-1.5714285714285712</v>
          </cell>
        </row>
        <row r="20">
          <cell r="H20">
            <v>17547.2</v>
          </cell>
          <cell r="J20">
            <v>27648.5</v>
          </cell>
          <cell r="L20">
            <v>30744.76</v>
          </cell>
          <cell r="N20">
            <v>65868</v>
          </cell>
          <cell r="P20">
            <v>20126.29</v>
          </cell>
          <cell r="R20">
            <v>27589.58</v>
          </cell>
          <cell r="T20">
            <v>23628.639999999999</v>
          </cell>
          <cell r="V20">
            <v>17547.2</v>
          </cell>
          <cell r="W20">
            <v>65868</v>
          </cell>
          <cell r="X20">
            <v>-2.7537612838515546</v>
          </cell>
        </row>
        <row r="23">
          <cell r="T23">
            <v>0</v>
          </cell>
        </row>
        <row r="24">
          <cell r="G24">
            <v>160</v>
          </cell>
          <cell r="H24">
            <v>2531.1999999999998</v>
          </cell>
          <cell r="I24">
            <v>170</v>
          </cell>
          <cell r="J24">
            <v>2689.4</v>
          </cell>
          <cell r="K24">
            <v>195</v>
          </cell>
          <cell r="L24">
            <v>3084.9</v>
          </cell>
          <cell r="M24">
            <v>146</v>
          </cell>
          <cell r="N24">
            <v>2309.7200000000003</v>
          </cell>
          <cell r="O24">
            <v>160</v>
          </cell>
          <cell r="P24">
            <v>2531.1999999999998</v>
          </cell>
          <cell r="Q24">
            <v>135</v>
          </cell>
          <cell r="R24">
            <v>2135.6999999999998</v>
          </cell>
          <cell r="S24">
            <v>135</v>
          </cell>
          <cell r="T24">
            <v>2135.6999999999998</v>
          </cell>
          <cell r="V24">
            <v>2135.6999999999998</v>
          </cell>
          <cell r="W24">
            <v>3084.9</v>
          </cell>
          <cell r="X24">
            <v>-0.44444444444444459</v>
          </cell>
        </row>
        <row r="25">
          <cell r="J25">
            <v>0</v>
          </cell>
          <cell r="L25">
            <v>0</v>
          </cell>
          <cell r="N25">
            <v>0</v>
          </cell>
          <cell r="P25">
            <v>0</v>
          </cell>
          <cell r="R25">
            <v>0</v>
          </cell>
          <cell r="T25">
            <v>0</v>
          </cell>
        </row>
        <row r="26">
          <cell r="J26">
            <v>0</v>
          </cell>
          <cell r="L26">
            <v>0</v>
          </cell>
          <cell r="N26">
            <v>0</v>
          </cell>
          <cell r="P26">
            <v>0</v>
          </cell>
          <cell r="R26">
            <v>0</v>
          </cell>
          <cell r="T26">
            <v>0</v>
          </cell>
        </row>
        <row r="27">
          <cell r="G27">
            <v>830</v>
          </cell>
          <cell r="H27">
            <v>2415.3000000000002</v>
          </cell>
          <cell r="I27">
            <v>710</v>
          </cell>
          <cell r="J27">
            <v>2066.1</v>
          </cell>
          <cell r="K27">
            <v>1200</v>
          </cell>
          <cell r="L27">
            <v>3492</v>
          </cell>
          <cell r="M27">
            <v>1055</v>
          </cell>
          <cell r="N27">
            <v>3070.05</v>
          </cell>
          <cell r="O27">
            <v>800</v>
          </cell>
          <cell r="P27">
            <v>2328</v>
          </cell>
          <cell r="Q27">
            <v>680</v>
          </cell>
          <cell r="R27">
            <v>1978.8000000000002</v>
          </cell>
          <cell r="S27">
            <v>680</v>
          </cell>
          <cell r="T27">
            <v>1978.8000000000002</v>
          </cell>
          <cell r="V27">
            <v>1978.8000000000002</v>
          </cell>
          <cell r="W27">
            <v>3492</v>
          </cell>
          <cell r="X27">
            <v>-0.76470588235294101</v>
          </cell>
        </row>
        <row r="28">
          <cell r="G28">
            <v>830</v>
          </cell>
          <cell r="H28">
            <v>10715.3</v>
          </cell>
          <cell r="I28">
            <v>1100</v>
          </cell>
          <cell r="J28">
            <v>14201</v>
          </cell>
          <cell r="K28">
            <v>1300</v>
          </cell>
          <cell r="L28">
            <v>16783</v>
          </cell>
          <cell r="M28">
            <v>1055</v>
          </cell>
          <cell r="N28">
            <v>13620.05</v>
          </cell>
          <cell r="O28">
            <v>1450</v>
          </cell>
          <cell r="P28">
            <v>18719.5</v>
          </cell>
          <cell r="Q28">
            <v>1150</v>
          </cell>
          <cell r="R28">
            <v>14846.5</v>
          </cell>
          <cell r="S28">
            <v>1100</v>
          </cell>
          <cell r="T28">
            <v>14201</v>
          </cell>
          <cell r="V28">
            <v>10715.3</v>
          </cell>
          <cell r="W28">
            <v>18719.5</v>
          </cell>
          <cell r="X28">
            <v>-0.74698795180722899</v>
          </cell>
        </row>
        <row r="30">
          <cell r="H30">
            <v>15661.8</v>
          </cell>
          <cell r="J30">
            <v>18956.5</v>
          </cell>
          <cell r="L30">
            <v>23359.9</v>
          </cell>
          <cell r="N30">
            <v>18999.82</v>
          </cell>
          <cell r="P30">
            <v>23578.7</v>
          </cell>
          <cell r="R30">
            <v>18961</v>
          </cell>
          <cell r="T30">
            <v>18315.5</v>
          </cell>
          <cell r="V30">
            <v>15661.8</v>
          </cell>
          <cell r="W30">
            <v>23578.7</v>
          </cell>
          <cell r="X30">
            <v>-0.50549106743797023</v>
          </cell>
        </row>
        <row r="34">
          <cell r="G34">
            <v>425</v>
          </cell>
          <cell r="H34">
            <v>42508.5</v>
          </cell>
          <cell r="I34">
            <v>420</v>
          </cell>
          <cell r="J34">
            <v>42008.4</v>
          </cell>
          <cell r="L34">
            <v>0</v>
          </cell>
          <cell r="M34">
            <v>505</v>
          </cell>
          <cell r="N34">
            <v>50510.1</v>
          </cell>
          <cell r="O34">
            <v>502.8</v>
          </cell>
          <cell r="P34">
            <v>50290.055999999997</v>
          </cell>
          <cell r="Q34">
            <v>440</v>
          </cell>
          <cell r="R34">
            <v>44008.799999999996</v>
          </cell>
          <cell r="S34">
            <v>400</v>
          </cell>
          <cell r="T34">
            <v>40008</v>
          </cell>
        </row>
        <row r="35">
          <cell r="J35">
            <v>0</v>
          </cell>
          <cell r="K35" t="str">
            <v>89,6*450F</v>
          </cell>
          <cell r="L35">
            <v>40320</v>
          </cell>
          <cell r="N35">
            <v>0</v>
          </cell>
          <cell r="P35">
            <v>0</v>
          </cell>
          <cell r="R35">
            <v>0</v>
          </cell>
          <cell r="T35">
            <v>0</v>
          </cell>
        </row>
        <row r="36">
          <cell r="J36">
            <v>0</v>
          </cell>
          <cell r="K36" t="str">
            <v>13,34*540F</v>
          </cell>
          <cell r="L36">
            <v>7203.6</v>
          </cell>
          <cell r="N36">
            <v>0</v>
          </cell>
          <cell r="P36">
            <v>0</v>
          </cell>
          <cell r="R36">
            <v>0</v>
          </cell>
          <cell r="T36">
            <v>0</v>
          </cell>
        </row>
        <row r="37">
          <cell r="J37">
            <v>0</v>
          </cell>
          <cell r="N37">
            <v>0</v>
          </cell>
          <cell r="P37">
            <v>0</v>
          </cell>
          <cell r="R37">
            <v>0</v>
          </cell>
          <cell r="T37">
            <v>0</v>
          </cell>
        </row>
        <row r="38">
          <cell r="G38">
            <v>165</v>
          </cell>
          <cell r="H38">
            <v>5940</v>
          </cell>
          <cell r="I38">
            <v>30</v>
          </cell>
          <cell r="J38">
            <v>1080</v>
          </cell>
          <cell r="K38">
            <v>18</v>
          </cell>
          <cell r="L38">
            <v>648</v>
          </cell>
          <cell r="M38">
            <v>45</v>
          </cell>
          <cell r="N38">
            <v>1620</v>
          </cell>
          <cell r="O38">
            <v>48</v>
          </cell>
          <cell r="P38">
            <v>1728</v>
          </cell>
          <cell r="Q38">
            <v>85</v>
          </cell>
          <cell r="R38">
            <v>3060</v>
          </cell>
          <cell r="S38">
            <v>65</v>
          </cell>
          <cell r="T38">
            <v>2340</v>
          </cell>
          <cell r="V38">
            <v>648</v>
          </cell>
          <cell r="W38">
            <v>5940</v>
          </cell>
          <cell r="X38">
            <v>-8.1666666666666661</v>
          </cell>
        </row>
        <row r="39">
          <cell r="J39">
            <v>0</v>
          </cell>
          <cell r="L39">
            <v>0</v>
          </cell>
          <cell r="N39">
            <v>0</v>
          </cell>
          <cell r="P39">
            <v>0</v>
          </cell>
          <cell r="R39">
            <v>0</v>
          </cell>
          <cell r="T39">
            <v>0</v>
          </cell>
        </row>
        <row r="40">
          <cell r="J40">
            <v>0</v>
          </cell>
          <cell r="L40">
            <v>0</v>
          </cell>
          <cell r="N40">
            <v>0</v>
          </cell>
          <cell r="P40">
            <v>0</v>
          </cell>
          <cell r="R40">
            <v>0</v>
          </cell>
          <cell r="T40">
            <v>0</v>
          </cell>
        </row>
        <row r="41">
          <cell r="G41">
            <v>225</v>
          </cell>
          <cell r="H41">
            <v>6849</v>
          </cell>
          <cell r="I41">
            <v>210</v>
          </cell>
          <cell r="J41">
            <v>6392.4000000000005</v>
          </cell>
          <cell r="K41">
            <v>250</v>
          </cell>
          <cell r="L41">
            <v>7610</v>
          </cell>
          <cell r="M41">
            <v>235</v>
          </cell>
          <cell r="N41">
            <v>7153.4000000000005</v>
          </cell>
          <cell r="O41">
            <v>235</v>
          </cell>
          <cell r="P41">
            <v>7153.4000000000005</v>
          </cell>
          <cell r="Q41">
            <v>260</v>
          </cell>
          <cell r="R41">
            <v>7914.4000000000005</v>
          </cell>
          <cell r="S41">
            <v>230</v>
          </cell>
          <cell r="T41">
            <v>7001.2000000000007</v>
          </cell>
          <cell r="V41">
            <v>6392.4000000000005</v>
          </cell>
          <cell r="W41">
            <v>7914.4000000000005</v>
          </cell>
          <cell r="X41">
            <v>-0.23809523809523808</v>
          </cell>
        </row>
        <row r="42">
          <cell r="G42">
            <v>145</v>
          </cell>
          <cell r="H42">
            <v>1957.5</v>
          </cell>
          <cell r="I42">
            <v>145</v>
          </cell>
          <cell r="J42">
            <v>1957.5</v>
          </cell>
          <cell r="K42">
            <v>140</v>
          </cell>
          <cell r="L42">
            <v>1890</v>
          </cell>
          <cell r="M42">
            <v>146</v>
          </cell>
          <cell r="N42">
            <v>1971</v>
          </cell>
          <cell r="O42">
            <v>150</v>
          </cell>
          <cell r="P42">
            <v>2025</v>
          </cell>
          <cell r="Q42">
            <v>125</v>
          </cell>
          <cell r="R42">
            <v>1687.5</v>
          </cell>
          <cell r="S42">
            <v>125</v>
          </cell>
          <cell r="T42">
            <v>1687.5</v>
          </cell>
          <cell r="V42">
            <v>1687.5</v>
          </cell>
          <cell r="W42">
            <v>2025</v>
          </cell>
          <cell r="X42">
            <v>-0.2</v>
          </cell>
        </row>
        <row r="43">
          <cell r="G43">
            <v>185</v>
          </cell>
          <cell r="H43">
            <v>203.50000000000003</v>
          </cell>
          <cell r="I43">
            <v>220</v>
          </cell>
          <cell r="J43">
            <v>242.00000000000003</v>
          </cell>
          <cell r="K43">
            <v>160</v>
          </cell>
          <cell r="L43">
            <v>176</v>
          </cell>
          <cell r="M43">
            <v>275</v>
          </cell>
          <cell r="N43">
            <v>302.5</v>
          </cell>
          <cell r="O43">
            <v>380</v>
          </cell>
          <cell r="P43">
            <v>418.00000000000006</v>
          </cell>
          <cell r="Q43">
            <v>235</v>
          </cell>
          <cell r="R43">
            <v>258.5</v>
          </cell>
          <cell r="S43">
            <v>235</v>
          </cell>
          <cell r="T43">
            <v>258.5</v>
          </cell>
          <cell r="V43">
            <v>176</v>
          </cell>
          <cell r="W43">
            <v>418.00000000000006</v>
          </cell>
          <cell r="X43">
            <v>-1.3750000000000002</v>
          </cell>
        </row>
        <row r="44">
          <cell r="J44">
            <v>0</v>
          </cell>
          <cell r="L44">
            <v>0</v>
          </cell>
          <cell r="N44">
            <v>0</v>
          </cell>
          <cell r="P44">
            <v>0</v>
          </cell>
          <cell r="R44">
            <v>0</v>
          </cell>
          <cell r="T44">
            <v>0</v>
          </cell>
        </row>
        <row r="45">
          <cell r="G45">
            <v>360</v>
          </cell>
          <cell r="H45">
            <v>2988.0000000000005</v>
          </cell>
          <cell r="I45">
            <v>510</v>
          </cell>
          <cell r="J45">
            <v>4233</v>
          </cell>
          <cell r="K45">
            <v>420</v>
          </cell>
          <cell r="L45">
            <v>3486.0000000000005</v>
          </cell>
          <cell r="M45">
            <v>593</v>
          </cell>
          <cell r="N45">
            <v>4921.9000000000005</v>
          </cell>
          <cell r="O45">
            <v>425</v>
          </cell>
          <cell r="P45">
            <v>3527.5000000000005</v>
          </cell>
          <cell r="Q45">
            <v>315</v>
          </cell>
          <cell r="R45">
            <v>2614.5</v>
          </cell>
          <cell r="S45">
            <v>315</v>
          </cell>
          <cell r="T45">
            <v>2614.5</v>
          </cell>
          <cell r="V45">
            <v>2614.5</v>
          </cell>
          <cell r="W45">
            <v>4921.9000000000005</v>
          </cell>
          <cell r="X45">
            <v>-0.88253968253968273</v>
          </cell>
        </row>
        <row r="46">
          <cell r="J46">
            <v>0</v>
          </cell>
          <cell r="L46">
            <v>0</v>
          </cell>
          <cell r="N46">
            <v>0</v>
          </cell>
          <cell r="P46">
            <v>0</v>
          </cell>
          <cell r="R46">
            <v>0</v>
          </cell>
          <cell r="T46">
            <v>0</v>
          </cell>
        </row>
        <row r="47">
          <cell r="J47">
            <v>0</v>
          </cell>
          <cell r="L47">
            <v>0</v>
          </cell>
          <cell r="N47">
            <v>0</v>
          </cell>
          <cell r="P47">
            <v>0</v>
          </cell>
          <cell r="R47">
            <v>0</v>
          </cell>
          <cell r="T47">
            <v>0</v>
          </cell>
        </row>
        <row r="48">
          <cell r="J48">
            <v>0</v>
          </cell>
          <cell r="L48">
            <v>0</v>
          </cell>
          <cell r="N48">
            <v>0</v>
          </cell>
          <cell r="P48">
            <v>0</v>
          </cell>
          <cell r="R48">
            <v>0</v>
          </cell>
          <cell r="T48">
            <v>0</v>
          </cell>
        </row>
        <row r="49">
          <cell r="J49">
            <v>0</v>
          </cell>
          <cell r="L49">
            <v>0</v>
          </cell>
          <cell r="N49">
            <v>0</v>
          </cell>
          <cell r="P49">
            <v>0</v>
          </cell>
          <cell r="R49">
            <v>0</v>
          </cell>
          <cell r="T49">
            <v>0</v>
          </cell>
        </row>
        <row r="50">
          <cell r="J50">
            <v>0</v>
          </cell>
          <cell r="L50">
            <v>0</v>
          </cell>
          <cell r="N50">
            <v>0</v>
          </cell>
          <cell r="P50">
            <v>0</v>
          </cell>
          <cell r="R50">
            <v>0</v>
          </cell>
          <cell r="T50">
            <v>0</v>
          </cell>
        </row>
        <row r="51">
          <cell r="G51">
            <v>230</v>
          </cell>
          <cell r="H51">
            <v>14508.4</v>
          </cell>
          <cell r="I51">
            <v>165</v>
          </cell>
          <cell r="J51">
            <v>10408.199999999999</v>
          </cell>
          <cell r="K51">
            <v>240</v>
          </cell>
          <cell r="L51">
            <v>15139.199999999999</v>
          </cell>
          <cell r="M51">
            <v>195</v>
          </cell>
          <cell r="N51">
            <v>12300.6</v>
          </cell>
          <cell r="O51">
            <v>261</v>
          </cell>
          <cell r="P51">
            <v>16463.88</v>
          </cell>
          <cell r="Q51">
            <v>215</v>
          </cell>
          <cell r="R51">
            <v>13562.199999999999</v>
          </cell>
          <cell r="S51">
            <v>185</v>
          </cell>
          <cell r="T51">
            <v>11669.8</v>
          </cell>
          <cell r="V51">
            <v>10408.199999999999</v>
          </cell>
          <cell r="W51">
            <v>16463.88</v>
          </cell>
          <cell r="X51">
            <v>-0.58181818181818212</v>
          </cell>
        </row>
        <row r="52">
          <cell r="G52">
            <v>60</v>
          </cell>
          <cell r="H52" t="str">
            <v>P.M.</v>
          </cell>
          <cell r="J52" t="str">
            <v>P.M.</v>
          </cell>
          <cell r="K52">
            <v>160</v>
          </cell>
          <cell r="L52" t="str">
            <v>P.M.</v>
          </cell>
          <cell r="M52">
            <v>145</v>
          </cell>
          <cell r="N52" t="str">
            <v>P.M.</v>
          </cell>
          <cell r="P52" t="str">
            <v>P.M.</v>
          </cell>
          <cell r="Q52">
            <v>65</v>
          </cell>
          <cell r="R52" t="str">
            <v>P.M.</v>
          </cell>
          <cell r="S52">
            <v>65</v>
          </cell>
          <cell r="T52" t="str">
            <v>P.M.</v>
          </cell>
        </row>
        <row r="54">
          <cell r="G54">
            <v>165</v>
          </cell>
          <cell r="H54">
            <v>825</v>
          </cell>
          <cell r="I54">
            <v>100</v>
          </cell>
          <cell r="J54">
            <v>500</v>
          </cell>
          <cell r="K54">
            <v>30</v>
          </cell>
          <cell r="L54">
            <v>150</v>
          </cell>
          <cell r="M54">
            <v>60</v>
          </cell>
          <cell r="N54">
            <v>300</v>
          </cell>
          <cell r="O54">
            <v>50</v>
          </cell>
          <cell r="P54">
            <v>250</v>
          </cell>
          <cell r="Q54">
            <v>95</v>
          </cell>
          <cell r="R54">
            <v>475</v>
          </cell>
          <cell r="S54">
            <v>95</v>
          </cell>
          <cell r="T54">
            <v>475</v>
          </cell>
          <cell r="V54">
            <v>150</v>
          </cell>
          <cell r="W54">
            <v>825</v>
          </cell>
          <cell r="X54">
            <v>-4.5</v>
          </cell>
        </row>
        <row r="55">
          <cell r="J55">
            <v>0</v>
          </cell>
          <cell r="L55">
            <v>0</v>
          </cell>
          <cell r="N55">
            <v>0</v>
          </cell>
          <cell r="P55">
            <v>0</v>
          </cell>
          <cell r="R55">
            <v>0</v>
          </cell>
          <cell r="T55">
            <v>0</v>
          </cell>
        </row>
        <row r="56">
          <cell r="G56">
            <v>220</v>
          </cell>
          <cell r="H56">
            <v>1078</v>
          </cell>
          <cell r="I56">
            <v>120</v>
          </cell>
          <cell r="J56">
            <v>588</v>
          </cell>
          <cell r="K56">
            <v>200</v>
          </cell>
          <cell r="L56">
            <v>980.00000000000011</v>
          </cell>
          <cell r="M56">
            <v>215</v>
          </cell>
          <cell r="N56">
            <v>1053.5</v>
          </cell>
          <cell r="O56">
            <v>110</v>
          </cell>
          <cell r="P56">
            <v>539</v>
          </cell>
          <cell r="Q56">
            <v>185</v>
          </cell>
          <cell r="R56">
            <v>906.50000000000011</v>
          </cell>
          <cell r="S56">
            <v>185</v>
          </cell>
          <cell r="T56">
            <v>906.50000000000011</v>
          </cell>
          <cell r="V56">
            <v>539</v>
          </cell>
          <cell r="W56">
            <v>1078</v>
          </cell>
          <cell r="X56">
            <v>-1</v>
          </cell>
        </row>
        <row r="57">
          <cell r="J57">
            <v>0</v>
          </cell>
          <cell r="L57">
            <v>0</v>
          </cell>
          <cell r="N57">
            <v>0</v>
          </cell>
          <cell r="P57">
            <v>0</v>
          </cell>
          <cell r="R57">
            <v>0</v>
          </cell>
          <cell r="T57">
            <v>0</v>
          </cell>
        </row>
        <row r="58">
          <cell r="G58">
            <v>50</v>
          </cell>
          <cell r="H58">
            <v>567</v>
          </cell>
          <cell r="I58">
            <v>40</v>
          </cell>
          <cell r="J58">
            <v>453.6</v>
          </cell>
          <cell r="K58">
            <v>52</v>
          </cell>
          <cell r="L58">
            <v>589.67999999999995</v>
          </cell>
          <cell r="M58">
            <v>120</v>
          </cell>
          <cell r="N58" t="str">
            <v>PREMURS</v>
          </cell>
          <cell r="O58">
            <v>52</v>
          </cell>
          <cell r="P58">
            <v>589.67999999999995</v>
          </cell>
          <cell r="Q58">
            <v>45</v>
          </cell>
          <cell r="R58">
            <v>510.3</v>
          </cell>
          <cell r="S58">
            <v>45</v>
          </cell>
          <cell r="T58">
            <v>510.3</v>
          </cell>
          <cell r="V58">
            <v>453.6</v>
          </cell>
          <cell r="W58">
            <v>589.67999999999995</v>
          </cell>
          <cell r="X58">
            <v>-0.29999999999999982</v>
          </cell>
        </row>
        <row r="59">
          <cell r="J59">
            <v>0</v>
          </cell>
          <cell r="L59">
            <v>0</v>
          </cell>
          <cell r="P59">
            <v>0</v>
          </cell>
          <cell r="R59">
            <v>0</v>
          </cell>
          <cell r="T59">
            <v>0</v>
          </cell>
        </row>
        <row r="60">
          <cell r="G60">
            <v>156</v>
          </cell>
          <cell r="H60">
            <v>11345.880000000001</v>
          </cell>
          <cell r="I60">
            <v>100</v>
          </cell>
          <cell r="J60">
            <v>7273</v>
          </cell>
          <cell r="K60">
            <v>148</v>
          </cell>
          <cell r="L60">
            <v>10764.04</v>
          </cell>
          <cell r="M60">
            <v>156</v>
          </cell>
          <cell r="N60" t="str">
            <v>PREMURS</v>
          </cell>
          <cell r="O60">
            <v>127</v>
          </cell>
          <cell r="P60">
            <v>9236.7100000000009</v>
          </cell>
          <cell r="Q60">
            <v>135</v>
          </cell>
          <cell r="R60">
            <v>9818.5500000000011</v>
          </cell>
          <cell r="S60">
            <v>110</v>
          </cell>
          <cell r="T60">
            <v>8000.3</v>
          </cell>
          <cell r="V60">
            <v>7273</v>
          </cell>
          <cell r="W60">
            <v>11345.880000000001</v>
          </cell>
          <cell r="X60">
            <v>-0.56000000000000016</v>
          </cell>
        </row>
        <row r="61">
          <cell r="J61">
            <v>0</v>
          </cell>
          <cell r="L61">
            <v>0</v>
          </cell>
          <cell r="N61">
            <v>0</v>
          </cell>
          <cell r="P61">
            <v>0</v>
          </cell>
          <cell r="R61">
            <v>0</v>
          </cell>
          <cell r="T61">
            <v>0</v>
          </cell>
        </row>
        <row r="62">
          <cell r="G62">
            <v>50</v>
          </cell>
          <cell r="H62">
            <v>357</v>
          </cell>
          <cell r="I62">
            <v>280</v>
          </cell>
          <cell r="J62">
            <v>1999.1999999999998</v>
          </cell>
          <cell r="K62">
            <v>160</v>
          </cell>
          <cell r="L62">
            <v>1142.3999999999999</v>
          </cell>
          <cell r="M62">
            <v>25</v>
          </cell>
          <cell r="N62">
            <v>178.5</v>
          </cell>
          <cell r="O62">
            <v>88</v>
          </cell>
          <cell r="P62">
            <v>628.31999999999994</v>
          </cell>
          <cell r="Q62">
            <v>195</v>
          </cell>
          <cell r="R62">
            <v>1392.3</v>
          </cell>
          <cell r="S62">
            <v>100</v>
          </cell>
          <cell r="T62">
            <v>714</v>
          </cell>
          <cell r="V62">
            <v>178.5</v>
          </cell>
          <cell r="W62">
            <v>1999.1999999999998</v>
          </cell>
          <cell r="X62">
            <v>-10.199999999999999</v>
          </cell>
        </row>
        <row r="63">
          <cell r="J63">
            <v>0</v>
          </cell>
          <cell r="L63">
            <v>0</v>
          </cell>
          <cell r="N63">
            <v>0</v>
          </cell>
          <cell r="P63">
            <v>0</v>
          </cell>
          <cell r="R63">
            <v>0</v>
          </cell>
          <cell r="T63">
            <v>0</v>
          </cell>
        </row>
        <row r="64">
          <cell r="J64">
            <v>0</v>
          </cell>
          <cell r="L64">
            <v>0</v>
          </cell>
          <cell r="N64">
            <v>0</v>
          </cell>
          <cell r="P64">
            <v>0</v>
          </cell>
          <cell r="R64">
            <v>0</v>
          </cell>
          <cell r="T64">
            <v>0</v>
          </cell>
        </row>
        <row r="65">
          <cell r="G65">
            <v>300</v>
          </cell>
          <cell r="H65">
            <v>21579.000000000004</v>
          </cell>
          <cell r="I65">
            <v>278</v>
          </cell>
          <cell r="J65">
            <v>19996.54</v>
          </cell>
          <cell r="K65">
            <v>340</v>
          </cell>
          <cell r="L65">
            <v>24456.2</v>
          </cell>
          <cell r="M65">
            <v>295</v>
          </cell>
          <cell r="N65">
            <v>21219.350000000002</v>
          </cell>
          <cell r="O65">
            <v>335</v>
          </cell>
          <cell r="P65">
            <v>24096.550000000003</v>
          </cell>
          <cell r="Q65">
            <v>310</v>
          </cell>
          <cell r="R65">
            <v>22298.300000000003</v>
          </cell>
          <cell r="S65">
            <v>310</v>
          </cell>
          <cell r="T65">
            <v>22298.300000000003</v>
          </cell>
          <cell r="V65">
            <v>19996.54</v>
          </cell>
          <cell r="W65">
            <v>24456.2</v>
          </cell>
          <cell r="X65">
            <v>-0.22302158273381292</v>
          </cell>
        </row>
        <row r="66">
          <cell r="G66">
            <v>1200</v>
          </cell>
          <cell r="H66">
            <v>21384</v>
          </cell>
          <cell r="I66">
            <v>600</v>
          </cell>
          <cell r="J66">
            <v>10692</v>
          </cell>
          <cell r="K66">
            <v>600</v>
          </cell>
          <cell r="L66">
            <v>10692</v>
          </cell>
          <cell r="M66">
            <v>650</v>
          </cell>
          <cell r="N66">
            <v>11583</v>
          </cell>
          <cell r="O66">
            <v>850</v>
          </cell>
          <cell r="P66">
            <v>15147</v>
          </cell>
          <cell r="Q66">
            <v>650</v>
          </cell>
          <cell r="R66">
            <v>11583</v>
          </cell>
          <cell r="S66">
            <v>600</v>
          </cell>
          <cell r="T66">
            <v>10692</v>
          </cell>
          <cell r="V66">
            <v>10692</v>
          </cell>
          <cell r="W66">
            <v>21384</v>
          </cell>
          <cell r="X66">
            <v>-1</v>
          </cell>
        </row>
        <row r="67">
          <cell r="J67">
            <v>0</v>
          </cell>
          <cell r="L67">
            <v>0</v>
          </cell>
          <cell r="N67">
            <v>0</v>
          </cell>
          <cell r="P67">
            <v>0</v>
          </cell>
          <cell r="R67">
            <v>0</v>
          </cell>
          <cell r="T67">
            <v>0</v>
          </cell>
        </row>
        <row r="68">
          <cell r="J68">
            <v>0</v>
          </cell>
          <cell r="L68">
            <v>0</v>
          </cell>
          <cell r="N68">
            <v>0</v>
          </cell>
          <cell r="P68">
            <v>0</v>
          </cell>
          <cell r="R68">
            <v>0</v>
          </cell>
          <cell r="T68">
            <v>0</v>
          </cell>
        </row>
        <row r="69">
          <cell r="G69">
            <v>724</v>
          </cell>
          <cell r="H69">
            <v>724</v>
          </cell>
          <cell r="I69">
            <v>550</v>
          </cell>
          <cell r="J69">
            <v>550</v>
          </cell>
          <cell r="K69">
            <v>660</v>
          </cell>
          <cell r="L69">
            <v>660</v>
          </cell>
          <cell r="M69">
            <v>850</v>
          </cell>
          <cell r="N69">
            <v>850</v>
          </cell>
          <cell r="O69">
            <v>1100</v>
          </cell>
          <cell r="P69">
            <v>1100</v>
          </cell>
          <cell r="Q69">
            <v>580</v>
          </cell>
          <cell r="R69">
            <v>580</v>
          </cell>
          <cell r="S69">
            <v>580</v>
          </cell>
          <cell r="T69">
            <v>580</v>
          </cell>
          <cell r="V69">
            <v>550</v>
          </cell>
          <cell r="W69">
            <v>1100</v>
          </cell>
          <cell r="X69">
            <v>-1</v>
          </cell>
        </row>
        <row r="70">
          <cell r="G70">
            <v>530</v>
          </cell>
          <cell r="H70">
            <v>530</v>
          </cell>
          <cell r="I70">
            <v>500</v>
          </cell>
          <cell r="J70">
            <v>500</v>
          </cell>
          <cell r="K70">
            <v>600</v>
          </cell>
          <cell r="L70">
            <v>600</v>
          </cell>
          <cell r="M70">
            <v>635</v>
          </cell>
          <cell r="N70">
            <v>635</v>
          </cell>
          <cell r="O70">
            <v>820</v>
          </cell>
          <cell r="P70">
            <v>820</v>
          </cell>
          <cell r="Q70">
            <v>480</v>
          </cell>
          <cell r="R70">
            <v>480</v>
          </cell>
          <cell r="S70">
            <v>480</v>
          </cell>
          <cell r="T70">
            <v>480</v>
          </cell>
          <cell r="V70">
            <v>480</v>
          </cell>
          <cell r="W70">
            <v>820</v>
          </cell>
          <cell r="X70">
            <v>-0.70833333333333337</v>
          </cell>
        </row>
        <row r="71">
          <cell r="G71">
            <v>530</v>
          </cell>
          <cell r="H71">
            <v>530</v>
          </cell>
          <cell r="I71">
            <v>500</v>
          </cell>
          <cell r="J71">
            <v>500</v>
          </cell>
          <cell r="K71">
            <v>600</v>
          </cell>
          <cell r="L71">
            <v>600</v>
          </cell>
          <cell r="M71">
            <v>635</v>
          </cell>
          <cell r="N71">
            <v>635</v>
          </cell>
          <cell r="O71">
            <v>820</v>
          </cell>
          <cell r="P71">
            <v>820</v>
          </cell>
          <cell r="Q71">
            <v>550</v>
          </cell>
          <cell r="R71">
            <v>550</v>
          </cell>
          <cell r="S71">
            <v>550</v>
          </cell>
          <cell r="T71">
            <v>550</v>
          </cell>
          <cell r="V71">
            <v>500</v>
          </cell>
          <cell r="W71">
            <v>820</v>
          </cell>
          <cell r="X71">
            <v>-0.64</v>
          </cell>
        </row>
        <row r="72">
          <cell r="J72">
            <v>0</v>
          </cell>
          <cell r="L72">
            <v>0</v>
          </cell>
          <cell r="N72">
            <v>0</v>
          </cell>
          <cell r="P72">
            <v>0</v>
          </cell>
          <cell r="R72">
            <v>0</v>
          </cell>
          <cell r="T72">
            <v>0</v>
          </cell>
        </row>
        <row r="73">
          <cell r="J73">
            <v>0</v>
          </cell>
          <cell r="L73">
            <v>0</v>
          </cell>
          <cell r="N73">
            <v>0</v>
          </cell>
          <cell r="P73">
            <v>0</v>
          </cell>
          <cell r="R73">
            <v>0</v>
          </cell>
          <cell r="T73">
            <v>0</v>
          </cell>
        </row>
        <row r="74">
          <cell r="G74">
            <v>185</v>
          </cell>
          <cell r="H74">
            <v>2965.55</v>
          </cell>
          <cell r="I74">
            <v>200</v>
          </cell>
          <cell r="J74">
            <v>3206</v>
          </cell>
          <cell r="K74">
            <v>170</v>
          </cell>
          <cell r="L74">
            <v>2725.1000000000004</v>
          </cell>
          <cell r="M74">
            <v>205</v>
          </cell>
          <cell r="N74">
            <v>3286.15</v>
          </cell>
          <cell r="O74">
            <v>185</v>
          </cell>
          <cell r="P74">
            <v>2965.55</v>
          </cell>
          <cell r="Q74">
            <v>230</v>
          </cell>
          <cell r="R74">
            <v>3686.9</v>
          </cell>
          <cell r="S74">
            <v>200</v>
          </cell>
          <cell r="T74">
            <v>3206</v>
          </cell>
          <cell r="V74">
            <v>2725.1000000000004</v>
          </cell>
          <cell r="W74">
            <v>3686.9</v>
          </cell>
          <cell r="X74">
            <v>-0.35294117647058809</v>
          </cell>
        </row>
        <row r="75">
          <cell r="G75">
            <v>176</v>
          </cell>
          <cell r="H75">
            <v>545.6</v>
          </cell>
          <cell r="I75">
            <v>190</v>
          </cell>
          <cell r="J75">
            <v>589</v>
          </cell>
          <cell r="K75">
            <v>130</v>
          </cell>
          <cell r="L75">
            <v>403</v>
          </cell>
          <cell r="M75">
            <v>185</v>
          </cell>
          <cell r="N75">
            <v>573.5</v>
          </cell>
          <cell r="O75">
            <v>135</v>
          </cell>
          <cell r="P75">
            <v>418.5</v>
          </cell>
          <cell r="Q75">
            <v>185</v>
          </cell>
          <cell r="R75">
            <v>573.5</v>
          </cell>
          <cell r="S75">
            <v>185</v>
          </cell>
          <cell r="T75">
            <v>573.5</v>
          </cell>
          <cell r="V75">
            <v>403</v>
          </cell>
          <cell r="W75">
            <v>589</v>
          </cell>
          <cell r="X75">
            <v>-0.46153846153846156</v>
          </cell>
        </row>
        <row r="76">
          <cell r="J76">
            <v>0</v>
          </cell>
          <cell r="L76">
            <v>0</v>
          </cell>
          <cell r="N76">
            <v>0</v>
          </cell>
          <cell r="P76">
            <v>0</v>
          </cell>
          <cell r="R76">
            <v>0</v>
          </cell>
          <cell r="T76">
            <v>0</v>
          </cell>
        </row>
        <row r="77">
          <cell r="G77">
            <v>9675</v>
          </cell>
          <cell r="H77">
            <v>9675</v>
          </cell>
          <cell r="I77">
            <v>17000</v>
          </cell>
          <cell r="J77">
            <v>17000</v>
          </cell>
          <cell r="K77">
            <v>8200</v>
          </cell>
          <cell r="L77">
            <v>8200</v>
          </cell>
          <cell r="M77">
            <v>8856</v>
          </cell>
          <cell r="N77">
            <v>8856</v>
          </cell>
          <cell r="O77">
            <v>9600</v>
          </cell>
          <cell r="P77">
            <v>9600</v>
          </cell>
          <cell r="Q77">
            <v>11300</v>
          </cell>
          <cell r="R77">
            <v>11300</v>
          </cell>
          <cell r="S77">
            <v>10300</v>
          </cell>
          <cell r="T77">
            <v>10300</v>
          </cell>
          <cell r="V77">
            <v>8200</v>
          </cell>
          <cell r="W77">
            <v>17000</v>
          </cell>
          <cell r="X77">
            <v>-1.0731707317073171</v>
          </cell>
        </row>
        <row r="78">
          <cell r="J78">
            <v>0</v>
          </cell>
          <cell r="L78">
            <v>0</v>
          </cell>
          <cell r="N78">
            <v>0</v>
          </cell>
          <cell r="P78">
            <v>0</v>
          </cell>
          <cell r="R78">
            <v>0</v>
          </cell>
          <cell r="T78">
            <v>0</v>
          </cell>
        </row>
        <row r="79">
          <cell r="J79">
            <v>0</v>
          </cell>
          <cell r="L79">
            <v>0</v>
          </cell>
          <cell r="N79">
            <v>0</v>
          </cell>
          <cell r="P79">
            <v>0</v>
          </cell>
          <cell r="R79">
            <v>0</v>
          </cell>
          <cell r="T79">
            <v>0</v>
          </cell>
        </row>
        <row r="80">
          <cell r="G80">
            <v>2200</v>
          </cell>
          <cell r="H80" t="str">
            <v>??????</v>
          </cell>
          <cell r="I80">
            <v>2000</v>
          </cell>
          <cell r="J80">
            <v>2000</v>
          </cell>
          <cell r="K80">
            <v>700</v>
          </cell>
          <cell r="L80">
            <v>700</v>
          </cell>
          <cell r="M80">
            <v>485</v>
          </cell>
          <cell r="N80">
            <v>485</v>
          </cell>
          <cell r="O80">
            <v>800</v>
          </cell>
          <cell r="P80">
            <v>800</v>
          </cell>
          <cell r="Q80">
            <v>1850</v>
          </cell>
          <cell r="R80">
            <v>1850</v>
          </cell>
          <cell r="S80">
            <v>1850</v>
          </cell>
          <cell r="T80">
            <v>1850</v>
          </cell>
          <cell r="V80">
            <v>485</v>
          </cell>
          <cell r="W80">
            <v>2000</v>
          </cell>
          <cell r="X80">
            <v>-3.1237113402061856</v>
          </cell>
        </row>
        <row r="81">
          <cell r="H81" t="str">
            <v>P.M.</v>
          </cell>
          <cell r="J81" t="str">
            <v>P.M.</v>
          </cell>
          <cell r="K81">
            <v>180</v>
          </cell>
          <cell r="L81" t="str">
            <v>P.M.</v>
          </cell>
          <cell r="M81">
            <v>365</v>
          </cell>
          <cell r="N81" t="str">
            <v>P.M.</v>
          </cell>
          <cell r="O81">
            <v>200</v>
          </cell>
          <cell r="P81" t="str">
            <v>P.M.</v>
          </cell>
          <cell r="Q81">
            <v>1150</v>
          </cell>
          <cell r="R81" t="str">
            <v>P.M.</v>
          </cell>
          <cell r="S81">
            <v>1150</v>
          </cell>
          <cell r="T81" t="str">
            <v>P.M.</v>
          </cell>
        </row>
        <row r="83">
          <cell r="G83">
            <v>231</v>
          </cell>
          <cell r="H83">
            <v>877.8</v>
          </cell>
          <cell r="I83">
            <v>220</v>
          </cell>
          <cell r="J83">
            <v>836</v>
          </cell>
          <cell r="K83">
            <v>220</v>
          </cell>
          <cell r="L83">
            <v>836</v>
          </cell>
          <cell r="M83">
            <v>250</v>
          </cell>
          <cell r="N83">
            <v>950</v>
          </cell>
          <cell r="O83">
            <v>185</v>
          </cell>
          <cell r="P83">
            <v>703</v>
          </cell>
          <cell r="Q83">
            <v>195</v>
          </cell>
          <cell r="R83">
            <v>741</v>
          </cell>
          <cell r="S83">
            <v>195</v>
          </cell>
          <cell r="T83">
            <v>741</v>
          </cell>
          <cell r="V83">
            <v>703</v>
          </cell>
          <cell r="W83">
            <v>950</v>
          </cell>
          <cell r="X83">
            <v>-0.35135135135135137</v>
          </cell>
        </row>
        <row r="84">
          <cell r="J84">
            <v>0</v>
          </cell>
          <cell r="L84">
            <v>0</v>
          </cell>
          <cell r="N84">
            <v>0</v>
          </cell>
          <cell r="P84">
            <v>0</v>
          </cell>
          <cell r="R84">
            <v>0</v>
          </cell>
          <cell r="T84">
            <v>0</v>
          </cell>
        </row>
        <row r="85">
          <cell r="G85">
            <v>1300</v>
          </cell>
          <cell r="H85">
            <v>1300</v>
          </cell>
          <cell r="I85">
            <v>2500</v>
          </cell>
          <cell r="J85">
            <v>2500</v>
          </cell>
          <cell r="K85">
            <v>1600</v>
          </cell>
          <cell r="L85">
            <v>1600</v>
          </cell>
          <cell r="M85">
            <v>2562</v>
          </cell>
          <cell r="N85">
            <v>2562</v>
          </cell>
          <cell r="O85">
            <v>1477</v>
          </cell>
          <cell r="P85">
            <v>1477</v>
          </cell>
          <cell r="Q85">
            <v>2800</v>
          </cell>
          <cell r="R85">
            <v>2800</v>
          </cell>
          <cell r="S85">
            <v>2800</v>
          </cell>
          <cell r="T85">
            <v>2800</v>
          </cell>
          <cell r="V85">
            <v>1300</v>
          </cell>
          <cell r="W85">
            <v>2800</v>
          </cell>
          <cell r="X85">
            <v>-1.1538461538461537</v>
          </cell>
        </row>
        <row r="86">
          <cell r="J86">
            <v>0</v>
          </cell>
          <cell r="L86">
            <v>0</v>
          </cell>
          <cell r="N86">
            <v>0</v>
          </cell>
          <cell r="P86">
            <v>0</v>
          </cell>
          <cell r="R86">
            <v>0</v>
          </cell>
          <cell r="T86">
            <v>0</v>
          </cell>
        </row>
        <row r="87">
          <cell r="G87">
            <v>300</v>
          </cell>
          <cell r="H87">
            <v>720</v>
          </cell>
          <cell r="I87">
            <v>600</v>
          </cell>
          <cell r="J87">
            <v>1440</v>
          </cell>
          <cell r="K87">
            <v>500</v>
          </cell>
          <cell r="L87">
            <v>500</v>
          </cell>
          <cell r="M87">
            <v>195</v>
          </cell>
          <cell r="N87">
            <v>468</v>
          </cell>
          <cell r="O87">
            <v>360</v>
          </cell>
          <cell r="P87">
            <v>864</v>
          </cell>
          <cell r="Q87">
            <v>560</v>
          </cell>
          <cell r="R87">
            <v>1344</v>
          </cell>
          <cell r="S87">
            <v>560</v>
          </cell>
          <cell r="T87">
            <v>1344</v>
          </cell>
          <cell r="V87">
            <v>468</v>
          </cell>
          <cell r="W87">
            <v>1440</v>
          </cell>
          <cell r="X87">
            <v>-2.0769230769230771</v>
          </cell>
        </row>
        <row r="89">
          <cell r="H89">
            <v>149958.72999999998</v>
          </cell>
          <cell r="J89">
            <v>136944.84</v>
          </cell>
          <cell r="L89">
            <v>142071.21999999997</v>
          </cell>
          <cell r="N89">
            <v>132414.5</v>
          </cell>
          <cell r="P89">
            <v>151661.14600000001</v>
          </cell>
          <cell r="R89">
            <v>143995.25</v>
          </cell>
          <cell r="T89">
            <v>131600.40000000002</v>
          </cell>
          <cell r="V89">
            <v>131600.40000000002</v>
          </cell>
          <cell r="W89">
            <v>151661.14600000001</v>
          </cell>
          <cell r="X89">
            <v>-0.15243681630147007</v>
          </cell>
        </row>
        <row r="93">
          <cell r="G93">
            <v>275</v>
          </cell>
          <cell r="H93">
            <v>39899.75</v>
          </cell>
          <cell r="I93">
            <v>320</v>
          </cell>
          <cell r="J93">
            <v>46428.800000000003</v>
          </cell>
          <cell r="K93">
            <v>295</v>
          </cell>
          <cell r="L93">
            <v>42801.55</v>
          </cell>
          <cell r="M93">
            <v>252</v>
          </cell>
          <cell r="N93">
            <v>36562.68</v>
          </cell>
          <cell r="O93">
            <v>314.2</v>
          </cell>
          <cell r="P93">
            <v>45587.277999999998</v>
          </cell>
          <cell r="Q93">
            <v>315</v>
          </cell>
          <cell r="R93">
            <v>45703.35</v>
          </cell>
          <cell r="S93">
            <v>300</v>
          </cell>
          <cell r="T93">
            <v>43527</v>
          </cell>
          <cell r="V93">
            <v>36562.68</v>
          </cell>
          <cell r="W93">
            <v>46428.800000000003</v>
          </cell>
          <cell r="X93">
            <v>-0.26984126984126994</v>
          </cell>
        </row>
        <row r="94">
          <cell r="J94">
            <v>0</v>
          </cell>
          <cell r="L94">
            <v>0</v>
          </cell>
          <cell r="N94">
            <v>0</v>
          </cell>
          <cell r="P94">
            <v>0</v>
          </cell>
          <cell r="R94">
            <v>0</v>
          </cell>
          <cell r="T94">
            <v>0</v>
          </cell>
        </row>
        <row r="95">
          <cell r="G95">
            <v>147</v>
          </cell>
          <cell r="H95">
            <v>6468</v>
          </cell>
          <cell r="I95">
            <v>145</v>
          </cell>
          <cell r="J95">
            <v>6380</v>
          </cell>
          <cell r="K95">
            <v>140</v>
          </cell>
          <cell r="L95">
            <v>6160</v>
          </cell>
          <cell r="M95">
            <v>175</v>
          </cell>
          <cell r="N95">
            <v>7700</v>
          </cell>
          <cell r="O95">
            <v>165</v>
          </cell>
          <cell r="P95">
            <v>7260</v>
          </cell>
          <cell r="Q95">
            <v>135</v>
          </cell>
          <cell r="R95">
            <v>5940</v>
          </cell>
          <cell r="S95">
            <v>135</v>
          </cell>
          <cell r="T95">
            <v>5940</v>
          </cell>
          <cell r="V95">
            <v>5940</v>
          </cell>
          <cell r="W95">
            <v>7700</v>
          </cell>
          <cell r="X95">
            <v>-0.29629629629629628</v>
          </cell>
        </row>
        <row r="96">
          <cell r="J96">
            <v>0</v>
          </cell>
          <cell r="L96">
            <v>0</v>
          </cell>
          <cell r="N96">
            <v>0</v>
          </cell>
          <cell r="P96">
            <v>0</v>
          </cell>
          <cell r="R96">
            <v>0</v>
          </cell>
          <cell r="T96">
            <v>0</v>
          </cell>
        </row>
        <row r="97">
          <cell r="G97">
            <v>195</v>
          </cell>
          <cell r="H97">
            <v>3958.4999999999995</v>
          </cell>
          <cell r="I97">
            <v>220</v>
          </cell>
          <cell r="J97">
            <v>4465.9999999999991</v>
          </cell>
          <cell r="K97">
            <v>208</v>
          </cell>
          <cell r="L97">
            <v>4222.3999999999996</v>
          </cell>
          <cell r="M97">
            <v>187</v>
          </cell>
          <cell r="N97">
            <v>3796.0999999999995</v>
          </cell>
          <cell r="O97">
            <v>268</v>
          </cell>
          <cell r="P97">
            <v>5440.4</v>
          </cell>
          <cell r="Q97">
            <v>235</v>
          </cell>
          <cell r="R97">
            <v>4770.4999999999991</v>
          </cell>
          <cell r="S97">
            <v>235</v>
          </cell>
          <cell r="T97">
            <v>4770.4999999999991</v>
          </cell>
          <cell r="V97">
            <v>3796.0999999999995</v>
          </cell>
          <cell r="W97">
            <v>5440.4</v>
          </cell>
          <cell r="X97">
            <v>-0.43315508021390386</v>
          </cell>
        </row>
        <row r="98">
          <cell r="J98">
            <v>0</v>
          </cell>
          <cell r="L98">
            <v>0</v>
          </cell>
          <cell r="N98">
            <v>0</v>
          </cell>
          <cell r="P98">
            <v>0</v>
          </cell>
          <cell r="R98">
            <v>0</v>
          </cell>
          <cell r="T98">
            <v>0</v>
          </cell>
        </row>
        <row r="99">
          <cell r="G99">
            <v>168</v>
          </cell>
          <cell r="H99">
            <v>3541.4399999999996</v>
          </cell>
          <cell r="I99">
            <v>250</v>
          </cell>
          <cell r="J99">
            <v>5270</v>
          </cell>
          <cell r="K99">
            <v>186</v>
          </cell>
          <cell r="L99">
            <v>3920.8799999999997</v>
          </cell>
          <cell r="M99">
            <v>274</v>
          </cell>
          <cell r="N99">
            <v>5775.9199999999992</v>
          </cell>
          <cell r="O99">
            <v>130</v>
          </cell>
          <cell r="P99">
            <v>2740.3999999999996</v>
          </cell>
          <cell r="Q99">
            <v>295</v>
          </cell>
          <cell r="R99">
            <v>6218.5999999999995</v>
          </cell>
          <cell r="S99">
            <v>250</v>
          </cell>
          <cell r="T99">
            <v>5270</v>
          </cell>
          <cell r="V99">
            <v>2740.3999999999996</v>
          </cell>
          <cell r="W99">
            <v>6218.5999999999995</v>
          </cell>
          <cell r="X99">
            <v>-1.2692307692307694</v>
          </cell>
        </row>
        <row r="100">
          <cell r="J100">
            <v>0</v>
          </cell>
          <cell r="L100">
            <v>0</v>
          </cell>
          <cell r="N100">
            <v>0</v>
          </cell>
          <cell r="P100">
            <v>0</v>
          </cell>
          <cell r="R100">
            <v>0</v>
          </cell>
          <cell r="T100">
            <v>0</v>
          </cell>
        </row>
        <row r="101">
          <cell r="J101">
            <v>0</v>
          </cell>
          <cell r="L101">
            <v>0</v>
          </cell>
          <cell r="N101">
            <v>0</v>
          </cell>
          <cell r="P101">
            <v>0</v>
          </cell>
          <cell r="R101">
            <v>0</v>
          </cell>
          <cell r="T101">
            <v>0</v>
          </cell>
        </row>
        <row r="102">
          <cell r="G102">
            <v>168</v>
          </cell>
          <cell r="H102">
            <v>4636.8</v>
          </cell>
          <cell r="I102">
            <v>250</v>
          </cell>
          <cell r="J102">
            <v>6900</v>
          </cell>
          <cell r="K102">
            <v>148</v>
          </cell>
          <cell r="L102">
            <v>4084.8</v>
          </cell>
          <cell r="M102">
            <v>237</v>
          </cell>
          <cell r="N102">
            <v>6541.2000000000007</v>
          </cell>
          <cell r="O102">
            <v>150</v>
          </cell>
          <cell r="P102">
            <v>4140</v>
          </cell>
          <cell r="Q102">
            <v>165</v>
          </cell>
          <cell r="R102">
            <v>4554</v>
          </cell>
          <cell r="S102">
            <v>165</v>
          </cell>
          <cell r="T102">
            <v>4554</v>
          </cell>
          <cell r="V102">
            <v>4084.8</v>
          </cell>
          <cell r="W102">
            <v>6900</v>
          </cell>
          <cell r="X102">
            <v>-0.68918918918918914</v>
          </cell>
        </row>
        <row r="103">
          <cell r="J103">
            <v>0</v>
          </cell>
          <cell r="L103">
            <v>0</v>
          </cell>
          <cell r="N103">
            <v>0</v>
          </cell>
          <cell r="P103">
            <v>0</v>
          </cell>
          <cell r="R103">
            <v>0</v>
          </cell>
          <cell r="T103">
            <v>0</v>
          </cell>
        </row>
        <row r="104">
          <cell r="G104">
            <v>273</v>
          </cell>
          <cell r="H104">
            <v>9211.02</v>
          </cell>
          <cell r="I104">
            <v>300</v>
          </cell>
          <cell r="J104">
            <v>10122</v>
          </cell>
          <cell r="K104">
            <v>290</v>
          </cell>
          <cell r="L104">
            <v>9784.6</v>
          </cell>
          <cell r="M104">
            <v>246</v>
          </cell>
          <cell r="N104">
            <v>8300.0400000000009</v>
          </cell>
          <cell r="O104">
            <v>289.39999999999998</v>
          </cell>
          <cell r="P104">
            <v>9764.3559999999998</v>
          </cell>
          <cell r="Q104">
            <v>295</v>
          </cell>
          <cell r="R104">
            <v>9953.3000000000011</v>
          </cell>
          <cell r="S104">
            <v>295</v>
          </cell>
          <cell r="T104">
            <v>9953.3000000000011</v>
          </cell>
          <cell r="V104">
            <v>8300.0400000000009</v>
          </cell>
          <cell r="W104">
            <v>10122</v>
          </cell>
          <cell r="X104">
            <v>-0.21951219512195108</v>
          </cell>
        </row>
        <row r="105">
          <cell r="G105">
            <v>185</v>
          </cell>
          <cell r="H105" t="str">
            <v>P.M.</v>
          </cell>
          <cell r="J105" t="str">
            <v>P.M.</v>
          </cell>
          <cell r="K105">
            <v>208</v>
          </cell>
          <cell r="L105" t="str">
            <v>P.M.</v>
          </cell>
          <cell r="M105">
            <v>164</v>
          </cell>
          <cell r="N105" t="str">
            <v>P.M.</v>
          </cell>
          <cell r="P105" t="str">
            <v>P.M.</v>
          </cell>
          <cell r="Q105">
            <v>330</v>
          </cell>
          <cell r="R105" t="str">
            <v>P.M.</v>
          </cell>
          <cell r="S105">
            <v>330</v>
          </cell>
          <cell r="T105" t="str">
            <v>P.M.</v>
          </cell>
        </row>
        <row r="108">
          <cell r="G108">
            <v>368</v>
          </cell>
          <cell r="H108">
            <v>496.8</v>
          </cell>
          <cell r="I108">
            <v>450</v>
          </cell>
          <cell r="J108">
            <v>607.5</v>
          </cell>
          <cell r="K108">
            <v>300</v>
          </cell>
          <cell r="L108">
            <v>405</v>
          </cell>
          <cell r="M108">
            <v>670</v>
          </cell>
          <cell r="N108">
            <v>904.50000000000011</v>
          </cell>
          <cell r="O108">
            <v>380</v>
          </cell>
          <cell r="P108">
            <v>513</v>
          </cell>
          <cell r="Q108">
            <v>285</v>
          </cell>
          <cell r="R108">
            <v>384.75</v>
          </cell>
          <cell r="S108">
            <v>285</v>
          </cell>
          <cell r="T108">
            <v>384.75</v>
          </cell>
          <cell r="V108">
            <v>384.75</v>
          </cell>
          <cell r="W108">
            <v>904.50000000000011</v>
          </cell>
          <cell r="X108">
            <v>-1.3508771929824563</v>
          </cell>
        </row>
        <row r="109">
          <cell r="G109">
            <v>368</v>
          </cell>
          <cell r="H109">
            <v>1177.6000000000001</v>
          </cell>
          <cell r="I109">
            <v>200</v>
          </cell>
          <cell r="J109">
            <v>640</v>
          </cell>
          <cell r="K109">
            <v>260</v>
          </cell>
          <cell r="L109">
            <v>832</v>
          </cell>
          <cell r="M109">
            <v>773</v>
          </cell>
          <cell r="N109">
            <v>2473.6000000000004</v>
          </cell>
          <cell r="O109">
            <v>250</v>
          </cell>
          <cell r="P109">
            <v>800</v>
          </cell>
          <cell r="Q109">
            <v>245</v>
          </cell>
          <cell r="R109">
            <v>784</v>
          </cell>
          <cell r="S109">
            <v>245</v>
          </cell>
          <cell r="T109">
            <v>784</v>
          </cell>
          <cell r="V109">
            <v>640</v>
          </cell>
          <cell r="W109">
            <v>2473.6000000000004</v>
          </cell>
          <cell r="X109">
            <v>-2.8650000000000007</v>
          </cell>
        </row>
        <row r="110">
          <cell r="J110">
            <v>0</v>
          </cell>
          <cell r="N110">
            <v>0</v>
          </cell>
          <cell r="P110">
            <v>0</v>
          </cell>
          <cell r="R110">
            <v>0</v>
          </cell>
          <cell r="T110">
            <v>0</v>
          </cell>
        </row>
        <row r="111">
          <cell r="G111">
            <v>368</v>
          </cell>
          <cell r="H111">
            <v>1527.2</v>
          </cell>
          <cell r="I111">
            <v>100</v>
          </cell>
          <cell r="J111">
            <v>415.00000000000006</v>
          </cell>
          <cell r="K111">
            <v>180</v>
          </cell>
          <cell r="L111">
            <v>747.00000000000011</v>
          </cell>
          <cell r="M111">
            <v>225</v>
          </cell>
          <cell r="N111">
            <v>933.75000000000011</v>
          </cell>
          <cell r="O111">
            <v>210</v>
          </cell>
          <cell r="P111">
            <v>871.50000000000011</v>
          </cell>
          <cell r="Q111">
            <v>385</v>
          </cell>
          <cell r="R111">
            <v>1597.7500000000002</v>
          </cell>
          <cell r="S111">
            <v>385</v>
          </cell>
          <cell r="T111">
            <v>1597.7500000000002</v>
          </cell>
          <cell r="V111">
            <v>415.00000000000006</v>
          </cell>
          <cell r="W111">
            <v>1597.7500000000002</v>
          </cell>
          <cell r="X111">
            <v>-2.85</v>
          </cell>
        </row>
        <row r="112">
          <cell r="J112">
            <v>0</v>
          </cell>
          <cell r="N112">
            <v>0</v>
          </cell>
          <cell r="P112">
            <v>0</v>
          </cell>
          <cell r="R112">
            <v>0</v>
          </cell>
          <cell r="T112">
            <v>0</v>
          </cell>
        </row>
        <row r="113">
          <cell r="G113">
            <v>7840</v>
          </cell>
          <cell r="H113">
            <v>7840</v>
          </cell>
          <cell r="I113">
            <v>13000</v>
          </cell>
          <cell r="J113">
            <v>13000</v>
          </cell>
          <cell r="K113">
            <v>8600</v>
          </cell>
          <cell r="L113">
            <v>8600</v>
          </cell>
          <cell r="M113">
            <v>9857</v>
          </cell>
          <cell r="N113">
            <v>9857</v>
          </cell>
          <cell r="O113">
            <v>9800</v>
          </cell>
          <cell r="P113">
            <v>9800</v>
          </cell>
          <cell r="Q113">
            <v>13800</v>
          </cell>
          <cell r="R113">
            <v>13800</v>
          </cell>
          <cell r="S113">
            <v>12800</v>
          </cell>
          <cell r="T113">
            <v>12800</v>
          </cell>
          <cell r="V113">
            <v>7840</v>
          </cell>
          <cell r="W113">
            <v>13800</v>
          </cell>
          <cell r="X113">
            <v>-0.76020408163265307</v>
          </cell>
        </row>
        <row r="114">
          <cell r="J114">
            <v>0</v>
          </cell>
          <cell r="N114">
            <v>0</v>
          </cell>
          <cell r="P114">
            <v>0</v>
          </cell>
          <cell r="R114">
            <v>0</v>
          </cell>
          <cell r="T114">
            <v>0</v>
          </cell>
        </row>
        <row r="115">
          <cell r="J115">
            <v>0</v>
          </cell>
          <cell r="N115">
            <v>0</v>
          </cell>
          <cell r="P115">
            <v>0</v>
          </cell>
          <cell r="R115">
            <v>0</v>
          </cell>
          <cell r="T115">
            <v>0</v>
          </cell>
        </row>
        <row r="116">
          <cell r="G116">
            <v>360</v>
          </cell>
          <cell r="H116">
            <v>25682.400000000001</v>
          </cell>
          <cell r="I116">
            <v>320</v>
          </cell>
          <cell r="J116">
            <v>22828.800000000003</v>
          </cell>
          <cell r="K116">
            <v>350</v>
          </cell>
          <cell r="L116">
            <v>24969</v>
          </cell>
          <cell r="M116">
            <v>295</v>
          </cell>
          <cell r="N116">
            <v>21045.3</v>
          </cell>
          <cell r="O116">
            <v>343</v>
          </cell>
          <cell r="P116">
            <v>24469.620000000003</v>
          </cell>
          <cell r="Q116">
            <v>320</v>
          </cell>
          <cell r="R116">
            <v>22828.800000000003</v>
          </cell>
          <cell r="S116">
            <v>320</v>
          </cell>
          <cell r="T116">
            <v>22828.800000000003</v>
          </cell>
          <cell r="V116">
            <v>21045.3</v>
          </cell>
          <cell r="W116">
            <v>25682.400000000001</v>
          </cell>
          <cell r="X116">
            <v>-0.22033898305084756</v>
          </cell>
        </row>
        <row r="117">
          <cell r="J117">
            <v>0</v>
          </cell>
          <cell r="N117">
            <v>0</v>
          </cell>
          <cell r="P117">
            <v>0</v>
          </cell>
          <cell r="R117">
            <v>0</v>
          </cell>
          <cell r="T117">
            <v>0</v>
          </cell>
        </row>
        <row r="118">
          <cell r="G118">
            <v>420</v>
          </cell>
          <cell r="H118">
            <v>7350</v>
          </cell>
          <cell r="I118">
            <v>600</v>
          </cell>
          <cell r="J118">
            <v>10500</v>
          </cell>
          <cell r="K118">
            <v>520</v>
          </cell>
          <cell r="L118">
            <v>9100</v>
          </cell>
          <cell r="M118">
            <v>683</v>
          </cell>
          <cell r="N118">
            <v>11952.5</v>
          </cell>
          <cell r="O118">
            <v>530</v>
          </cell>
          <cell r="P118">
            <v>9275</v>
          </cell>
          <cell r="Q118">
            <v>480</v>
          </cell>
          <cell r="R118">
            <v>8400</v>
          </cell>
          <cell r="S118">
            <v>480</v>
          </cell>
          <cell r="T118">
            <v>8400</v>
          </cell>
          <cell r="V118">
            <v>7350</v>
          </cell>
          <cell r="W118">
            <v>11952.5</v>
          </cell>
          <cell r="X118">
            <v>-0.62619047619047619</v>
          </cell>
        </row>
        <row r="119">
          <cell r="P119">
            <v>0</v>
          </cell>
          <cell r="R119">
            <v>0</v>
          </cell>
          <cell r="T119">
            <v>0</v>
          </cell>
        </row>
        <row r="120">
          <cell r="G120">
            <v>225</v>
          </cell>
          <cell r="H120" t="str">
            <v>P.M.</v>
          </cell>
          <cell r="J120" t="str">
            <v>P.M.</v>
          </cell>
          <cell r="K120">
            <v>250</v>
          </cell>
          <cell r="L120" t="str">
            <v>P.M.</v>
          </cell>
          <cell r="M120">
            <v>235</v>
          </cell>
          <cell r="N120" t="str">
            <v>P.M.</v>
          </cell>
          <cell r="O120">
            <v>235</v>
          </cell>
          <cell r="P120" t="str">
            <v>P.M.</v>
          </cell>
          <cell r="Q120">
            <v>270</v>
          </cell>
          <cell r="R120" t="str">
            <v>P.M.</v>
          </cell>
          <cell r="S120">
            <v>270</v>
          </cell>
          <cell r="T120" t="str">
            <v>P.M.</v>
          </cell>
        </row>
        <row r="121">
          <cell r="G121">
            <v>185</v>
          </cell>
          <cell r="H121" t="str">
            <v>P.M.</v>
          </cell>
          <cell r="J121" t="str">
            <v>P.M.</v>
          </cell>
          <cell r="K121">
            <v>208</v>
          </cell>
          <cell r="L121" t="str">
            <v>P.M.</v>
          </cell>
          <cell r="M121">
            <v>146</v>
          </cell>
          <cell r="N121" t="str">
            <v>P.M.</v>
          </cell>
          <cell r="O121">
            <v>425</v>
          </cell>
          <cell r="P121" t="str">
            <v>P.M.</v>
          </cell>
          <cell r="Q121">
            <v>310</v>
          </cell>
          <cell r="R121" t="str">
            <v>P.M.</v>
          </cell>
          <cell r="S121">
            <v>310</v>
          </cell>
          <cell r="T121" t="str">
            <v>P.M.</v>
          </cell>
        </row>
        <row r="122">
          <cell r="G122">
            <v>145</v>
          </cell>
          <cell r="H122" t="str">
            <v>P.M.</v>
          </cell>
          <cell r="J122" t="str">
            <v>P.M.</v>
          </cell>
          <cell r="K122">
            <v>140</v>
          </cell>
          <cell r="L122" t="str">
            <v>P.M.</v>
          </cell>
          <cell r="M122">
            <v>275</v>
          </cell>
          <cell r="N122" t="str">
            <v>P.M.</v>
          </cell>
          <cell r="O122">
            <v>150</v>
          </cell>
          <cell r="P122" t="str">
            <v>P.M.</v>
          </cell>
          <cell r="Q122">
            <v>135</v>
          </cell>
          <cell r="R122" t="str">
            <v>P.M.</v>
          </cell>
          <cell r="S122">
            <v>135</v>
          </cell>
          <cell r="T122" t="str">
            <v>P.M.</v>
          </cell>
        </row>
        <row r="124">
          <cell r="H124">
            <v>111789.51000000001</v>
          </cell>
          <cell r="J124">
            <v>127558.1</v>
          </cell>
          <cell r="L124">
            <v>115627.23000000001</v>
          </cell>
          <cell r="N124">
            <v>115842.59000000001</v>
          </cell>
          <cell r="P124">
            <v>120661.554</v>
          </cell>
          <cell r="R124">
            <v>124935.05</v>
          </cell>
          <cell r="T124">
            <v>120810.1</v>
          </cell>
          <cell r="V124">
            <v>111789.51000000001</v>
          </cell>
          <cell r="W124">
            <v>127558.1</v>
          </cell>
          <cell r="X124">
            <v>-0.14105607941210221</v>
          </cell>
        </row>
        <row r="130">
          <cell r="G130">
            <v>720</v>
          </cell>
          <cell r="H130">
            <v>8208</v>
          </cell>
          <cell r="I130">
            <v>650</v>
          </cell>
          <cell r="J130">
            <v>7410</v>
          </cell>
          <cell r="K130">
            <v>450</v>
          </cell>
          <cell r="L130">
            <v>5130</v>
          </cell>
          <cell r="M130">
            <v>525</v>
          </cell>
          <cell r="N130">
            <v>5985</v>
          </cell>
          <cell r="O130">
            <v>389</v>
          </cell>
          <cell r="P130">
            <v>4434.6000000000004</v>
          </cell>
          <cell r="Q130">
            <v>580</v>
          </cell>
          <cell r="R130">
            <v>6612</v>
          </cell>
          <cell r="S130">
            <v>580</v>
          </cell>
          <cell r="T130">
            <v>6612</v>
          </cell>
          <cell r="V130">
            <v>4434.6000000000004</v>
          </cell>
          <cell r="W130">
            <v>8208</v>
          </cell>
          <cell r="X130">
            <v>-0.85089974293059112</v>
          </cell>
        </row>
        <row r="131">
          <cell r="G131">
            <v>418</v>
          </cell>
          <cell r="H131">
            <v>4765.2</v>
          </cell>
          <cell r="I131">
            <v>580</v>
          </cell>
          <cell r="J131">
            <v>6612</v>
          </cell>
          <cell r="K131">
            <v>400</v>
          </cell>
          <cell r="L131">
            <v>4560</v>
          </cell>
          <cell r="M131">
            <v>404</v>
          </cell>
          <cell r="N131">
            <v>4605.6000000000004</v>
          </cell>
          <cell r="O131">
            <v>330</v>
          </cell>
          <cell r="P131">
            <v>3762</v>
          </cell>
          <cell r="Q131">
            <v>550</v>
          </cell>
          <cell r="R131">
            <v>6270</v>
          </cell>
          <cell r="S131">
            <v>550</v>
          </cell>
          <cell r="T131">
            <v>6270</v>
          </cell>
          <cell r="V131">
            <v>3762</v>
          </cell>
          <cell r="W131">
            <v>6612</v>
          </cell>
          <cell r="X131">
            <v>-0.75757575757575757</v>
          </cell>
        </row>
        <row r="132">
          <cell r="G132">
            <v>418</v>
          </cell>
          <cell r="H132">
            <v>5726.5999999999995</v>
          </cell>
          <cell r="I132">
            <v>400</v>
          </cell>
          <cell r="J132">
            <v>5480</v>
          </cell>
          <cell r="K132">
            <v>300</v>
          </cell>
          <cell r="L132">
            <v>4110</v>
          </cell>
          <cell r="M132">
            <v>352</v>
          </cell>
          <cell r="N132">
            <v>4822.3999999999996</v>
          </cell>
          <cell r="O132">
            <v>290</v>
          </cell>
          <cell r="P132">
            <v>3973</v>
          </cell>
          <cell r="Q132">
            <v>330</v>
          </cell>
          <cell r="R132">
            <v>4521</v>
          </cell>
          <cell r="S132">
            <v>330</v>
          </cell>
          <cell r="T132">
            <v>4521</v>
          </cell>
          <cell r="V132">
            <v>3973</v>
          </cell>
          <cell r="W132">
            <v>5726.5999999999995</v>
          </cell>
          <cell r="X132">
            <v>-0.44137931034482747</v>
          </cell>
        </row>
        <row r="133">
          <cell r="J133">
            <v>0</v>
          </cell>
          <cell r="L133">
            <v>0</v>
          </cell>
          <cell r="N133">
            <v>0</v>
          </cell>
          <cell r="P133">
            <v>0</v>
          </cell>
          <cell r="R133">
            <v>0</v>
          </cell>
          <cell r="T133">
            <v>0</v>
          </cell>
        </row>
        <row r="134">
          <cell r="G134">
            <v>605</v>
          </cell>
          <cell r="H134">
            <v>1210</v>
          </cell>
          <cell r="I134">
            <v>1000</v>
          </cell>
          <cell r="J134">
            <v>2000</v>
          </cell>
          <cell r="K134">
            <v>450</v>
          </cell>
          <cell r="L134">
            <v>900</v>
          </cell>
          <cell r="M134">
            <v>580</v>
          </cell>
          <cell r="N134">
            <v>1160</v>
          </cell>
          <cell r="O134">
            <v>405</v>
          </cell>
          <cell r="P134">
            <v>810</v>
          </cell>
          <cell r="Q134">
            <v>880</v>
          </cell>
          <cell r="R134">
            <v>1760</v>
          </cell>
          <cell r="S134">
            <v>880</v>
          </cell>
          <cell r="T134">
            <v>1760</v>
          </cell>
          <cell r="V134">
            <v>810</v>
          </cell>
          <cell r="W134">
            <v>2000</v>
          </cell>
          <cell r="X134">
            <v>-1.4691358024691359</v>
          </cell>
        </row>
        <row r="135">
          <cell r="G135">
            <v>580</v>
          </cell>
          <cell r="H135">
            <v>1160</v>
          </cell>
          <cell r="I135">
            <v>800</v>
          </cell>
          <cell r="J135">
            <v>1600</v>
          </cell>
          <cell r="K135">
            <v>400</v>
          </cell>
          <cell r="L135">
            <v>800</v>
          </cell>
          <cell r="M135">
            <v>520</v>
          </cell>
          <cell r="N135">
            <v>1040</v>
          </cell>
          <cell r="O135">
            <v>405</v>
          </cell>
          <cell r="P135">
            <v>810</v>
          </cell>
          <cell r="Q135">
            <v>980</v>
          </cell>
          <cell r="R135">
            <v>1960</v>
          </cell>
          <cell r="S135">
            <v>980</v>
          </cell>
          <cell r="T135">
            <v>1960</v>
          </cell>
          <cell r="V135">
            <v>800</v>
          </cell>
          <cell r="W135">
            <v>1960</v>
          </cell>
          <cell r="X135">
            <v>-1.45</v>
          </cell>
        </row>
        <row r="136">
          <cell r="J136">
            <v>0</v>
          </cell>
          <cell r="L136">
            <v>0</v>
          </cell>
          <cell r="N136">
            <v>0</v>
          </cell>
          <cell r="P136">
            <v>0</v>
          </cell>
          <cell r="R136">
            <v>0</v>
          </cell>
          <cell r="T136">
            <v>0</v>
          </cell>
        </row>
        <row r="137">
          <cell r="G137">
            <v>1400</v>
          </cell>
          <cell r="H137">
            <v>1400</v>
          </cell>
          <cell r="I137">
            <v>1200</v>
          </cell>
          <cell r="J137">
            <v>1200</v>
          </cell>
          <cell r="K137">
            <v>480</v>
          </cell>
          <cell r="L137">
            <v>480</v>
          </cell>
          <cell r="M137">
            <v>1232</v>
          </cell>
          <cell r="N137">
            <v>1232</v>
          </cell>
          <cell r="O137">
            <v>850</v>
          </cell>
          <cell r="P137">
            <v>850</v>
          </cell>
          <cell r="Q137">
            <v>1450</v>
          </cell>
          <cell r="R137">
            <v>1450</v>
          </cell>
          <cell r="S137">
            <v>1450</v>
          </cell>
          <cell r="T137">
            <v>1450</v>
          </cell>
          <cell r="V137">
            <v>480</v>
          </cell>
          <cell r="W137">
            <v>1450</v>
          </cell>
          <cell r="X137">
            <v>-2.0208333333333335</v>
          </cell>
        </row>
        <row r="138">
          <cell r="G138">
            <v>1045</v>
          </cell>
          <cell r="H138">
            <v>1045</v>
          </cell>
          <cell r="I138">
            <v>1000</v>
          </cell>
          <cell r="J138">
            <v>1000</v>
          </cell>
          <cell r="K138">
            <v>450</v>
          </cell>
          <cell r="L138">
            <v>450</v>
          </cell>
          <cell r="M138">
            <v>893</v>
          </cell>
          <cell r="N138">
            <v>893</v>
          </cell>
          <cell r="O138">
            <v>670</v>
          </cell>
          <cell r="P138">
            <v>670</v>
          </cell>
          <cell r="Q138">
            <v>1200</v>
          </cell>
          <cell r="R138">
            <v>1200</v>
          </cell>
          <cell r="S138">
            <v>1200</v>
          </cell>
          <cell r="T138">
            <v>1200</v>
          </cell>
          <cell r="V138">
            <v>450</v>
          </cell>
          <cell r="W138">
            <v>1200</v>
          </cell>
          <cell r="X138">
            <v>-1.6666666666666667</v>
          </cell>
        </row>
        <row r="139">
          <cell r="G139">
            <v>189</v>
          </cell>
          <cell r="H139">
            <v>756</v>
          </cell>
          <cell r="I139">
            <v>410</v>
          </cell>
          <cell r="J139">
            <v>1640</v>
          </cell>
          <cell r="K139">
            <v>130</v>
          </cell>
          <cell r="L139">
            <v>520</v>
          </cell>
          <cell r="M139">
            <v>131</v>
          </cell>
          <cell r="N139">
            <v>524</v>
          </cell>
          <cell r="O139">
            <v>125</v>
          </cell>
          <cell r="P139">
            <v>500</v>
          </cell>
          <cell r="Q139">
            <v>350</v>
          </cell>
          <cell r="R139">
            <v>1400</v>
          </cell>
          <cell r="S139">
            <v>350</v>
          </cell>
          <cell r="T139">
            <v>1400</v>
          </cell>
          <cell r="V139">
            <v>500</v>
          </cell>
          <cell r="W139">
            <v>1640</v>
          </cell>
          <cell r="X139">
            <v>-2.2799999999999998</v>
          </cell>
        </row>
        <row r="140">
          <cell r="G140">
            <v>297</v>
          </cell>
          <cell r="H140">
            <v>891</v>
          </cell>
          <cell r="I140">
            <v>300</v>
          </cell>
          <cell r="J140">
            <v>900</v>
          </cell>
          <cell r="K140">
            <v>100</v>
          </cell>
          <cell r="L140">
            <v>300</v>
          </cell>
          <cell r="M140">
            <v>105</v>
          </cell>
          <cell r="N140">
            <v>315</v>
          </cell>
          <cell r="O140">
            <v>85</v>
          </cell>
          <cell r="P140">
            <v>255</v>
          </cell>
          <cell r="Q140">
            <v>330</v>
          </cell>
          <cell r="R140">
            <v>990</v>
          </cell>
          <cell r="S140">
            <v>330</v>
          </cell>
          <cell r="T140">
            <v>990</v>
          </cell>
          <cell r="V140">
            <v>255</v>
          </cell>
          <cell r="W140">
            <v>990</v>
          </cell>
          <cell r="X140">
            <v>-2.8823529411764706</v>
          </cell>
        </row>
        <row r="143">
          <cell r="G143">
            <v>231</v>
          </cell>
          <cell r="H143" t="str">
            <v>P.M.</v>
          </cell>
          <cell r="J143" t="str">
            <v>P.M.</v>
          </cell>
          <cell r="K143">
            <v>220</v>
          </cell>
          <cell r="L143" t="str">
            <v>P.M.</v>
          </cell>
          <cell r="M143">
            <v>213</v>
          </cell>
          <cell r="N143" t="str">
            <v>P.M.</v>
          </cell>
          <cell r="O143">
            <v>88</v>
          </cell>
          <cell r="P143" t="str">
            <v>P.M.</v>
          </cell>
          <cell r="R143" t="str">
            <v>P.M.</v>
          </cell>
          <cell r="T143" t="str">
            <v>P.M.</v>
          </cell>
        </row>
        <row r="146">
          <cell r="G146">
            <v>120</v>
          </cell>
          <cell r="H146">
            <v>3168</v>
          </cell>
          <cell r="I146">
            <v>130</v>
          </cell>
          <cell r="J146">
            <v>3432</v>
          </cell>
          <cell r="K146">
            <v>60</v>
          </cell>
          <cell r="L146">
            <v>1584</v>
          </cell>
          <cell r="M146">
            <v>166</v>
          </cell>
          <cell r="N146">
            <v>4382.3999999999996</v>
          </cell>
          <cell r="O146">
            <v>89.25</v>
          </cell>
          <cell r="P146">
            <v>2356.1999999999998</v>
          </cell>
          <cell r="Q146">
            <v>135</v>
          </cell>
          <cell r="R146">
            <v>3564</v>
          </cell>
          <cell r="S146">
            <v>135</v>
          </cell>
          <cell r="T146">
            <v>3564</v>
          </cell>
          <cell r="V146">
            <v>1584</v>
          </cell>
          <cell r="W146">
            <v>4382.3999999999996</v>
          </cell>
          <cell r="X146">
            <v>-1.7666666666666664</v>
          </cell>
        </row>
        <row r="147">
          <cell r="G147">
            <v>300</v>
          </cell>
          <cell r="H147">
            <v>900</v>
          </cell>
          <cell r="I147">
            <v>100</v>
          </cell>
          <cell r="J147">
            <v>300</v>
          </cell>
          <cell r="K147">
            <v>120</v>
          </cell>
          <cell r="L147">
            <v>360</v>
          </cell>
          <cell r="M147">
            <v>60</v>
          </cell>
          <cell r="N147">
            <v>180</v>
          </cell>
          <cell r="O147">
            <v>100</v>
          </cell>
          <cell r="P147">
            <v>300</v>
          </cell>
          <cell r="Q147">
            <v>250</v>
          </cell>
          <cell r="R147">
            <v>750</v>
          </cell>
          <cell r="S147">
            <v>250</v>
          </cell>
          <cell r="T147">
            <v>750</v>
          </cell>
          <cell r="V147">
            <v>180</v>
          </cell>
          <cell r="W147">
            <v>900</v>
          </cell>
          <cell r="X147">
            <v>-4</v>
          </cell>
        </row>
        <row r="148">
          <cell r="J148">
            <v>0</v>
          </cell>
          <cell r="L148">
            <v>0</v>
          </cell>
          <cell r="N148">
            <v>0</v>
          </cell>
          <cell r="P148">
            <v>0</v>
          </cell>
          <cell r="R148">
            <v>0</v>
          </cell>
          <cell r="T148">
            <v>0</v>
          </cell>
        </row>
        <row r="149">
          <cell r="L149">
            <v>0</v>
          </cell>
          <cell r="N149">
            <v>0</v>
          </cell>
          <cell r="P149">
            <v>0</v>
          </cell>
          <cell r="R149">
            <v>0</v>
          </cell>
          <cell r="T149">
            <v>0</v>
          </cell>
        </row>
        <row r="150">
          <cell r="L150">
            <v>0</v>
          </cell>
          <cell r="N150">
            <v>0</v>
          </cell>
          <cell r="P150">
            <v>0</v>
          </cell>
          <cell r="R150">
            <v>0</v>
          </cell>
          <cell r="T150">
            <v>0</v>
          </cell>
        </row>
        <row r="151">
          <cell r="G151">
            <v>138</v>
          </cell>
          <cell r="H151">
            <v>2097.6</v>
          </cell>
          <cell r="I151">
            <v>160</v>
          </cell>
          <cell r="J151">
            <v>2432</v>
          </cell>
          <cell r="K151">
            <v>150</v>
          </cell>
          <cell r="L151">
            <v>2280</v>
          </cell>
          <cell r="M151">
            <v>135</v>
          </cell>
          <cell r="N151">
            <v>2052</v>
          </cell>
          <cell r="O151">
            <v>110.25</v>
          </cell>
          <cell r="P151">
            <v>1675.8</v>
          </cell>
          <cell r="Q151">
            <v>185</v>
          </cell>
          <cell r="R151">
            <v>2812</v>
          </cell>
          <cell r="S151">
            <v>140</v>
          </cell>
          <cell r="T151">
            <v>2128</v>
          </cell>
          <cell r="V151">
            <v>1675.8</v>
          </cell>
          <cell r="W151">
            <v>2812</v>
          </cell>
          <cell r="X151">
            <v>-0.67800453514739234</v>
          </cell>
        </row>
        <row r="152">
          <cell r="G152">
            <v>60</v>
          </cell>
          <cell r="H152">
            <v>360</v>
          </cell>
          <cell r="I152">
            <v>100</v>
          </cell>
          <cell r="J152">
            <v>600</v>
          </cell>
          <cell r="K152">
            <v>150</v>
          </cell>
          <cell r="L152">
            <v>900</v>
          </cell>
          <cell r="N152">
            <v>0</v>
          </cell>
          <cell r="O152">
            <v>131.25</v>
          </cell>
          <cell r="P152">
            <v>787.5</v>
          </cell>
          <cell r="Q152">
            <v>65</v>
          </cell>
          <cell r="R152">
            <v>390</v>
          </cell>
          <cell r="S152">
            <v>65</v>
          </cell>
          <cell r="T152">
            <v>390</v>
          </cell>
        </row>
        <row r="153">
          <cell r="G153">
            <v>63</v>
          </cell>
          <cell r="H153">
            <v>252</v>
          </cell>
          <cell r="I153">
            <v>120</v>
          </cell>
          <cell r="J153">
            <v>480</v>
          </cell>
          <cell r="K153">
            <v>150</v>
          </cell>
          <cell r="L153">
            <v>600</v>
          </cell>
          <cell r="N153">
            <v>0</v>
          </cell>
          <cell r="O153">
            <v>99.75</v>
          </cell>
          <cell r="P153">
            <v>399</v>
          </cell>
          <cell r="Q153">
            <v>75</v>
          </cell>
          <cell r="R153">
            <v>300</v>
          </cell>
          <cell r="S153">
            <v>75</v>
          </cell>
          <cell r="T153">
            <v>300</v>
          </cell>
        </row>
        <row r="154">
          <cell r="G154">
            <v>250</v>
          </cell>
          <cell r="H154">
            <v>750</v>
          </cell>
          <cell r="I154">
            <v>200</v>
          </cell>
          <cell r="J154">
            <v>600</v>
          </cell>
          <cell r="K154">
            <v>210</v>
          </cell>
          <cell r="L154">
            <v>630</v>
          </cell>
          <cell r="N154">
            <v>0</v>
          </cell>
          <cell r="O154">
            <v>189</v>
          </cell>
          <cell r="P154">
            <v>567</v>
          </cell>
          <cell r="Q154">
            <v>195</v>
          </cell>
          <cell r="R154">
            <v>585</v>
          </cell>
          <cell r="S154">
            <v>195</v>
          </cell>
          <cell r="T154">
            <v>585</v>
          </cell>
        </row>
        <row r="155">
          <cell r="G155">
            <v>1000</v>
          </cell>
          <cell r="H155">
            <v>1000</v>
          </cell>
          <cell r="I155">
            <v>500</v>
          </cell>
          <cell r="J155">
            <v>500</v>
          </cell>
          <cell r="K155">
            <v>500</v>
          </cell>
          <cell r="L155">
            <v>500</v>
          </cell>
          <cell r="N155">
            <v>0</v>
          </cell>
          <cell r="O155">
            <v>472.5</v>
          </cell>
          <cell r="P155">
            <v>472.5</v>
          </cell>
          <cell r="Q155">
            <v>350</v>
          </cell>
          <cell r="R155">
            <v>350</v>
          </cell>
          <cell r="S155">
            <v>350</v>
          </cell>
          <cell r="T155">
            <v>350</v>
          </cell>
        </row>
        <row r="156">
          <cell r="G156">
            <v>75</v>
          </cell>
          <cell r="H156" t="str">
            <v>????</v>
          </cell>
          <cell r="I156">
            <v>60</v>
          </cell>
          <cell r="J156">
            <v>912</v>
          </cell>
          <cell r="K156">
            <v>40</v>
          </cell>
          <cell r="L156">
            <v>608</v>
          </cell>
          <cell r="M156">
            <v>35</v>
          </cell>
          <cell r="N156">
            <v>532</v>
          </cell>
          <cell r="O156">
            <v>194.25</v>
          </cell>
          <cell r="P156">
            <v>2952.6</v>
          </cell>
          <cell r="Q156">
            <v>95</v>
          </cell>
          <cell r="R156">
            <v>1444</v>
          </cell>
          <cell r="S156">
            <v>95</v>
          </cell>
          <cell r="T156">
            <v>1444</v>
          </cell>
          <cell r="V156">
            <v>532</v>
          </cell>
          <cell r="W156">
            <v>2952.6</v>
          </cell>
          <cell r="X156">
            <v>-4.55</v>
          </cell>
        </row>
        <row r="157">
          <cell r="J157">
            <v>0</v>
          </cell>
          <cell r="L157">
            <v>0</v>
          </cell>
          <cell r="M157" t="str">
            <v>sép hydrocarb</v>
          </cell>
          <cell r="N157">
            <v>350</v>
          </cell>
          <cell r="R157">
            <v>0</v>
          </cell>
          <cell r="T157">
            <v>0</v>
          </cell>
        </row>
        <row r="158">
          <cell r="G158">
            <v>230</v>
          </cell>
          <cell r="H158">
            <v>36061.699999999997</v>
          </cell>
          <cell r="I158">
            <v>200</v>
          </cell>
          <cell r="J158">
            <v>31358</v>
          </cell>
          <cell r="K158">
            <v>230</v>
          </cell>
          <cell r="L158">
            <v>36061.699999999997</v>
          </cell>
          <cell r="M158">
            <v>195</v>
          </cell>
          <cell r="N158">
            <v>30574.05</v>
          </cell>
          <cell r="O158">
            <v>0</v>
          </cell>
          <cell r="P158">
            <v>0</v>
          </cell>
          <cell r="Q158">
            <v>215</v>
          </cell>
          <cell r="R158">
            <v>33709.85</v>
          </cell>
          <cell r="S158">
            <v>185</v>
          </cell>
          <cell r="T158">
            <v>29006.149999999998</v>
          </cell>
        </row>
        <row r="159">
          <cell r="G159">
            <v>235</v>
          </cell>
          <cell r="H159">
            <v>1163.25</v>
          </cell>
          <cell r="I159">
            <v>250</v>
          </cell>
          <cell r="J159">
            <v>1237.5</v>
          </cell>
          <cell r="K159">
            <v>350</v>
          </cell>
          <cell r="L159">
            <v>1732.5</v>
          </cell>
          <cell r="M159">
            <v>235</v>
          </cell>
          <cell r="N159">
            <v>1163.25</v>
          </cell>
          <cell r="O159">
            <v>185</v>
          </cell>
          <cell r="P159">
            <v>915.75</v>
          </cell>
          <cell r="Q159">
            <v>345</v>
          </cell>
          <cell r="R159">
            <v>1707.75</v>
          </cell>
          <cell r="S159">
            <v>345</v>
          </cell>
          <cell r="T159">
            <v>1707.75</v>
          </cell>
          <cell r="V159">
            <v>915.75</v>
          </cell>
          <cell r="W159">
            <v>1732.5</v>
          </cell>
          <cell r="X159">
            <v>-0.89189189189189189</v>
          </cell>
        </row>
        <row r="160">
          <cell r="J160">
            <v>0</v>
          </cell>
          <cell r="K160" t="str">
            <v>PV ébrasements</v>
          </cell>
          <cell r="L160">
            <v>2100</v>
          </cell>
          <cell r="N160">
            <v>0</v>
          </cell>
          <cell r="P160">
            <v>0</v>
          </cell>
          <cell r="R160">
            <v>0</v>
          </cell>
          <cell r="T160">
            <v>0</v>
          </cell>
        </row>
        <row r="161">
          <cell r="G161">
            <v>275</v>
          </cell>
          <cell r="H161">
            <v>11288.75</v>
          </cell>
          <cell r="I161">
            <v>230</v>
          </cell>
          <cell r="J161">
            <v>9441.5</v>
          </cell>
          <cell r="K161">
            <v>420</v>
          </cell>
          <cell r="L161">
            <v>17241</v>
          </cell>
          <cell r="M161">
            <v>452</v>
          </cell>
          <cell r="N161">
            <v>18554.599999999999</v>
          </cell>
          <cell r="O161">
            <v>367</v>
          </cell>
          <cell r="P161">
            <v>15065.349999999999</v>
          </cell>
          <cell r="Q161">
            <v>215</v>
          </cell>
          <cell r="R161">
            <v>8825.75</v>
          </cell>
          <cell r="S161">
            <v>215</v>
          </cell>
          <cell r="T161">
            <v>8825.75</v>
          </cell>
          <cell r="V161">
            <v>8825.75</v>
          </cell>
          <cell r="W161">
            <v>18554.599999999999</v>
          </cell>
          <cell r="X161">
            <v>-1.1023255813953488</v>
          </cell>
        </row>
        <row r="162">
          <cell r="G162" t="str">
            <v>reg coll 600</v>
          </cell>
          <cell r="H162">
            <v>2250</v>
          </cell>
          <cell r="J162">
            <v>0</v>
          </cell>
          <cell r="L162">
            <v>0</v>
          </cell>
          <cell r="N162">
            <v>0</v>
          </cell>
          <cell r="P162">
            <v>0</v>
          </cell>
          <cell r="R162">
            <v>0</v>
          </cell>
          <cell r="T162">
            <v>0</v>
          </cell>
        </row>
        <row r="163">
          <cell r="G163">
            <v>3000</v>
          </cell>
          <cell r="H163">
            <v>3000</v>
          </cell>
          <cell r="J163" t="str">
            <v>inclus</v>
          </cell>
          <cell r="K163">
            <v>10000</v>
          </cell>
          <cell r="L163">
            <v>10000</v>
          </cell>
          <cell r="M163">
            <v>5500</v>
          </cell>
          <cell r="N163">
            <v>5500</v>
          </cell>
          <cell r="O163">
            <v>5000</v>
          </cell>
          <cell r="P163">
            <v>5000</v>
          </cell>
          <cell r="Q163">
            <v>12000</v>
          </cell>
          <cell r="R163">
            <v>12000</v>
          </cell>
          <cell r="S163">
            <v>6000</v>
          </cell>
          <cell r="T163">
            <v>6000</v>
          </cell>
          <cell r="V163">
            <v>3000</v>
          </cell>
          <cell r="W163">
            <v>12000</v>
          </cell>
          <cell r="X163">
            <v>-3</v>
          </cell>
        </row>
        <row r="165">
          <cell r="H165">
            <v>87453.099999999991</v>
          </cell>
          <cell r="J165">
            <v>79135</v>
          </cell>
          <cell r="L165">
            <v>91847.2</v>
          </cell>
          <cell r="N165">
            <v>83865.299999999988</v>
          </cell>
          <cell r="P165">
            <v>46556.299999999996</v>
          </cell>
          <cell r="R165">
            <v>92601.35</v>
          </cell>
          <cell r="T165">
            <v>81213.649999999994</v>
          </cell>
          <cell r="V165">
            <v>46556.299999999996</v>
          </cell>
          <cell r="W165">
            <v>92601.35</v>
          </cell>
          <cell r="X165">
            <v>-0.9890186720164621</v>
          </cell>
        </row>
        <row r="170">
          <cell r="H170">
            <v>17547.2</v>
          </cell>
          <cell r="J170">
            <v>27648.5</v>
          </cell>
          <cell r="L170">
            <v>30744.76</v>
          </cell>
          <cell r="N170">
            <v>65868</v>
          </cell>
          <cell r="P170">
            <v>20126.29</v>
          </cell>
          <cell r="R170">
            <v>0</v>
          </cell>
        </row>
        <row r="171">
          <cell r="H171">
            <v>15661.8</v>
          </cell>
          <cell r="J171">
            <v>18956.5</v>
          </cell>
          <cell r="L171">
            <v>23359.9</v>
          </cell>
          <cell r="N171">
            <v>18999.82</v>
          </cell>
          <cell r="P171">
            <v>23578.7</v>
          </cell>
          <cell r="R171">
            <v>18961</v>
          </cell>
          <cell r="T171">
            <v>18315.5</v>
          </cell>
        </row>
        <row r="172">
          <cell r="H172">
            <v>149958.72999999998</v>
          </cell>
          <cell r="J172">
            <v>136944.84</v>
          </cell>
          <cell r="L172">
            <v>142071.21999999997</v>
          </cell>
          <cell r="N172">
            <v>132414.5</v>
          </cell>
          <cell r="P172">
            <v>151661.14600000001</v>
          </cell>
          <cell r="R172">
            <v>143995.25</v>
          </cell>
          <cell r="T172">
            <v>131600.40000000002</v>
          </cell>
        </row>
        <row r="173">
          <cell r="H173">
            <v>111789.51000000001</v>
          </cell>
          <cell r="J173">
            <v>127558.1</v>
          </cell>
          <cell r="L173">
            <v>115627.23000000001</v>
          </cell>
          <cell r="N173">
            <v>115842.59000000001</v>
          </cell>
          <cell r="P173">
            <v>120661.554</v>
          </cell>
          <cell r="R173">
            <v>124935.05</v>
          </cell>
          <cell r="T173">
            <v>120810.1</v>
          </cell>
        </row>
        <row r="174">
          <cell r="H174">
            <v>87453.099999999991</v>
          </cell>
          <cell r="J174">
            <v>79135</v>
          </cell>
          <cell r="L174">
            <v>91847.2</v>
          </cell>
          <cell r="N174">
            <v>83865.299999999988</v>
          </cell>
          <cell r="P174">
            <v>46556.299999999996</v>
          </cell>
          <cell r="R174">
            <v>92601.35</v>
          </cell>
          <cell r="T174">
            <v>81213.649999999994</v>
          </cell>
        </row>
        <row r="176">
          <cell r="H176">
            <v>382410.33999999997</v>
          </cell>
          <cell r="J176">
            <v>390242.94</v>
          </cell>
          <cell r="L176">
            <v>403650.31</v>
          </cell>
          <cell r="N176">
            <v>416990.21</v>
          </cell>
          <cell r="P176">
            <v>362583.99</v>
          </cell>
          <cell r="R176">
            <v>380492.65</v>
          </cell>
          <cell r="T176">
            <v>351939.65</v>
          </cell>
        </row>
        <row r="177">
          <cell r="H177">
            <v>74952.426639999991</v>
          </cell>
          <cell r="J177">
            <v>76487.616240000003</v>
          </cell>
          <cell r="L177">
            <v>79115.460760000002</v>
          </cell>
          <cell r="N177">
            <v>81730.081160000002</v>
          </cell>
          <cell r="P177">
            <v>71066.462039999999</v>
          </cell>
          <cell r="R177">
            <v>74576.559400000013</v>
          </cell>
          <cell r="T177">
            <v>68980.171400000007</v>
          </cell>
        </row>
        <row r="179">
          <cell r="H179">
            <v>457362.76663999993</v>
          </cell>
          <cell r="J179">
            <v>466730.55624000001</v>
          </cell>
          <cell r="L179">
            <v>482765.77075999998</v>
          </cell>
          <cell r="N179">
            <v>498720.29116000002</v>
          </cell>
          <cell r="P179">
            <v>433650.45204</v>
          </cell>
          <cell r="R179">
            <v>455069.20940000005</v>
          </cell>
          <cell r="T179">
            <v>420919.82140000002</v>
          </cell>
        </row>
        <row r="181">
          <cell r="G181" t="str">
            <v>non compris</v>
          </cell>
          <cell r="K181" t="str">
            <v xml:space="preserve">  +  Installation chantier :</v>
          </cell>
          <cell r="M181" t="str">
            <v xml:space="preserve">pos 3,1 : PREMURS </v>
          </cell>
          <cell r="O181" t="str">
            <v>manque CREPIS EXT.</v>
          </cell>
          <cell r="Q181" t="str">
            <v>manque</v>
          </cell>
          <cell r="R181">
            <v>27589.58</v>
          </cell>
          <cell r="S181" t="str">
            <v>manque</v>
          </cell>
          <cell r="T181">
            <v>27589.58</v>
          </cell>
        </row>
        <row r="182">
          <cell r="G182" t="str">
            <v>évacuation 1,2</v>
          </cell>
          <cell r="H182">
            <v>4638</v>
          </cell>
          <cell r="K182" t="str">
            <v>bureau 10 mois</v>
          </cell>
          <cell r="L182">
            <v>34000</v>
          </cell>
          <cell r="Q182" t="str">
            <v>terrassements (dans lot 23)</v>
          </cell>
          <cell r="S182" t="str">
            <v>terrassements (dans lot 23)</v>
          </cell>
        </row>
        <row r="183">
          <cell r="G183" t="str">
            <v xml:space="preserve"> + décharge 1,2</v>
          </cell>
          <cell r="H183" t="str">
            <v>?????????</v>
          </cell>
          <cell r="K183" t="str">
            <v>TTC</v>
          </cell>
          <cell r="L183">
            <v>40664</v>
          </cell>
          <cell r="R183">
            <v>32997.13768</v>
          </cell>
          <cell r="T183">
            <v>32997.13768</v>
          </cell>
        </row>
        <row r="184">
          <cell r="G184" t="str">
            <v>3.15 cour angl</v>
          </cell>
          <cell r="H184">
            <v>2200</v>
          </cell>
        </row>
        <row r="185">
          <cell r="G185" t="str">
            <v>5.3.3 remblais</v>
          </cell>
          <cell r="H185">
            <v>1140</v>
          </cell>
        </row>
        <row r="186">
          <cell r="G186" t="str">
            <v>H.T.</v>
          </cell>
          <cell r="H186">
            <v>7978</v>
          </cell>
        </row>
        <row r="187">
          <cell r="G187" t="str">
            <v>TTC</v>
          </cell>
          <cell r="H187">
            <v>9541.6880000000001</v>
          </cell>
          <cell r="O187" t="str">
            <v>manque CREPIS EXT.</v>
          </cell>
        </row>
        <row r="188">
          <cell r="O188" t="str">
            <v>environ</v>
          </cell>
        </row>
        <row r="191">
          <cell r="O191" t="str">
            <v>31 000,- F</v>
          </cell>
        </row>
        <row r="192">
          <cell r="H192">
            <v>372841.13999999996</v>
          </cell>
          <cell r="J192">
            <v>362594.44</v>
          </cell>
          <cell r="L192">
            <v>372905.55</v>
          </cell>
          <cell r="N192">
            <v>351122.21</v>
          </cell>
          <cell r="P192">
            <v>342457.7</v>
          </cell>
          <cell r="R192">
            <v>380492.65</v>
          </cell>
          <cell r="T192">
            <v>351939.65</v>
          </cell>
        </row>
        <row r="193">
          <cell r="H193">
            <v>445918.00343999994</v>
          </cell>
          <cell r="J193">
            <v>433662.95023999998</v>
          </cell>
          <cell r="L193">
            <v>445995.03779999999</v>
          </cell>
          <cell r="N193">
            <v>419942.16316</v>
          </cell>
          <cell r="P193">
            <v>409579.40919999999</v>
          </cell>
          <cell r="R193">
            <v>455069.20939999999</v>
          </cell>
          <cell r="T193">
            <v>420919.82140000002</v>
          </cell>
        </row>
        <row r="199">
          <cell r="G199">
            <v>418</v>
          </cell>
          <cell r="H199">
            <v>4765.2</v>
          </cell>
          <cell r="I199">
            <v>580</v>
          </cell>
          <cell r="J199">
            <v>6612</v>
          </cell>
          <cell r="K199">
            <v>400</v>
          </cell>
          <cell r="L199">
            <v>4560</v>
          </cell>
          <cell r="M199">
            <v>404</v>
          </cell>
          <cell r="N199">
            <v>4605.6000000000004</v>
          </cell>
          <cell r="O199">
            <v>330</v>
          </cell>
          <cell r="P199">
            <v>3762</v>
          </cell>
          <cell r="Q199">
            <v>550</v>
          </cell>
          <cell r="R199">
            <v>6270</v>
          </cell>
          <cell r="S199">
            <v>550</v>
          </cell>
          <cell r="T199">
            <v>6270</v>
          </cell>
          <cell r="V199">
            <v>3762</v>
          </cell>
          <cell r="W199">
            <v>6612</v>
          </cell>
          <cell r="X199">
            <v>-0.75757575757575757</v>
          </cell>
        </row>
        <row r="200">
          <cell r="G200">
            <v>418</v>
          </cell>
          <cell r="H200">
            <v>1431.6499999999999</v>
          </cell>
          <cell r="I200">
            <v>400</v>
          </cell>
          <cell r="J200">
            <v>1370</v>
          </cell>
          <cell r="K200">
            <v>300</v>
          </cell>
          <cell r="L200">
            <v>1027.5</v>
          </cell>
          <cell r="M200">
            <v>352</v>
          </cell>
          <cell r="N200">
            <v>1205.5999999999999</v>
          </cell>
          <cell r="O200">
            <v>290</v>
          </cell>
          <cell r="P200">
            <v>993.25</v>
          </cell>
          <cell r="Q200">
            <v>330</v>
          </cell>
          <cell r="R200">
            <v>1130.25</v>
          </cell>
          <cell r="S200">
            <v>330</v>
          </cell>
          <cell r="T200">
            <v>1130.25</v>
          </cell>
        </row>
        <row r="201">
          <cell r="J201">
            <v>0</v>
          </cell>
          <cell r="L201">
            <v>0</v>
          </cell>
          <cell r="N201">
            <v>0</v>
          </cell>
          <cell r="P201">
            <v>0</v>
          </cell>
          <cell r="R201">
            <v>0</v>
          </cell>
          <cell r="T201">
            <v>0</v>
          </cell>
        </row>
        <row r="202">
          <cell r="G202">
            <v>580</v>
          </cell>
          <cell r="H202">
            <v>1160</v>
          </cell>
          <cell r="I202">
            <v>800</v>
          </cell>
          <cell r="J202">
            <v>1600</v>
          </cell>
          <cell r="K202">
            <v>400</v>
          </cell>
          <cell r="L202">
            <v>800</v>
          </cell>
          <cell r="M202">
            <v>520</v>
          </cell>
          <cell r="N202">
            <v>1040</v>
          </cell>
          <cell r="O202">
            <v>405</v>
          </cell>
          <cell r="P202">
            <v>810</v>
          </cell>
          <cell r="Q202">
            <v>980</v>
          </cell>
          <cell r="R202">
            <v>1960</v>
          </cell>
          <cell r="S202">
            <v>980</v>
          </cell>
          <cell r="T202">
            <v>1960</v>
          </cell>
          <cell r="V202">
            <v>800</v>
          </cell>
          <cell r="W202">
            <v>1960</v>
          </cell>
          <cell r="X202">
            <v>-1.45</v>
          </cell>
        </row>
        <row r="203">
          <cell r="J203">
            <v>0</v>
          </cell>
          <cell r="L203">
            <v>0</v>
          </cell>
          <cell r="N203">
            <v>0</v>
          </cell>
          <cell r="P203">
            <v>0</v>
          </cell>
          <cell r="R203">
            <v>0</v>
          </cell>
          <cell r="T203">
            <v>0</v>
          </cell>
        </row>
        <row r="204">
          <cell r="G204">
            <v>1045</v>
          </cell>
          <cell r="H204">
            <v>1045</v>
          </cell>
          <cell r="I204">
            <v>1000</v>
          </cell>
          <cell r="J204">
            <v>1000</v>
          </cell>
          <cell r="K204">
            <v>450</v>
          </cell>
          <cell r="L204">
            <v>450</v>
          </cell>
          <cell r="M204">
            <v>893</v>
          </cell>
          <cell r="N204">
            <v>893</v>
          </cell>
          <cell r="O204">
            <v>670</v>
          </cell>
          <cell r="P204">
            <v>670</v>
          </cell>
          <cell r="Q204">
            <v>1200</v>
          </cell>
          <cell r="R204">
            <v>1200</v>
          </cell>
          <cell r="S204">
            <v>1200</v>
          </cell>
          <cell r="T204">
            <v>1200</v>
          </cell>
          <cell r="V204">
            <v>450</v>
          </cell>
          <cell r="W204">
            <v>1200</v>
          </cell>
          <cell r="X204">
            <v>-1.6666666666666667</v>
          </cell>
        </row>
        <row r="205">
          <cell r="G205">
            <v>189</v>
          </cell>
          <cell r="H205">
            <v>378</v>
          </cell>
          <cell r="I205">
            <v>410</v>
          </cell>
          <cell r="J205">
            <v>820</v>
          </cell>
          <cell r="K205">
            <v>130</v>
          </cell>
          <cell r="L205">
            <v>260</v>
          </cell>
          <cell r="M205">
            <v>131</v>
          </cell>
          <cell r="N205">
            <v>262</v>
          </cell>
          <cell r="O205">
            <v>125</v>
          </cell>
          <cell r="P205">
            <v>250</v>
          </cell>
          <cell r="Q205">
            <v>350</v>
          </cell>
          <cell r="R205">
            <v>700</v>
          </cell>
          <cell r="S205">
            <v>350</v>
          </cell>
          <cell r="T205">
            <v>700</v>
          </cell>
        </row>
        <row r="206">
          <cell r="G206">
            <v>297</v>
          </cell>
          <cell r="H206">
            <v>297</v>
          </cell>
          <cell r="I206">
            <v>300</v>
          </cell>
          <cell r="J206">
            <v>300</v>
          </cell>
          <cell r="K206">
            <v>100</v>
          </cell>
          <cell r="L206">
            <v>100</v>
          </cell>
          <cell r="M206">
            <v>105</v>
          </cell>
          <cell r="N206">
            <v>105</v>
          </cell>
          <cell r="O206">
            <v>85</v>
          </cell>
          <cell r="P206">
            <v>85</v>
          </cell>
          <cell r="Q206">
            <v>330</v>
          </cell>
          <cell r="R206">
            <v>330</v>
          </cell>
          <cell r="S206">
            <v>330</v>
          </cell>
          <cell r="T206">
            <v>330</v>
          </cell>
          <cell r="V206">
            <v>85</v>
          </cell>
          <cell r="W206">
            <v>330</v>
          </cell>
          <cell r="X206">
            <v>-2.8823529411764706</v>
          </cell>
        </row>
        <row r="208">
          <cell r="H208">
            <v>9076.8499999999985</v>
          </cell>
          <cell r="J208">
            <v>11702</v>
          </cell>
          <cell r="L208">
            <v>7197.5</v>
          </cell>
          <cell r="N208">
            <v>8111.2000000000007</v>
          </cell>
          <cell r="P208">
            <v>6570.25</v>
          </cell>
          <cell r="R208">
            <v>11590.25</v>
          </cell>
          <cell r="T208">
            <v>11590.25</v>
          </cell>
        </row>
        <row r="210">
          <cell r="H210">
            <v>10855.912599999998</v>
          </cell>
          <cell r="J210">
            <v>13995.591999999999</v>
          </cell>
          <cell r="L210">
            <v>8608.2099999999991</v>
          </cell>
          <cell r="N210">
            <v>9700.9952000000012</v>
          </cell>
          <cell r="P210">
            <v>7858.0189999999993</v>
          </cell>
          <cell r="R210">
            <v>13861.939</v>
          </cell>
          <cell r="T210">
            <v>13861.939</v>
          </cell>
          <cell r="V210">
            <v>7858.0189999999993</v>
          </cell>
          <cell r="W210">
            <v>13995.591999999999</v>
          </cell>
          <cell r="X210">
            <v>-0.78105855941554736</v>
          </cell>
        </row>
        <row r="212">
          <cell r="O212" t="str">
            <v>MARCHE</v>
          </cell>
          <cell r="P212">
            <v>362583.99</v>
          </cell>
        </row>
        <row r="213">
          <cell r="P213">
            <v>433650.45203999995</v>
          </cell>
          <cell r="T213" t="str">
            <v xml:space="preserve"> REM COMM</v>
          </cell>
        </row>
        <row r="214">
          <cell r="O214" t="str">
            <v>rem comm</v>
          </cell>
          <cell r="P214">
            <v>8.4884059999999997E-2</v>
          </cell>
          <cell r="T214">
            <v>2.8932677255943878E-2</v>
          </cell>
        </row>
        <row r="216">
          <cell r="P216">
            <v>-30777.601162199397</v>
          </cell>
          <cell r="T216">
            <v>-10182.55630701985</v>
          </cell>
        </row>
        <row r="217">
          <cell r="P217">
            <v>-36810.010989990478</v>
          </cell>
          <cell r="T217">
            <v>-12178.337343195739</v>
          </cell>
        </row>
        <row r="219">
          <cell r="P219">
            <v>331806.38883780059</v>
          </cell>
          <cell r="T219">
            <v>341757.09369298018</v>
          </cell>
        </row>
        <row r="220">
          <cell r="P220">
            <v>396840.44105000945</v>
          </cell>
          <cell r="T220">
            <v>408741.48405680427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ique"/>
      <sheetName val="01 Terras Maçonnerie "/>
      <sheetName val="02 Charpentes "/>
      <sheetName val="04 Couverture Zinguerie "/>
      <sheetName val="07 Sanitaire Plomberie "/>
      <sheetName val="08 Chauffage"/>
      <sheetName val="09 Electricité "/>
      <sheetName val="10 Plâtrerie Isolation "/>
      <sheetName val="12 Carrelages Faïences "/>
      <sheetName val="12 C Chapes "/>
      <sheetName val="13 Menuiserie Extérieures "/>
      <sheetName val="16 Serrurerie "/>
      <sheetName val="23  V R D "/>
      <sheetName val="25 Menuiserie Bois "/>
      <sheetName val="26 Porte Garage "/>
    </sheetNames>
    <sheetDataSet>
      <sheetData sheetId="0" refreshError="1"/>
      <sheetData sheetId="1" refreshError="1"/>
      <sheetData sheetId="2" refreshError="1">
        <row r="6">
          <cell r="G6">
            <v>22</v>
          </cell>
          <cell r="H6">
            <v>1243.8799999999999</v>
          </cell>
          <cell r="I6">
            <v>25</v>
          </cell>
          <cell r="J6">
            <v>1413.5</v>
          </cell>
          <cell r="K6">
            <v>32</v>
          </cell>
          <cell r="L6">
            <v>1809.28</v>
          </cell>
          <cell r="M6">
            <v>45</v>
          </cell>
          <cell r="N6">
            <v>2544.3000000000002</v>
          </cell>
          <cell r="O6">
            <v>20</v>
          </cell>
          <cell r="P6">
            <v>1130.8</v>
          </cell>
          <cell r="Q6">
            <v>79</v>
          </cell>
          <cell r="R6">
            <v>4466.66</v>
          </cell>
          <cell r="S6">
            <v>32</v>
          </cell>
          <cell r="T6">
            <v>1809.28</v>
          </cell>
          <cell r="V6">
            <v>1130.8</v>
          </cell>
          <cell r="W6">
            <v>4466.66</v>
          </cell>
          <cell r="X6">
            <v>-2.9499999999999997</v>
          </cell>
        </row>
        <row r="9">
          <cell r="G9">
            <v>22</v>
          </cell>
          <cell r="H9">
            <v>7010.08</v>
          </cell>
          <cell r="I9">
            <v>20</v>
          </cell>
          <cell r="J9">
            <v>6372.7999999999993</v>
          </cell>
          <cell r="K9">
            <v>29</v>
          </cell>
          <cell r="L9">
            <v>9240.56</v>
          </cell>
          <cell r="M9">
            <v>35</v>
          </cell>
          <cell r="N9">
            <v>11152.4</v>
          </cell>
          <cell r="O9">
            <v>16</v>
          </cell>
          <cell r="P9">
            <v>5098.24</v>
          </cell>
          <cell r="Q9">
            <v>26</v>
          </cell>
          <cell r="R9">
            <v>8284.64</v>
          </cell>
          <cell r="S9">
            <v>23</v>
          </cell>
          <cell r="T9">
            <v>7328.7199999999993</v>
          </cell>
          <cell r="V9">
            <v>5098.24</v>
          </cell>
          <cell r="W9">
            <v>11152.4</v>
          </cell>
          <cell r="X9">
            <v>-1.1875</v>
          </cell>
        </row>
        <row r="10">
          <cell r="G10">
            <v>22</v>
          </cell>
          <cell r="H10">
            <v>2549.3599999999997</v>
          </cell>
          <cell r="I10">
            <v>20</v>
          </cell>
          <cell r="J10">
            <v>2317.6</v>
          </cell>
          <cell r="K10">
            <v>29</v>
          </cell>
          <cell r="L10">
            <v>3360.52</v>
          </cell>
          <cell r="M10">
            <v>35</v>
          </cell>
          <cell r="N10">
            <v>4055.7999999999997</v>
          </cell>
          <cell r="O10">
            <v>16</v>
          </cell>
          <cell r="P10">
            <v>1854.08</v>
          </cell>
          <cell r="Q10">
            <v>26</v>
          </cell>
          <cell r="R10">
            <v>3012.88</v>
          </cell>
          <cell r="S10">
            <v>23</v>
          </cell>
          <cell r="T10">
            <v>2665.24</v>
          </cell>
          <cell r="V10">
            <v>1854.08</v>
          </cell>
          <cell r="W10">
            <v>4055.7999999999997</v>
          </cell>
          <cell r="X10">
            <v>-1.1875</v>
          </cell>
        </row>
        <row r="11">
          <cell r="G11">
            <v>25</v>
          </cell>
          <cell r="H11" t="str">
            <v>?????? P.M.</v>
          </cell>
          <cell r="I11">
            <v>45</v>
          </cell>
          <cell r="J11">
            <v>8348.4</v>
          </cell>
          <cell r="K11">
            <v>55</v>
          </cell>
          <cell r="L11">
            <v>10203.6</v>
          </cell>
          <cell r="M11">
            <v>185</v>
          </cell>
          <cell r="N11">
            <v>34321.200000000004</v>
          </cell>
          <cell r="O11">
            <v>36</v>
          </cell>
          <cell r="P11">
            <v>6678.72</v>
          </cell>
          <cell r="Q11">
            <v>34</v>
          </cell>
          <cell r="R11">
            <v>6307.68</v>
          </cell>
          <cell r="S11">
            <v>34</v>
          </cell>
          <cell r="T11">
            <v>6307.68</v>
          </cell>
          <cell r="V11">
            <v>6307.68</v>
          </cell>
          <cell r="W11">
            <v>34321.200000000004</v>
          </cell>
          <cell r="X11">
            <v>-4.4411764705882355</v>
          </cell>
        </row>
        <row r="12">
          <cell r="G12">
            <v>675</v>
          </cell>
          <cell r="H12" t="str">
            <v>PM</v>
          </cell>
          <cell r="I12">
            <v>12</v>
          </cell>
          <cell r="J12" t="str">
            <v>PM</v>
          </cell>
          <cell r="L12" t="str">
            <v>PM</v>
          </cell>
          <cell r="M12">
            <v>750</v>
          </cell>
          <cell r="N12" t="str">
            <v>PM</v>
          </cell>
          <cell r="P12" t="str">
            <v>PM</v>
          </cell>
          <cell r="Q12">
            <v>8500</v>
          </cell>
          <cell r="R12" t="str">
            <v>PM</v>
          </cell>
          <cell r="S12">
            <v>8500</v>
          </cell>
          <cell r="T12" t="str">
            <v>PM</v>
          </cell>
        </row>
        <row r="13">
          <cell r="M13" t="str">
            <v>l'heure</v>
          </cell>
        </row>
        <row r="14">
          <cell r="G14">
            <v>22</v>
          </cell>
          <cell r="H14">
            <v>6743.88</v>
          </cell>
          <cell r="I14">
            <v>30</v>
          </cell>
          <cell r="J14">
            <v>9196.2000000000007</v>
          </cell>
          <cell r="K14">
            <v>20</v>
          </cell>
          <cell r="L14">
            <v>6130.8</v>
          </cell>
          <cell r="M14">
            <v>45</v>
          </cell>
          <cell r="N14">
            <v>13794.300000000001</v>
          </cell>
          <cell r="O14">
            <v>17.5</v>
          </cell>
          <cell r="P14">
            <v>5364.4500000000007</v>
          </cell>
          <cell r="Q14">
            <v>18</v>
          </cell>
          <cell r="R14">
            <v>5517.72</v>
          </cell>
          <cell r="S14">
            <v>18</v>
          </cell>
          <cell r="T14">
            <v>5517.72</v>
          </cell>
          <cell r="V14">
            <v>5364.4500000000007</v>
          </cell>
          <cell r="W14">
            <v>13794.300000000001</v>
          </cell>
          <cell r="X14">
            <v>-1.5714285714285712</v>
          </cell>
        </row>
        <row r="20">
          <cell r="H20">
            <v>17547.2</v>
          </cell>
          <cell r="J20">
            <v>27648.5</v>
          </cell>
          <cell r="L20">
            <v>30744.76</v>
          </cell>
          <cell r="N20">
            <v>65868</v>
          </cell>
          <cell r="P20">
            <v>20126.29</v>
          </cell>
          <cell r="R20">
            <v>27589.58</v>
          </cell>
          <cell r="T20">
            <v>23628.639999999999</v>
          </cell>
          <cell r="V20">
            <v>17547.2</v>
          </cell>
          <cell r="W20">
            <v>65868</v>
          </cell>
          <cell r="X20">
            <v>-2.7537612838515546</v>
          </cell>
        </row>
        <row r="23">
          <cell r="T23">
            <v>0</v>
          </cell>
        </row>
        <row r="24">
          <cell r="G24">
            <v>160</v>
          </cell>
          <cell r="H24">
            <v>2531.1999999999998</v>
          </cell>
          <cell r="I24">
            <v>170</v>
          </cell>
          <cell r="J24">
            <v>2689.4</v>
          </cell>
          <cell r="K24">
            <v>195</v>
          </cell>
          <cell r="L24">
            <v>3084.9</v>
          </cell>
          <cell r="M24">
            <v>146</v>
          </cell>
          <cell r="N24">
            <v>2309.7200000000003</v>
          </cell>
          <cell r="O24">
            <v>160</v>
          </cell>
          <cell r="P24">
            <v>2531.1999999999998</v>
          </cell>
          <cell r="Q24">
            <v>135</v>
          </cell>
          <cell r="R24">
            <v>2135.6999999999998</v>
          </cell>
          <cell r="S24">
            <v>135</v>
          </cell>
          <cell r="T24">
            <v>2135.6999999999998</v>
          </cell>
          <cell r="V24">
            <v>2135.6999999999998</v>
          </cell>
          <cell r="W24">
            <v>3084.9</v>
          </cell>
          <cell r="X24">
            <v>-0.44444444444444459</v>
          </cell>
        </row>
        <row r="25">
          <cell r="J25">
            <v>0</v>
          </cell>
          <cell r="L25">
            <v>0</v>
          </cell>
          <cell r="N25">
            <v>0</v>
          </cell>
          <cell r="P25">
            <v>0</v>
          </cell>
          <cell r="R25">
            <v>0</v>
          </cell>
          <cell r="T25">
            <v>0</v>
          </cell>
        </row>
        <row r="26">
          <cell r="J26">
            <v>0</v>
          </cell>
          <cell r="L26">
            <v>0</v>
          </cell>
          <cell r="N26">
            <v>0</v>
          </cell>
          <cell r="P26">
            <v>0</v>
          </cell>
          <cell r="R26">
            <v>0</v>
          </cell>
          <cell r="T26">
            <v>0</v>
          </cell>
        </row>
        <row r="27">
          <cell r="G27">
            <v>830</v>
          </cell>
          <cell r="H27">
            <v>2415.3000000000002</v>
          </cell>
          <cell r="I27">
            <v>710</v>
          </cell>
          <cell r="J27">
            <v>2066.1</v>
          </cell>
          <cell r="K27">
            <v>1200</v>
          </cell>
          <cell r="L27">
            <v>3492</v>
          </cell>
          <cell r="M27">
            <v>1055</v>
          </cell>
          <cell r="N27">
            <v>3070.05</v>
          </cell>
          <cell r="O27">
            <v>800</v>
          </cell>
          <cell r="P27">
            <v>2328</v>
          </cell>
          <cell r="Q27">
            <v>680</v>
          </cell>
          <cell r="R27">
            <v>1978.8000000000002</v>
          </cell>
          <cell r="S27">
            <v>680</v>
          </cell>
          <cell r="T27">
            <v>1978.8000000000002</v>
          </cell>
          <cell r="V27">
            <v>1978.8000000000002</v>
          </cell>
          <cell r="W27">
            <v>3492</v>
          </cell>
          <cell r="X27">
            <v>-0.76470588235294101</v>
          </cell>
        </row>
        <row r="28">
          <cell r="G28">
            <v>830</v>
          </cell>
          <cell r="H28">
            <v>10715.3</v>
          </cell>
          <cell r="I28">
            <v>1100</v>
          </cell>
          <cell r="J28">
            <v>14201</v>
          </cell>
          <cell r="K28">
            <v>1300</v>
          </cell>
          <cell r="L28">
            <v>16783</v>
          </cell>
          <cell r="M28">
            <v>1055</v>
          </cell>
          <cell r="N28">
            <v>13620.05</v>
          </cell>
          <cell r="O28">
            <v>1450</v>
          </cell>
          <cell r="P28">
            <v>18719.5</v>
          </cell>
          <cell r="Q28">
            <v>1150</v>
          </cell>
          <cell r="R28">
            <v>14846.5</v>
          </cell>
          <cell r="S28">
            <v>1100</v>
          </cell>
          <cell r="T28">
            <v>14201</v>
          </cell>
          <cell r="V28">
            <v>10715.3</v>
          </cell>
          <cell r="W28">
            <v>18719.5</v>
          </cell>
          <cell r="X28">
            <v>-0.74698795180722899</v>
          </cell>
        </row>
        <row r="30">
          <cell r="H30">
            <v>15661.8</v>
          </cell>
          <cell r="J30">
            <v>18956.5</v>
          </cell>
          <cell r="L30">
            <v>23359.9</v>
          </cell>
          <cell r="N30">
            <v>18999.82</v>
          </cell>
          <cell r="P30">
            <v>23578.7</v>
          </cell>
          <cell r="R30">
            <v>18961</v>
          </cell>
          <cell r="T30">
            <v>18315.5</v>
          </cell>
          <cell r="V30">
            <v>15661.8</v>
          </cell>
          <cell r="W30">
            <v>23578.7</v>
          </cell>
          <cell r="X30">
            <v>-0.50549106743797023</v>
          </cell>
        </row>
        <row r="34">
          <cell r="G34">
            <v>425</v>
          </cell>
          <cell r="H34">
            <v>42508.5</v>
          </cell>
          <cell r="I34">
            <v>420</v>
          </cell>
          <cell r="J34">
            <v>42008.4</v>
          </cell>
          <cell r="L34">
            <v>0</v>
          </cell>
          <cell r="M34">
            <v>505</v>
          </cell>
          <cell r="N34">
            <v>50510.1</v>
          </cell>
          <cell r="O34">
            <v>502.8</v>
          </cell>
          <cell r="P34">
            <v>50290.055999999997</v>
          </cell>
          <cell r="Q34">
            <v>440</v>
          </cell>
          <cell r="R34">
            <v>44008.799999999996</v>
          </cell>
          <cell r="S34">
            <v>400</v>
          </cell>
          <cell r="T34">
            <v>40008</v>
          </cell>
        </row>
        <row r="35">
          <cell r="J35">
            <v>0</v>
          </cell>
          <cell r="K35" t="str">
            <v>89,6*450F</v>
          </cell>
          <cell r="L35">
            <v>40320</v>
          </cell>
          <cell r="N35">
            <v>0</v>
          </cell>
          <cell r="P35">
            <v>0</v>
          </cell>
          <cell r="R35">
            <v>0</v>
          </cell>
          <cell r="T35">
            <v>0</v>
          </cell>
        </row>
        <row r="36">
          <cell r="J36">
            <v>0</v>
          </cell>
          <cell r="K36" t="str">
            <v>13,34*540F</v>
          </cell>
          <cell r="L36">
            <v>7203.6</v>
          </cell>
          <cell r="N36">
            <v>0</v>
          </cell>
          <cell r="P36">
            <v>0</v>
          </cell>
          <cell r="R36">
            <v>0</v>
          </cell>
          <cell r="T36">
            <v>0</v>
          </cell>
        </row>
        <row r="37">
          <cell r="J37">
            <v>0</v>
          </cell>
          <cell r="N37">
            <v>0</v>
          </cell>
          <cell r="P37">
            <v>0</v>
          </cell>
          <cell r="R37">
            <v>0</v>
          </cell>
          <cell r="T37">
            <v>0</v>
          </cell>
        </row>
        <row r="38">
          <cell r="G38">
            <v>165</v>
          </cell>
          <cell r="H38">
            <v>5940</v>
          </cell>
          <cell r="I38">
            <v>30</v>
          </cell>
          <cell r="J38">
            <v>1080</v>
          </cell>
          <cell r="K38">
            <v>18</v>
          </cell>
          <cell r="L38">
            <v>648</v>
          </cell>
          <cell r="M38">
            <v>45</v>
          </cell>
          <cell r="N38">
            <v>1620</v>
          </cell>
          <cell r="O38">
            <v>48</v>
          </cell>
          <cell r="P38">
            <v>1728</v>
          </cell>
          <cell r="Q38">
            <v>85</v>
          </cell>
          <cell r="R38">
            <v>3060</v>
          </cell>
          <cell r="S38">
            <v>65</v>
          </cell>
          <cell r="T38">
            <v>2340</v>
          </cell>
          <cell r="V38">
            <v>648</v>
          </cell>
          <cell r="W38">
            <v>5940</v>
          </cell>
          <cell r="X38">
            <v>-8.1666666666666661</v>
          </cell>
        </row>
        <row r="39">
          <cell r="J39">
            <v>0</v>
          </cell>
          <cell r="L39">
            <v>0</v>
          </cell>
          <cell r="N39">
            <v>0</v>
          </cell>
          <cell r="P39">
            <v>0</v>
          </cell>
          <cell r="R39">
            <v>0</v>
          </cell>
          <cell r="T39">
            <v>0</v>
          </cell>
        </row>
        <row r="40">
          <cell r="J40">
            <v>0</v>
          </cell>
          <cell r="L40">
            <v>0</v>
          </cell>
          <cell r="N40">
            <v>0</v>
          </cell>
          <cell r="P40">
            <v>0</v>
          </cell>
          <cell r="R40">
            <v>0</v>
          </cell>
          <cell r="T40">
            <v>0</v>
          </cell>
        </row>
        <row r="41">
          <cell r="G41">
            <v>225</v>
          </cell>
          <cell r="H41">
            <v>6849</v>
          </cell>
          <cell r="I41">
            <v>210</v>
          </cell>
          <cell r="J41">
            <v>6392.4000000000005</v>
          </cell>
          <cell r="K41">
            <v>250</v>
          </cell>
          <cell r="L41">
            <v>7610</v>
          </cell>
          <cell r="M41">
            <v>235</v>
          </cell>
          <cell r="N41">
            <v>7153.4000000000005</v>
          </cell>
          <cell r="O41">
            <v>235</v>
          </cell>
          <cell r="P41">
            <v>7153.4000000000005</v>
          </cell>
          <cell r="Q41">
            <v>260</v>
          </cell>
          <cell r="R41">
            <v>7914.4000000000005</v>
          </cell>
          <cell r="S41">
            <v>230</v>
          </cell>
          <cell r="T41">
            <v>7001.2000000000007</v>
          </cell>
          <cell r="V41">
            <v>6392.4000000000005</v>
          </cell>
          <cell r="W41">
            <v>7914.4000000000005</v>
          </cell>
          <cell r="X41">
            <v>-0.23809523809523808</v>
          </cell>
        </row>
        <row r="42">
          <cell r="G42">
            <v>145</v>
          </cell>
          <cell r="H42">
            <v>1957.5</v>
          </cell>
          <cell r="I42">
            <v>145</v>
          </cell>
          <cell r="J42">
            <v>1957.5</v>
          </cell>
          <cell r="K42">
            <v>140</v>
          </cell>
          <cell r="L42">
            <v>1890</v>
          </cell>
          <cell r="M42">
            <v>146</v>
          </cell>
          <cell r="N42">
            <v>1971</v>
          </cell>
          <cell r="O42">
            <v>150</v>
          </cell>
          <cell r="P42">
            <v>2025</v>
          </cell>
          <cell r="Q42">
            <v>125</v>
          </cell>
          <cell r="R42">
            <v>1687.5</v>
          </cell>
          <cell r="S42">
            <v>125</v>
          </cell>
          <cell r="T42">
            <v>1687.5</v>
          </cell>
          <cell r="V42">
            <v>1687.5</v>
          </cell>
          <cell r="W42">
            <v>2025</v>
          </cell>
          <cell r="X42">
            <v>-0.2</v>
          </cell>
        </row>
        <row r="43">
          <cell r="G43">
            <v>185</v>
          </cell>
          <cell r="H43">
            <v>203.50000000000003</v>
          </cell>
          <cell r="I43">
            <v>220</v>
          </cell>
          <cell r="J43">
            <v>242.00000000000003</v>
          </cell>
          <cell r="K43">
            <v>160</v>
          </cell>
          <cell r="L43">
            <v>176</v>
          </cell>
          <cell r="M43">
            <v>275</v>
          </cell>
          <cell r="N43">
            <v>302.5</v>
          </cell>
          <cell r="O43">
            <v>380</v>
          </cell>
          <cell r="P43">
            <v>418.00000000000006</v>
          </cell>
          <cell r="Q43">
            <v>235</v>
          </cell>
          <cell r="R43">
            <v>258.5</v>
          </cell>
          <cell r="S43">
            <v>235</v>
          </cell>
          <cell r="T43">
            <v>258.5</v>
          </cell>
          <cell r="V43">
            <v>176</v>
          </cell>
          <cell r="W43">
            <v>418.00000000000006</v>
          </cell>
          <cell r="X43">
            <v>-1.3750000000000002</v>
          </cell>
        </row>
        <row r="44">
          <cell r="J44">
            <v>0</v>
          </cell>
          <cell r="L44">
            <v>0</v>
          </cell>
          <cell r="N44">
            <v>0</v>
          </cell>
          <cell r="P44">
            <v>0</v>
          </cell>
          <cell r="R44">
            <v>0</v>
          </cell>
          <cell r="T44">
            <v>0</v>
          </cell>
        </row>
        <row r="45">
          <cell r="G45">
            <v>360</v>
          </cell>
          <cell r="H45">
            <v>2988.0000000000005</v>
          </cell>
          <cell r="I45">
            <v>510</v>
          </cell>
          <cell r="J45">
            <v>4233</v>
          </cell>
          <cell r="K45">
            <v>420</v>
          </cell>
          <cell r="L45">
            <v>3486.0000000000005</v>
          </cell>
          <cell r="M45">
            <v>593</v>
          </cell>
          <cell r="N45">
            <v>4921.9000000000005</v>
          </cell>
          <cell r="O45">
            <v>425</v>
          </cell>
          <cell r="P45">
            <v>3527.5000000000005</v>
          </cell>
          <cell r="Q45">
            <v>315</v>
          </cell>
          <cell r="R45">
            <v>2614.5</v>
          </cell>
          <cell r="S45">
            <v>315</v>
          </cell>
          <cell r="T45">
            <v>2614.5</v>
          </cell>
          <cell r="V45">
            <v>2614.5</v>
          </cell>
          <cell r="W45">
            <v>4921.9000000000005</v>
          </cell>
          <cell r="X45">
            <v>-0.88253968253968273</v>
          </cell>
        </row>
        <row r="46">
          <cell r="J46">
            <v>0</v>
          </cell>
          <cell r="L46">
            <v>0</v>
          </cell>
          <cell r="N46">
            <v>0</v>
          </cell>
          <cell r="P46">
            <v>0</v>
          </cell>
          <cell r="R46">
            <v>0</v>
          </cell>
          <cell r="T46">
            <v>0</v>
          </cell>
        </row>
        <row r="47">
          <cell r="J47">
            <v>0</v>
          </cell>
          <cell r="L47">
            <v>0</v>
          </cell>
          <cell r="N47">
            <v>0</v>
          </cell>
          <cell r="P47">
            <v>0</v>
          </cell>
          <cell r="R47">
            <v>0</v>
          </cell>
          <cell r="T47">
            <v>0</v>
          </cell>
        </row>
        <row r="48">
          <cell r="J48">
            <v>0</v>
          </cell>
          <cell r="L48">
            <v>0</v>
          </cell>
          <cell r="N48">
            <v>0</v>
          </cell>
          <cell r="P48">
            <v>0</v>
          </cell>
          <cell r="R48">
            <v>0</v>
          </cell>
          <cell r="T48">
            <v>0</v>
          </cell>
        </row>
        <row r="49">
          <cell r="J49">
            <v>0</v>
          </cell>
          <cell r="L49">
            <v>0</v>
          </cell>
          <cell r="N49">
            <v>0</v>
          </cell>
          <cell r="P49">
            <v>0</v>
          </cell>
          <cell r="R49">
            <v>0</v>
          </cell>
          <cell r="T49">
            <v>0</v>
          </cell>
        </row>
        <row r="50">
          <cell r="J50">
            <v>0</v>
          </cell>
          <cell r="L50">
            <v>0</v>
          </cell>
          <cell r="N50">
            <v>0</v>
          </cell>
          <cell r="P50">
            <v>0</v>
          </cell>
          <cell r="R50">
            <v>0</v>
          </cell>
          <cell r="T50">
            <v>0</v>
          </cell>
        </row>
        <row r="51">
          <cell r="G51">
            <v>230</v>
          </cell>
          <cell r="H51">
            <v>14508.4</v>
          </cell>
          <cell r="I51">
            <v>165</v>
          </cell>
          <cell r="J51">
            <v>10408.199999999999</v>
          </cell>
          <cell r="K51">
            <v>240</v>
          </cell>
          <cell r="L51">
            <v>15139.199999999999</v>
          </cell>
          <cell r="M51">
            <v>195</v>
          </cell>
          <cell r="N51">
            <v>12300.6</v>
          </cell>
          <cell r="O51">
            <v>261</v>
          </cell>
          <cell r="P51">
            <v>16463.88</v>
          </cell>
          <cell r="Q51">
            <v>215</v>
          </cell>
          <cell r="R51">
            <v>13562.199999999999</v>
          </cell>
          <cell r="S51">
            <v>185</v>
          </cell>
          <cell r="T51">
            <v>11669.8</v>
          </cell>
          <cell r="V51">
            <v>10408.199999999999</v>
          </cell>
          <cell r="W51">
            <v>16463.88</v>
          </cell>
          <cell r="X51">
            <v>-0.58181818181818212</v>
          </cell>
        </row>
        <row r="52">
          <cell r="G52">
            <v>60</v>
          </cell>
          <cell r="H52" t="str">
            <v>P.M.</v>
          </cell>
          <cell r="J52" t="str">
            <v>P.M.</v>
          </cell>
          <cell r="K52">
            <v>160</v>
          </cell>
          <cell r="L52" t="str">
            <v>P.M.</v>
          </cell>
          <cell r="M52">
            <v>145</v>
          </cell>
          <cell r="N52" t="str">
            <v>P.M.</v>
          </cell>
          <cell r="P52" t="str">
            <v>P.M.</v>
          </cell>
          <cell r="Q52">
            <v>65</v>
          </cell>
          <cell r="R52" t="str">
            <v>P.M.</v>
          </cell>
          <cell r="S52">
            <v>65</v>
          </cell>
          <cell r="T52" t="str">
            <v>P.M.</v>
          </cell>
        </row>
        <row r="54">
          <cell r="G54">
            <v>165</v>
          </cell>
          <cell r="H54">
            <v>825</v>
          </cell>
          <cell r="I54">
            <v>100</v>
          </cell>
          <cell r="J54">
            <v>500</v>
          </cell>
          <cell r="K54">
            <v>30</v>
          </cell>
          <cell r="L54">
            <v>150</v>
          </cell>
          <cell r="M54">
            <v>60</v>
          </cell>
          <cell r="N54">
            <v>300</v>
          </cell>
          <cell r="O54">
            <v>50</v>
          </cell>
          <cell r="P54">
            <v>250</v>
          </cell>
          <cell r="Q54">
            <v>95</v>
          </cell>
          <cell r="R54">
            <v>475</v>
          </cell>
          <cell r="S54">
            <v>95</v>
          </cell>
          <cell r="T54">
            <v>475</v>
          </cell>
          <cell r="V54">
            <v>150</v>
          </cell>
          <cell r="W54">
            <v>825</v>
          </cell>
          <cell r="X54">
            <v>-4.5</v>
          </cell>
        </row>
        <row r="55">
          <cell r="J55">
            <v>0</v>
          </cell>
          <cell r="L55">
            <v>0</v>
          </cell>
          <cell r="N55">
            <v>0</v>
          </cell>
          <cell r="P55">
            <v>0</v>
          </cell>
          <cell r="R55">
            <v>0</v>
          </cell>
          <cell r="T55">
            <v>0</v>
          </cell>
        </row>
        <row r="56">
          <cell r="G56">
            <v>220</v>
          </cell>
          <cell r="H56">
            <v>1078</v>
          </cell>
          <cell r="I56">
            <v>120</v>
          </cell>
          <cell r="J56">
            <v>588</v>
          </cell>
          <cell r="K56">
            <v>200</v>
          </cell>
          <cell r="L56">
            <v>980.00000000000011</v>
          </cell>
          <cell r="M56">
            <v>215</v>
          </cell>
          <cell r="N56">
            <v>1053.5</v>
          </cell>
          <cell r="O56">
            <v>110</v>
          </cell>
          <cell r="P56">
            <v>539</v>
          </cell>
          <cell r="Q56">
            <v>185</v>
          </cell>
          <cell r="R56">
            <v>906.50000000000011</v>
          </cell>
          <cell r="S56">
            <v>185</v>
          </cell>
          <cell r="T56">
            <v>906.50000000000011</v>
          </cell>
          <cell r="V56">
            <v>539</v>
          </cell>
          <cell r="W56">
            <v>1078</v>
          </cell>
          <cell r="X56">
            <v>-1</v>
          </cell>
        </row>
        <row r="57">
          <cell r="J57">
            <v>0</v>
          </cell>
          <cell r="L57">
            <v>0</v>
          </cell>
          <cell r="N57">
            <v>0</v>
          </cell>
          <cell r="P57">
            <v>0</v>
          </cell>
          <cell r="R57">
            <v>0</v>
          </cell>
          <cell r="T57">
            <v>0</v>
          </cell>
        </row>
        <row r="58">
          <cell r="G58">
            <v>50</v>
          </cell>
          <cell r="H58">
            <v>567</v>
          </cell>
          <cell r="I58">
            <v>40</v>
          </cell>
          <cell r="J58">
            <v>453.6</v>
          </cell>
          <cell r="K58">
            <v>52</v>
          </cell>
          <cell r="L58">
            <v>589.67999999999995</v>
          </cell>
          <cell r="M58">
            <v>120</v>
          </cell>
          <cell r="N58" t="str">
            <v>PREMURS</v>
          </cell>
          <cell r="O58">
            <v>52</v>
          </cell>
          <cell r="P58">
            <v>589.67999999999995</v>
          </cell>
          <cell r="Q58">
            <v>45</v>
          </cell>
          <cell r="R58">
            <v>510.3</v>
          </cell>
          <cell r="S58">
            <v>45</v>
          </cell>
          <cell r="T58">
            <v>510.3</v>
          </cell>
          <cell r="V58">
            <v>453.6</v>
          </cell>
          <cell r="W58">
            <v>589.67999999999995</v>
          </cell>
          <cell r="X58">
            <v>-0.29999999999999982</v>
          </cell>
        </row>
        <row r="59">
          <cell r="J59">
            <v>0</v>
          </cell>
          <cell r="L59">
            <v>0</v>
          </cell>
          <cell r="P59">
            <v>0</v>
          </cell>
          <cell r="R59">
            <v>0</v>
          </cell>
          <cell r="T59">
            <v>0</v>
          </cell>
        </row>
        <row r="60">
          <cell r="G60">
            <v>156</v>
          </cell>
          <cell r="H60">
            <v>11345.880000000001</v>
          </cell>
          <cell r="I60">
            <v>100</v>
          </cell>
          <cell r="J60">
            <v>7273</v>
          </cell>
          <cell r="K60">
            <v>148</v>
          </cell>
          <cell r="L60">
            <v>10764.04</v>
          </cell>
          <cell r="M60">
            <v>156</v>
          </cell>
          <cell r="N60" t="str">
            <v>PREMURS</v>
          </cell>
          <cell r="O60">
            <v>127</v>
          </cell>
          <cell r="P60">
            <v>9236.7100000000009</v>
          </cell>
          <cell r="Q60">
            <v>135</v>
          </cell>
          <cell r="R60">
            <v>9818.5500000000011</v>
          </cell>
          <cell r="S60">
            <v>110</v>
          </cell>
          <cell r="T60">
            <v>8000.3</v>
          </cell>
          <cell r="V60">
            <v>7273</v>
          </cell>
          <cell r="W60">
            <v>11345.880000000001</v>
          </cell>
          <cell r="X60">
            <v>-0.56000000000000016</v>
          </cell>
        </row>
        <row r="61">
          <cell r="J61">
            <v>0</v>
          </cell>
          <cell r="L61">
            <v>0</v>
          </cell>
          <cell r="N61">
            <v>0</v>
          </cell>
          <cell r="P61">
            <v>0</v>
          </cell>
          <cell r="R61">
            <v>0</v>
          </cell>
          <cell r="T61">
            <v>0</v>
          </cell>
        </row>
        <row r="62">
          <cell r="G62">
            <v>50</v>
          </cell>
          <cell r="H62">
            <v>357</v>
          </cell>
          <cell r="I62">
            <v>280</v>
          </cell>
          <cell r="J62">
            <v>1999.1999999999998</v>
          </cell>
          <cell r="K62">
            <v>160</v>
          </cell>
          <cell r="L62">
            <v>1142.3999999999999</v>
          </cell>
          <cell r="M62">
            <v>25</v>
          </cell>
          <cell r="N62">
            <v>178.5</v>
          </cell>
          <cell r="O62">
            <v>88</v>
          </cell>
          <cell r="P62">
            <v>628.31999999999994</v>
          </cell>
          <cell r="Q62">
            <v>195</v>
          </cell>
          <cell r="R62">
            <v>1392.3</v>
          </cell>
          <cell r="S62">
            <v>100</v>
          </cell>
          <cell r="T62">
            <v>714</v>
          </cell>
          <cell r="V62">
            <v>178.5</v>
          </cell>
          <cell r="W62">
            <v>1999.1999999999998</v>
          </cell>
          <cell r="X62">
            <v>-10.199999999999999</v>
          </cell>
        </row>
        <row r="63">
          <cell r="J63">
            <v>0</v>
          </cell>
          <cell r="L63">
            <v>0</v>
          </cell>
          <cell r="N63">
            <v>0</v>
          </cell>
          <cell r="P63">
            <v>0</v>
          </cell>
          <cell r="R63">
            <v>0</v>
          </cell>
          <cell r="T63">
            <v>0</v>
          </cell>
        </row>
        <row r="64">
          <cell r="J64">
            <v>0</v>
          </cell>
          <cell r="L64">
            <v>0</v>
          </cell>
          <cell r="N64">
            <v>0</v>
          </cell>
          <cell r="P64">
            <v>0</v>
          </cell>
          <cell r="R64">
            <v>0</v>
          </cell>
          <cell r="T64">
            <v>0</v>
          </cell>
        </row>
        <row r="65">
          <cell r="G65">
            <v>300</v>
          </cell>
          <cell r="H65">
            <v>21579.000000000004</v>
          </cell>
          <cell r="I65">
            <v>278</v>
          </cell>
          <cell r="J65">
            <v>19996.54</v>
          </cell>
          <cell r="K65">
            <v>340</v>
          </cell>
          <cell r="L65">
            <v>24456.2</v>
          </cell>
          <cell r="M65">
            <v>295</v>
          </cell>
          <cell r="N65">
            <v>21219.350000000002</v>
          </cell>
          <cell r="O65">
            <v>335</v>
          </cell>
          <cell r="P65">
            <v>24096.550000000003</v>
          </cell>
          <cell r="Q65">
            <v>310</v>
          </cell>
          <cell r="R65">
            <v>22298.300000000003</v>
          </cell>
          <cell r="S65">
            <v>310</v>
          </cell>
          <cell r="T65">
            <v>22298.300000000003</v>
          </cell>
          <cell r="V65">
            <v>19996.54</v>
          </cell>
          <cell r="W65">
            <v>24456.2</v>
          </cell>
          <cell r="X65">
            <v>-0.22302158273381292</v>
          </cell>
        </row>
        <row r="66">
          <cell r="G66">
            <v>1200</v>
          </cell>
          <cell r="H66">
            <v>21384</v>
          </cell>
          <cell r="I66">
            <v>600</v>
          </cell>
          <cell r="J66">
            <v>10692</v>
          </cell>
          <cell r="K66">
            <v>600</v>
          </cell>
          <cell r="L66">
            <v>10692</v>
          </cell>
          <cell r="M66">
            <v>650</v>
          </cell>
          <cell r="N66">
            <v>11583</v>
          </cell>
          <cell r="O66">
            <v>850</v>
          </cell>
          <cell r="P66">
            <v>15147</v>
          </cell>
          <cell r="Q66">
            <v>650</v>
          </cell>
          <cell r="R66">
            <v>11583</v>
          </cell>
          <cell r="S66">
            <v>600</v>
          </cell>
          <cell r="T66">
            <v>10692</v>
          </cell>
          <cell r="V66">
            <v>10692</v>
          </cell>
          <cell r="W66">
            <v>21384</v>
          </cell>
          <cell r="X66">
            <v>-1</v>
          </cell>
        </row>
        <row r="67">
          <cell r="J67">
            <v>0</v>
          </cell>
          <cell r="L67">
            <v>0</v>
          </cell>
          <cell r="N67">
            <v>0</v>
          </cell>
          <cell r="P67">
            <v>0</v>
          </cell>
          <cell r="R67">
            <v>0</v>
          </cell>
          <cell r="T67">
            <v>0</v>
          </cell>
        </row>
        <row r="68">
          <cell r="J68">
            <v>0</v>
          </cell>
          <cell r="L68">
            <v>0</v>
          </cell>
          <cell r="N68">
            <v>0</v>
          </cell>
          <cell r="P68">
            <v>0</v>
          </cell>
          <cell r="R68">
            <v>0</v>
          </cell>
          <cell r="T68">
            <v>0</v>
          </cell>
        </row>
        <row r="69">
          <cell r="G69">
            <v>724</v>
          </cell>
          <cell r="H69">
            <v>724</v>
          </cell>
          <cell r="I69">
            <v>550</v>
          </cell>
          <cell r="J69">
            <v>550</v>
          </cell>
          <cell r="K69">
            <v>660</v>
          </cell>
          <cell r="L69">
            <v>660</v>
          </cell>
          <cell r="M69">
            <v>850</v>
          </cell>
          <cell r="N69">
            <v>850</v>
          </cell>
          <cell r="O69">
            <v>1100</v>
          </cell>
          <cell r="P69">
            <v>1100</v>
          </cell>
          <cell r="Q69">
            <v>580</v>
          </cell>
          <cell r="R69">
            <v>580</v>
          </cell>
          <cell r="S69">
            <v>580</v>
          </cell>
          <cell r="T69">
            <v>580</v>
          </cell>
          <cell r="V69">
            <v>550</v>
          </cell>
          <cell r="W69">
            <v>1100</v>
          </cell>
          <cell r="X69">
            <v>-1</v>
          </cell>
        </row>
        <row r="70">
          <cell r="G70">
            <v>530</v>
          </cell>
          <cell r="H70">
            <v>530</v>
          </cell>
          <cell r="I70">
            <v>500</v>
          </cell>
          <cell r="J70">
            <v>500</v>
          </cell>
          <cell r="K70">
            <v>600</v>
          </cell>
          <cell r="L70">
            <v>600</v>
          </cell>
          <cell r="M70">
            <v>635</v>
          </cell>
          <cell r="N70">
            <v>635</v>
          </cell>
          <cell r="O70">
            <v>820</v>
          </cell>
          <cell r="P70">
            <v>820</v>
          </cell>
          <cell r="Q70">
            <v>480</v>
          </cell>
          <cell r="R70">
            <v>480</v>
          </cell>
          <cell r="S70">
            <v>480</v>
          </cell>
          <cell r="T70">
            <v>480</v>
          </cell>
          <cell r="V70">
            <v>480</v>
          </cell>
          <cell r="W70">
            <v>820</v>
          </cell>
          <cell r="X70">
            <v>-0.70833333333333337</v>
          </cell>
        </row>
        <row r="71">
          <cell r="G71">
            <v>530</v>
          </cell>
          <cell r="H71">
            <v>530</v>
          </cell>
          <cell r="I71">
            <v>500</v>
          </cell>
          <cell r="J71">
            <v>500</v>
          </cell>
          <cell r="K71">
            <v>600</v>
          </cell>
          <cell r="L71">
            <v>600</v>
          </cell>
          <cell r="M71">
            <v>635</v>
          </cell>
          <cell r="N71">
            <v>635</v>
          </cell>
          <cell r="O71">
            <v>820</v>
          </cell>
          <cell r="P71">
            <v>820</v>
          </cell>
          <cell r="Q71">
            <v>550</v>
          </cell>
          <cell r="R71">
            <v>550</v>
          </cell>
          <cell r="S71">
            <v>550</v>
          </cell>
          <cell r="T71">
            <v>550</v>
          </cell>
          <cell r="V71">
            <v>500</v>
          </cell>
          <cell r="W71">
            <v>820</v>
          </cell>
          <cell r="X71">
            <v>-0.64</v>
          </cell>
        </row>
        <row r="72">
          <cell r="J72">
            <v>0</v>
          </cell>
          <cell r="L72">
            <v>0</v>
          </cell>
          <cell r="N72">
            <v>0</v>
          </cell>
          <cell r="P72">
            <v>0</v>
          </cell>
          <cell r="R72">
            <v>0</v>
          </cell>
          <cell r="T72">
            <v>0</v>
          </cell>
        </row>
        <row r="73">
          <cell r="J73">
            <v>0</v>
          </cell>
          <cell r="L73">
            <v>0</v>
          </cell>
          <cell r="N73">
            <v>0</v>
          </cell>
          <cell r="P73">
            <v>0</v>
          </cell>
          <cell r="R73">
            <v>0</v>
          </cell>
          <cell r="T73">
            <v>0</v>
          </cell>
        </row>
        <row r="74">
          <cell r="G74">
            <v>185</v>
          </cell>
          <cell r="H74">
            <v>2965.55</v>
          </cell>
          <cell r="I74">
            <v>200</v>
          </cell>
          <cell r="J74">
            <v>3206</v>
          </cell>
          <cell r="K74">
            <v>170</v>
          </cell>
          <cell r="L74">
            <v>2725.1000000000004</v>
          </cell>
          <cell r="M74">
            <v>205</v>
          </cell>
          <cell r="N74">
            <v>3286.15</v>
          </cell>
          <cell r="O74">
            <v>185</v>
          </cell>
          <cell r="P74">
            <v>2965.55</v>
          </cell>
          <cell r="Q74">
            <v>230</v>
          </cell>
          <cell r="R74">
            <v>3686.9</v>
          </cell>
          <cell r="S74">
            <v>200</v>
          </cell>
          <cell r="T74">
            <v>3206</v>
          </cell>
          <cell r="V74">
            <v>2725.1000000000004</v>
          </cell>
          <cell r="W74">
            <v>3686.9</v>
          </cell>
          <cell r="X74">
            <v>-0.35294117647058809</v>
          </cell>
        </row>
        <row r="75">
          <cell r="G75">
            <v>176</v>
          </cell>
          <cell r="H75">
            <v>545.6</v>
          </cell>
          <cell r="I75">
            <v>190</v>
          </cell>
          <cell r="J75">
            <v>589</v>
          </cell>
          <cell r="K75">
            <v>130</v>
          </cell>
          <cell r="L75">
            <v>403</v>
          </cell>
          <cell r="M75">
            <v>185</v>
          </cell>
          <cell r="N75">
            <v>573.5</v>
          </cell>
          <cell r="O75">
            <v>135</v>
          </cell>
          <cell r="P75">
            <v>418.5</v>
          </cell>
          <cell r="Q75">
            <v>185</v>
          </cell>
          <cell r="R75">
            <v>573.5</v>
          </cell>
          <cell r="S75">
            <v>185</v>
          </cell>
          <cell r="T75">
            <v>573.5</v>
          </cell>
          <cell r="V75">
            <v>403</v>
          </cell>
          <cell r="W75">
            <v>589</v>
          </cell>
          <cell r="X75">
            <v>-0.46153846153846156</v>
          </cell>
        </row>
        <row r="76">
          <cell r="J76">
            <v>0</v>
          </cell>
          <cell r="L76">
            <v>0</v>
          </cell>
          <cell r="N76">
            <v>0</v>
          </cell>
          <cell r="P76">
            <v>0</v>
          </cell>
          <cell r="R76">
            <v>0</v>
          </cell>
          <cell r="T76">
            <v>0</v>
          </cell>
        </row>
        <row r="77">
          <cell r="G77">
            <v>9675</v>
          </cell>
          <cell r="H77">
            <v>9675</v>
          </cell>
          <cell r="I77">
            <v>17000</v>
          </cell>
          <cell r="J77">
            <v>17000</v>
          </cell>
          <cell r="K77">
            <v>8200</v>
          </cell>
          <cell r="L77">
            <v>8200</v>
          </cell>
          <cell r="M77">
            <v>8856</v>
          </cell>
          <cell r="N77">
            <v>8856</v>
          </cell>
          <cell r="O77">
            <v>9600</v>
          </cell>
          <cell r="P77">
            <v>9600</v>
          </cell>
          <cell r="Q77">
            <v>11300</v>
          </cell>
          <cell r="R77">
            <v>11300</v>
          </cell>
          <cell r="S77">
            <v>10300</v>
          </cell>
          <cell r="T77">
            <v>10300</v>
          </cell>
          <cell r="V77">
            <v>8200</v>
          </cell>
          <cell r="W77">
            <v>17000</v>
          </cell>
          <cell r="X77">
            <v>-1.0731707317073171</v>
          </cell>
        </row>
        <row r="78">
          <cell r="J78">
            <v>0</v>
          </cell>
          <cell r="L78">
            <v>0</v>
          </cell>
          <cell r="N78">
            <v>0</v>
          </cell>
          <cell r="P78">
            <v>0</v>
          </cell>
          <cell r="R78">
            <v>0</v>
          </cell>
          <cell r="T78">
            <v>0</v>
          </cell>
        </row>
        <row r="79">
          <cell r="J79">
            <v>0</v>
          </cell>
          <cell r="L79">
            <v>0</v>
          </cell>
          <cell r="N79">
            <v>0</v>
          </cell>
          <cell r="P79">
            <v>0</v>
          </cell>
          <cell r="R79">
            <v>0</v>
          </cell>
          <cell r="T79">
            <v>0</v>
          </cell>
        </row>
        <row r="80">
          <cell r="G80">
            <v>2200</v>
          </cell>
          <cell r="H80" t="str">
            <v>??????</v>
          </cell>
          <cell r="I80">
            <v>2000</v>
          </cell>
          <cell r="J80">
            <v>2000</v>
          </cell>
          <cell r="K80">
            <v>700</v>
          </cell>
          <cell r="L80">
            <v>700</v>
          </cell>
          <cell r="M80">
            <v>485</v>
          </cell>
          <cell r="N80">
            <v>485</v>
          </cell>
          <cell r="O80">
            <v>800</v>
          </cell>
          <cell r="P80">
            <v>800</v>
          </cell>
          <cell r="Q80">
            <v>1850</v>
          </cell>
          <cell r="R80">
            <v>1850</v>
          </cell>
          <cell r="S80">
            <v>1850</v>
          </cell>
          <cell r="T80">
            <v>1850</v>
          </cell>
          <cell r="V80">
            <v>485</v>
          </cell>
          <cell r="W80">
            <v>2000</v>
          </cell>
          <cell r="X80">
            <v>-3.1237113402061856</v>
          </cell>
        </row>
        <row r="81">
          <cell r="H81" t="str">
            <v>P.M.</v>
          </cell>
          <cell r="J81" t="str">
            <v>P.M.</v>
          </cell>
          <cell r="K81">
            <v>180</v>
          </cell>
          <cell r="L81" t="str">
            <v>P.M.</v>
          </cell>
          <cell r="M81">
            <v>365</v>
          </cell>
          <cell r="N81" t="str">
            <v>P.M.</v>
          </cell>
          <cell r="O81">
            <v>200</v>
          </cell>
          <cell r="P81" t="str">
            <v>P.M.</v>
          </cell>
          <cell r="Q81">
            <v>1150</v>
          </cell>
          <cell r="R81" t="str">
            <v>P.M.</v>
          </cell>
          <cell r="S81">
            <v>1150</v>
          </cell>
          <cell r="T81" t="str">
            <v>P.M.</v>
          </cell>
        </row>
        <row r="83">
          <cell r="G83">
            <v>231</v>
          </cell>
          <cell r="H83">
            <v>877.8</v>
          </cell>
          <cell r="I83">
            <v>220</v>
          </cell>
          <cell r="J83">
            <v>836</v>
          </cell>
          <cell r="K83">
            <v>220</v>
          </cell>
          <cell r="L83">
            <v>836</v>
          </cell>
          <cell r="M83">
            <v>250</v>
          </cell>
          <cell r="N83">
            <v>950</v>
          </cell>
          <cell r="O83">
            <v>185</v>
          </cell>
          <cell r="P83">
            <v>703</v>
          </cell>
          <cell r="Q83">
            <v>195</v>
          </cell>
          <cell r="R83">
            <v>741</v>
          </cell>
          <cell r="S83">
            <v>195</v>
          </cell>
          <cell r="T83">
            <v>741</v>
          </cell>
          <cell r="V83">
            <v>703</v>
          </cell>
          <cell r="W83">
            <v>950</v>
          </cell>
          <cell r="X83">
            <v>-0.35135135135135137</v>
          </cell>
        </row>
        <row r="84">
          <cell r="J84">
            <v>0</v>
          </cell>
          <cell r="L84">
            <v>0</v>
          </cell>
          <cell r="N84">
            <v>0</v>
          </cell>
          <cell r="P84">
            <v>0</v>
          </cell>
          <cell r="R84">
            <v>0</v>
          </cell>
          <cell r="T84">
            <v>0</v>
          </cell>
        </row>
        <row r="85">
          <cell r="G85">
            <v>1300</v>
          </cell>
          <cell r="H85">
            <v>1300</v>
          </cell>
          <cell r="I85">
            <v>2500</v>
          </cell>
          <cell r="J85">
            <v>2500</v>
          </cell>
          <cell r="K85">
            <v>1600</v>
          </cell>
          <cell r="L85">
            <v>1600</v>
          </cell>
          <cell r="M85">
            <v>2562</v>
          </cell>
          <cell r="N85">
            <v>2562</v>
          </cell>
          <cell r="O85">
            <v>1477</v>
          </cell>
          <cell r="P85">
            <v>1477</v>
          </cell>
          <cell r="Q85">
            <v>2800</v>
          </cell>
          <cell r="R85">
            <v>2800</v>
          </cell>
          <cell r="S85">
            <v>2800</v>
          </cell>
          <cell r="T85">
            <v>2800</v>
          </cell>
          <cell r="V85">
            <v>1300</v>
          </cell>
          <cell r="W85">
            <v>2800</v>
          </cell>
          <cell r="X85">
            <v>-1.1538461538461537</v>
          </cell>
        </row>
        <row r="86">
          <cell r="J86">
            <v>0</v>
          </cell>
          <cell r="L86">
            <v>0</v>
          </cell>
          <cell r="N86">
            <v>0</v>
          </cell>
          <cell r="P86">
            <v>0</v>
          </cell>
          <cell r="R86">
            <v>0</v>
          </cell>
          <cell r="T86">
            <v>0</v>
          </cell>
        </row>
        <row r="87">
          <cell r="G87">
            <v>300</v>
          </cell>
          <cell r="H87">
            <v>720</v>
          </cell>
          <cell r="I87">
            <v>600</v>
          </cell>
          <cell r="J87">
            <v>1440</v>
          </cell>
          <cell r="K87">
            <v>500</v>
          </cell>
          <cell r="L87">
            <v>500</v>
          </cell>
          <cell r="M87">
            <v>195</v>
          </cell>
          <cell r="N87">
            <v>468</v>
          </cell>
          <cell r="O87">
            <v>360</v>
          </cell>
          <cell r="P87">
            <v>864</v>
          </cell>
          <cell r="Q87">
            <v>560</v>
          </cell>
          <cell r="R87">
            <v>1344</v>
          </cell>
          <cell r="S87">
            <v>560</v>
          </cell>
          <cell r="T87">
            <v>1344</v>
          </cell>
          <cell r="V87">
            <v>468</v>
          </cell>
          <cell r="W87">
            <v>1440</v>
          </cell>
          <cell r="X87">
            <v>-2.0769230769230771</v>
          </cell>
        </row>
        <row r="89">
          <cell r="H89">
            <v>149958.72999999998</v>
          </cell>
          <cell r="J89">
            <v>136944.84</v>
          </cell>
          <cell r="L89">
            <v>142071.21999999997</v>
          </cell>
          <cell r="N89">
            <v>132414.5</v>
          </cell>
          <cell r="P89">
            <v>151661.14600000001</v>
          </cell>
          <cell r="R89">
            <v>143995.25</v>
          </cell>
          <cell r="T89">
            <v>131600.40000000002</v>
          </cell>
          <cell r="V89">
            <v>131600.40000000002</v>
          </cell>
          <cell r="W89">
            <v>151661.14600000001</v>
          </cell>
          <cell r="X89">
            <v>-0.15243681630147007</v>
          </cell>
        </row>
        <row r="93">
          <cell r="G93">
            <v>275</v>
          </cell>
          <cell r="H93">
            <v>39899.75</v>
          </cell>
          <cell r="I93">
            <v>320</v>
          </cell>
          <cell r="J93">
            <v>46428.800000000003</v>
          </cell>
          <cell r="K93">
            <v>295</v>
          </cell>
          <cell r="L93">
            <v>42801.55</v>
          </cell>
          <cell r="M93">
            <v>252</v>
          </cell>
          <cell r="N93">
            <v>36562.68</v>
          </cell>
          <cell r="O93">
            <v>314.2</v>
          </cell>
          <cell r="P93">
            <v>45587.277999999998</v>
          </cell>
          <cell r="Q93">
            <v>315</v>
          </cell>
          <cell r="R93">
            <v>45703.35</v>
          </cell>
          <cell r="S93">
            <v>300</v>
          </cell>
          <cell r="T93">
            <v>43527</v>
          </cell>
          <cell r="V93">
            <v>36562.68</v>
          </cell>
          <cell r="W93">
            <v>46428.800000000003</v>
          </cell>
          <cell r="X93">
            <v>-0.26984126984126994</v>
          </cell>
        </row>
        <row r="94">
          <cell r="J94">
            <v>0</v>
          </cell>
          <cell r="L94">
            <v>0</v>
          </cell>
          <cell r="N94">
            <v>0</v>
          </cell>
          <cell r="P94">
            <v>0</v>
          </cell>
          <cell r="R94">
            <v>0</v>
          </cell>
          <cell r="T94">
            <v>0</v>
          </cell>
        </row>
        <row r="95">
          <cell r="G95">
            <v>147</v>
          </cell>
          <cell r="H95">
            <v>6468</v>
          </cell>
          <cell r="I95">
            <v>145</v>
          </cell>
          <cell r="J95">
            <v>6380</v>
          </cell>
          <cell r="K95">
            <v>140</v>
          </cell>
          <cell r="L95">
            <v>6160</v>
          </cell>
          <cell r="M95">
            <v>175</v>
          </cell>
          <cell r="N95">
            <v>7700</v>
          </cell>
          <cell r="O95">
            <v>165</v>
          </cell>
          <cell r="P95">
            <v>7260</v>
          </cell>
          <cell r="Q95">
            <v>135</v>
          </cell>
          <cell r="R95">
            <v>5940</v>
          </cell>
          <cell r="S95">
            <v>135</v>
          </cell>
          <cell r="T95">
            <v>5940</v>
          </cell>
          <cell r="V95">
            <v>5940</v>
          </cell>
          <cell r="W95">
            <v>7700</v>
          </cell>
          <cell r="X95">
            <v>-0.29629629629629628</v>
          </cell>
        </row>
        <row r="96">
          <cell r="J96">
            <v>0</v>
          </cell>
          <cell r="L96">
            <v>0</v>
          </cell>
          <cell r="N96">
            <v>0</v>
          </cell>
          <cell r="P96">
            <v>0</v>
          </cell>
          <cell r="R96">
            <v>0</v>
          </cell>
          <cell r="T96">
            <v>0</v>
          </cell>
        </row>
        <row r="97">
          <cell r="G97">
            <v>195</v>
          </cell>
          <cell r="H97">
            <v>3958.4999999999995</v>
          </cell>
          <cell r="I97">
            <v>220</v>
          </cell>
          <cell r="J97">
            <v>4465.9999999999991</v>
          </cell>
          <cell r="K97">
            <v>208</v>
          </cell>
          <cell r="L97">
            <v>4222.3999999999996</v>
          </cell>
          <cell r="M97">
            <v>187</v>
          </cell>
          <cell r="N97">
            <v>3796.0999999999995</v>
          </cell>
          <cell r="O97">
            <v>268</v>
          </cell>
          <cell r="P97">
            <v>5440.4</v>
          </cell>
          <cell r="Q97">
            <v>235</v>
          </cell>
          <cell r="R97">
            <v>4770.4999999999991</v>
          </cell>
          <cell r="S97">
            <v>235</v>
          </cell>
          <cell r="T97">
            <v>4770.4999999999991</v>
          </cell>
          <cell r="V97">
            <v>3796.0999999999995</v>
          </cell>
          <cell r="W97">
            <v>5440.4</v>
          </cell>
          <cell r="X97">
            <v>-0.43315508021390386</v>
          </cell>
        </row>
        <row r="98">
          <cell r="J98">
            <v>0</v>
          </cell>
          <cell r="L98">
            <v>0</v>
          </cell>
          <cell r="N98">
            <v>0</v>
          </cell>
          <cell r="P98">
            <v>0</v>
          </cell>
          <cell r="R98">
            <v>0</v>
          </cell>
          <cell r="T98">
            <v>0</v>
          </cell>
        </row>
        <row r="99">
          <cell r="G99">
            <v>168</v>
          </cell>
          <cell r="H99">
            <v>3541.4399999999996</v>
          </cell>
          <cell r="I99">
            <v>250</v>
          </cell>
          <cell r="J99">
            <v>5270</v>
          </cell>
          <cell r="K99">
            <v>186</v>
          </cell>
          <cell r="L99">
            <v>3920.8799999999997</v>
          </cell>
          <cell r="M99">
            <v>274</v>
          </cell>
          <cell r="N99">
            <v>5775.9199999999992</v>
          </cell>
          <cell r="O99">
            <v>130</v>
          </cell>
          <cell r="P99">
            <v>2740.3999999999996</v>
          </cell>
          <cell r="Q99">
            <v>295</v>
          </cell>
          <cell r="R99">
            <v>6218.5999999999995</v>
          </cell>
          <cell r="S99">
            <v>250</v>
          </cell>
          <cell r="T99">
            <v>5270</v>
          </cell>
          <cell r="V99">
            <v>2740.3999999999996</v>
          </cell>
          <cell r="W99">
            <v>6218.5999999999995</v>
          </cell>
          <cell r="X99">
            <v>-1.2692307692307694</v>
          </cell>
        </row>
        <row r="100">
          <cell r="J100">
            <v>0</v>
          </cell>
          <cell r="L100">
            <v>0</v>
          </cell>
          <cell r="N100">
            <v>0</v>
          </cell>
          <cell r="P100">
            <v>0</v>
          </cell>
          <cell r="R100">
            <v>0</v>
          </cell>
          <cell r="T100">
            <v>0</v>
          </cell>
        </row>
        <row r="101">
          <cell r="J101">
            <v>0</v>
          </cell>
          <cell r="L101">
            <v>0</v>
          </cell>
          <cell r="N101">
            <v>0</v>
          </cell>
          <cell r="P101">
            <v>0</v>
          </cell>
          <cell r="R101">
            <v>0</v>
          </cell>
          <cell r="T101">
            <v>0</v>
          </cell>
        </row>
        <row r="102">
          <cell r="G102">
            <v>168</v>
          </cell>
          <cell r="H102">
            <v>4636.8</v>
          </cell>
          <cell r="I102">
            <v>250</v>
          </cell>
          <cell r="J102">
            <v>6900</v>
          </cell>
          <cell r="K102">
            <v>148</v>
          </cell>
          <cell r="L102">
            <v>4084.8</v>
          </cell>
          <cell r="M102">
            <v>237</v>
          </cell>
          <cell r="N102">
            <v>6541.2000000000007</v>
          </cell>
          <cell r="O102">
            <v>150</v>
          </cell>
          <cell r="P102">
            <v>4140</v>
          </cell>
          <cell r="Q102">
            <v>165</v>
          </cell>
          <cell r="R102">
            <v>4554</v>
          </cell>
          <cell r="S102">
            <v>165</v>
          </cell>
          <cell r="T102">
            <v>4554</v>
          </cell>
          <cell r="V102">
            <v>4084.8</v>
          </cell>
          <cell r="W102">
            <v>6900</v>
          </cell>
          <cell r="X102">
            <v>-0.68918918918918914</v>
          </cell>
        </row>
        <row r="103">
          <cell r="J103">
            <v>0</v>
          </cell>
          <cell r="L103">
            <v>0</v>
          </cell>
          <cell r="N103">
            <v>0</v>
          </cell>
          <cell r="P103">
            <v>0</v>
          </cell>
          <cell r="R103">
            <v>0</v>
          </cell>
          <cell r="T103">
            <v>0</v>
          </cell>
        </row>
        <row r="104">
          <cell r="G104">
            <v>273</v>
          </cell>
          <cell r="H104">
            <v>9211.02</v>
          </cell>
          <cell r="I104">
            <v>300</v>
          </cell>
          <cell r="J104">
            <v>10122</v>
          </cell>
          <cell r="K104">
            <v>290</v>
          </cell>
          <cell r="L104">
            <v>9784.6</v>
          </cell>
          <cell r="M104">
            <v>246</v>
          </cell>
          <cell r="N104">
            <v>8300.0400000000009</v>
          </cell>
          <cell r="O104">
            <v>289.39999999999998</v>
          </cell>
          <cell r="P104">
            <v>9764.3559999999998</v>
          </cell>
          <cell r="Q104">
            <v>295</v>
          </cell>
          <cell r="R104">
            <v>9953.3000000000011</v>
          </cell>
          <cell r="S104">
            <v>295</v>
          </cell>
          <cell r="T104">
            <v>9953.3000000000011</v>
          </cell>
          <cell r="V104">
            <v>8300.0400000000009</v>
          </cell>
          <cell r="W104">
            <v>10122</v>
          </cell>
          <cell r="X104">
            <v>-0.21951219512195108</v>
          </cell>
        </row>
        <row r="105">
          <cell r="G105">
            <v>185</v>
          </cell>
          <cell r="H105" t="str">
            <v>P.M.</v>
          </cell>
          <cell r="J105" t="str">
            <v>P.M.</v>
          </cell>
          <cell r="K105">
            <v>208</v>
          </cell>
          <cell r="L105" t="str">
            <v>P.M.</v>
          </cell>
          <cell r="M105">
            <v>164</v>
          </cell>
          <cell r="N105" t="str">
            <v>P.M.</v>
          </cell>
          <cell r="P105" t="str">
            <v>P.M.</v>
          </cell>
          <cell r="Q105">
            <v>330</v>
          </cell>
          <cell r="R105" t="str">
            <v>P.M.</v>
          </cell>
          <cell r="S105">
            <v>330</v>
          </cell>
          <cell r="T105" t="str">
            <v>P.M.</v>
          </cell>
        </row>
        <row r="108">
          <cell r="G108">
            <v>368</v>
          </cell>
          <cell r="H108">
            <v>496.8</v>
          </cell>
          <cell r="I108">
            <v>450</v>
          </cell>
          <cell r="J108">
            <v>607.5</v>
          </cell>
          <cell r="K108">
            <v>300</v>
          </cell>
          <cell r="L108">
            <v>405</v>
          </cell>
          <cell r="M108">
            <v>670</v>
          </cell>
          <cell r="N108">
            <v>904.50000000000011</v>
          </cell>
          <cell r="O108">
            <v>380</v>
          </cell>
          <cell r="P108">
            <v>513</v>
          </cell>
          <cell r="Q108">
            <v>285</v>
          </cell>
          <cell r="R108">
            <v>384.75</v>
          </cell>
          <cell r="S108">
            <v>285</v>
          </cell>
          <cell r="T108">
            <v>384.75</v>
          </cell>
          <cell r="V108">
            <v>384.75</v>
          </cell>
          <cell r="W108">
            <v>904.50000000000011</v>
          </cell>
          <cell r="X108">
            <v>-1.3508771929824563</v>
          </cell>
        </row>
        <row r="109">
          <cell r="G109">
            <v>368</v>
          </cell>
          <cell r="H109">
            <v>1177.6000000000001</v>
          </cell>
          <cell r="I109">
            <v>200</v>
          </cell>
          <cell r="J109">
            <v>640</v>
          </cell>
          <cell r="K109">
            <v>260</v>
          </cell>
          <cell r="L109">
            <v>832</v>
          </cell>
          <cell r="M109">
            <v>773</v>
          </cell>
          <cell r="N109">
            <v>2473.6000000000004</v>
          </cell>
          <cell r="O109">
            <v>250</v>
          </cell>
          <cell r="P109">
            <v>800</v>
          </cell>
          <cell r="Q109">
            <v>245</v>
          </cell>
          <cell r="R109">
            <v>784</v>
          </cell>
          <cell r="S109">
            <v>245</v>
          </cell>
          <cell r="T109">
            <v>784</v>
          </cell>
          <cell r="V109">
            <v>640</v>
          </cell>
          <cell r="W109">
            <v>2473.6000000000004</v>
          </cell>
          <cell r="X109">
            <v>-2.8650000000000007</v>
          </cell>
        </row>
        <row r="110">
          <cell r="J110">
            <v>0</v>
          </cell>
          <cell r="N110">
            <v>0</v>
          </cell>
          <cell r="P110">
            <v>0</v>
          </cell>
          <cell r="R110">
            <v>0</v>
          </cell>
          <cell r="T110">
            <v>0</v>
          </cell>
        </row>
        <row r="111">
          <cell r="G111">
            <v>368</v>
          </cell>
          <cell r="H111">
            <v>1527.2</v>
          </cell>
          <cell r="I111">
            <v>100</v>
          </cell>
          <cell r="J111">
            <v>415.00000000000006</v>
          </cell>
          <cell r="K111">
            <v>180</v>
          </cell>
          <cell r="L111">
            <v>747.00000000000011</v>
          </cell>
          <cell r="M111">
            <v>225</v>
          </cell>
          <cell r="N111">
            <v>933.75000000000011</v>
          </cell>
          <cell r="O111">
            <v>210</v>
          </cell>
          <cell r="P111">
            <v>871.50000000000011</v>
          </cell>
          <cell r="Q111">
            <v>385</v>
          </cell>
          <cell r="R111">
            <v>1597.7500000000002</v>
          </cell>
          <cell r="S111">
            <v>385</v>
          </cell>
          <cell r="T111">
            <v>1597.7500000000002</v>
          </cell>
          <cell r="V111">
            <v>415.00000000000006</v>
          </cell>
          <cell r="W111">
            <v>1597.7500000000002</v>
          </cell>
          <cell r="X111">
            <v>-2.85</v>
          </cell>
        </row>
        <row r="112">
          <cell r="J112">
            <v>0</v>
          </cell>
          <cell r="N112">
            <v>0</v>
          </cell>
          <cell r="P112">
            <v>0</v>
          </cell>
          <cell r="R112">
            <v>0</v>
          </cell>
          <cell r="T112">
            <v>0</v>
          </cell>
        </row>
        <row r="113">
          <cell r="G113">
            <v>7840</v>
          </cell>
          <cell r="H113">
            <v>7840</v>
          </cell>
          <cell r="I113">
            <v>13000</v>
          </cell>
          <cell r="J113">
            <v>13000</v>
          </cell>
          <cell r="K113">
            <v>8600</v>
          </cell>
          <cell r="L113">
            <v>8600</v>
          </cell>
          <cell r="M113">
            <v>9857</v>
          </cell>
          <cell r="N113">
            <v>9857</v>
          </cell>
          <cell r="O113">
            <v>9800</v>
          </cell>
          <cell r="P113">
            <v>9800</v>
          </cell>
          <cell r="Q113">
            <v>13800</v>
          </cell>
          <cell r="R113">
            <v>13800</v>
          </cell>
          <cell r="S113">
            <v>12800</v>
          </cell>
          <cell r="T113">
            <v>12800</v>
          </cell>
          <cell r="V113">
            <v>7840</v>
          </cell>
          <cell r="W113">
            <v>13800</v>
          </cell>
          <cell r="X113">
            <v>-0.76020408163265307</v>
          </cell>
        </row>
        <row r="114">
          <cell r="J114">
            <v>0</v>
          </cell>
          <cell r="N114">
            <v>0</v>
          </cell>
          <cell r="P114">
            <v>0</v>
          </cell>
          <cell r="R114">
            <v>0</v>
          </cell>
          <cell r="T114">
            <v>0</v>
          </cell>
        </row>
        <row r="115">
          <cell r="J115">
            <v>0</v>
          </cell>
          <cell r="N115">
            <v>0</v>
          </cell>
          <cell r="P115">
            <v>0</v>
          </cell>
          <cell r="R115">
            <v>0</v>
          </cell>
          <cell r="T115">
            <v>0</v>
          </cell>
        </row>
        <row r="116">
          <cell r="G116">
            <v>360</v>
          </cell>
          <cell r="H116">
            <v>25682.400000000001</v>
          </cell>
          <cell r="I116">
            <v>320</v>
          </cell>
          <cell r="J116">
            <v>22828.800000000003</v>
          </cell>
          <cell r="K116">
            <v>350</v>
          </cell>
          <cell r="L116">
            <v>24969</v>
          </cell>
          <cell r="M116">
            <v>295</v>
          </cell>
          <cell r="N116">
            <v>21045.3</v>
          </cell>
          <cell r="O116">
            <v>343</v>
          </cell>
          <cell r="P116">
            <v>24469.620000000003</v>
          </cell>
          <cell r="Q116">
            <v>320</v>
          </cell>
          <cell r="R116">
            <v>22828.800000000003</v>
          </cell>
          <cell r="S116">
            <v>320</v>
          </cell>
          <cell r="T116">
            <v>22828.800000000003</v>
          </cell>
          <cell r="V116">
            <v>21045.3</v>
          </cell>
          <cell r="W116">
            <v>25682.400000000001</v>
          </cell>
          <cell r="X116">
            <v>-0.22033898305084756</v>
          </cell>
        </row>
        <row r="117">
          <cell r="J117">
            <v>0</v>
          </cell>
          <cell r="N117">
            <v>0</v>
          </cell>
          <cell r="P117">
            <v>0</v>
          </cell>
          <cell r="R117">
            <v>0</v>
          </cell>
          <cell r="T117">
            <v>0</v>
          </cell>
        </row>
        <row r="118">
          <cell r="G118">
            <v>420</v>
          </cell>
          <cell r="H118">
            <v>7350</v>
          </cell>
          <cell r="I118">
            <v>600</v>
          </cell>
          <cell r="J118">
            <v>10500</v>
          </cell>
          <cell r="K118">
            <v>520</v>
          </cell>
          <cell r="L118">
            <v>9100</v>
          </cell>
          <cell r="M118">
            <v>683</v>
          </cell>
          <cell r="N118">
            <v>11952.5</v>
          </cell>
          <cell r="O118">
            <v>530</v>
          </cell>
          <cell r="P118">
            <v>9275</v>
          </cell>
          <cell r="Q118">
            <v>480</v>
          </cell>
          <cell r="R118">
            <v>8400</v>
          </cell>
          <cell r="S118">
            <v>480</v>
          </cell>
          <cell r="T118">
            <v>8400</v>
          </cell>
          <cell r="V118">
            <v>7350</v>
          </cell>
          <cell r="W118">
            <v>11952.5</v>
          </cell>
          <cell r="X118">
            <v>-0.62619047619047619</v>
          </cell>
        </row>
        <row r="119">
          <cell r="P119">
            <v>0</v>
          </cell>
          <cell r="R119">
            <v>0</v>
          </cell>
          <cell r="T119">
            <v>0</v>
          </cell>
        </row>
        <row r="120">
          <cell r="G120">
            <v>225</v>
          </cell>
          <cell r="H120" t="str">
            <v>P.M.</v>
          </cell>
          <cell r="J120" t="str">
            <v>P.M.</v>
          </cell>
          <cell r="K120">
            <v>250</v>
          </cell>
          <cell r="L120" t="str">
            <v>P.M.</v>
          </cell>
          <cell r="M120">
            <v>235</v>
          </cell>
          <cell r="N120" t="str">
            <v>P.M.</v>
          </cell>
          <cell r="O120">
            <v>235</v>
          </cell>
          <cell r="P120" t="str">
            <v>P.M.</v>
          </cell>
          <cell r="Q120">
            <v>270</v>
          </cell>
          <cell r="R120" t="str">
            <v>P.M.</v>
          </cell>
          <cell r="S120">
            <v>270</v>
          </cell>
          <cell r="T120" t="str">
            <v>P.M.</v>
          </cell>
        </row>
        <row r="121">
          <cell r="G121">
            <v>185</v>
          </cell>
          <cell r="H121" t="str">
            <v>P.M.</v>
          </cell>
          <cell r="J121" t="str">
            <v>P.M.</v>
          </cell>
          <cell r="K121">
            <v>208</v>
          </cell>
          <cell r="L121" t="str">
            <v>P.M.</v>
          </cell>
          <cell r="M121">
            <v>146</v>
          </cell>
          <cell r="N121" t="str">
            <v>P.M.</v>
          </cell>
          <cell r="O121">
            <v>425</v>
          </cell>
          <cell r="P121" t="str">
            <v>P.M.</v>
          </cell>
          <cell r="Q121">
            <v>310</v>
          </cell>
          <cell r="R121" t="str">
            <v>P.M.</v>
          </cell>
          <cell r="S121">
            <v>310</v>
          </cell>
          <cell r="T121" t="str">
            <v>P.M.</v>
          </cell>
        </row>
        <row r="122">
          <cell r="G122">
            <v>145</v>
          </cell>
          <cell r="H122" t="str">
            <v>P.M.</v>
          </cell>
          <cell r="J122" t="str">
            <v>P.M.</v>
          </cell>
          <cell r="K122">
            <v>140</v>
          </cell>
          <cell r="L122" t="str">
            <v>P.M.</v>
          </cell>
          <cell r="M122">
            <v>275</v>
          </cell>
          <cell r="N122" t="str">
            <v>P.M.</v>
          </cell>
          <cell r="O122">
            <v>150</v>
          </cell>
          <cell r="P122" t="str">
            <v>P.M.</v>
          </cell>
          <cell r="Q122">
            <v>135</v>
          </cell>
          <cell r="R122" t="str">
            <v>P.M.</v>
          </cell>
          <cell r="S122">
            <v>135</v>
          </cell>
          <cell r="T122" t="str">
            <v>P.M.</v>
          </cell>
        </row>
        <row r="124">
          <cell r="H124">
            <v>111789.51000000001</v>
          </cell>
          <cell r="J124">
            <v>127558.1</v>
          </cell>
          <cell r="L124">
            <v>115627.23000000001</v>
          </cell>
          <cell r="N124">
            <v>115842.59000000001</v>
          </cell>
          <cell r="P124">
            <v>120661.554</v>
          </cell>
          <cell r="R124">
            <v>124935.05</v>
          </cell>
          <cell r="T124">
            <v>120810.1</v>
          </cell>
          <cell r="V124">
            <v>111789.51000000001</v>
          </cell>
          <cell r="W124">
            <v>127558.1</v>
          </cell>
          <cell r="X124">
            <v>-0.14105607941210221</v>
          </cell>
        </row>
        <row r="130">
          <cell r="G130">
            <v>720</v>
          </cell>
          <cell r="H130">
            <v>8208</v>
          </cell>
          <cell r="I130">
            <v>650</v>
          </cell>
          <cell r="J130">
            <v>7410</v>
          </cell>
          <cell r="K130">
            <v>450</v>
          </cell>
          <cell r="L130">
            <v>5130</v>
          </cell>
          <cell r="M130">
            <v>525</v>
          </cell>
          <cell r="N130">
            <v>5985</v>
          </cell>
          <cell r="O130">
            <v>389</v>
          </cell>
          <cell r="P130">
            <v>4434.6000000000004</v>
          </cell>
          <cell r="Q130">
            <v>580</v>
          </cell>
          <cell r="R130">
            <v>6612</v>
          </cell>
          <cell r="S130">
            <v>580</v>
          </cell>
          <cell r="T130">
            <v>6612</v>
          </cell>
          <cell r="V130">
            <v>4434.6000000000004</v>
          </cell>
          <cell r="W130">
            <v>8208</v>
          </cell>
          <cell r="X130">
            <v>-0.85089974293059112</v>
          </cell>
        </row>
        <row r="131">
          <cell r="G131">
            <v>418</v>
          </cell>
          <cell r="H131">
            <v>4765.2</v>
          </cell>
          <cell r="I131">
            <v>580</v>
          </cell>
          <cell r="J131">
            <v>6612</v>
          </cell>
          <cell r="K131">
            <v>400</v>
          </cell>
          <cell r="L131">
            <v>4560</v>
          </cell>
          <cell r="M131">
            <v>404</v>
          </cell>
          <cell r="N131">
            <v>4605.6000000000004</v>
          </cell>
          <cell r="O131">
            <v>330</v>
          </cell>
          <cell r="P131">
            <v>3762</v>
          </cell>
          <cell r="Q131">
            <v>550</v>
          </cell>
          <cell r="R131">
            <v>6270</v>
          </cell>
          <cell r="S131">
            <v>550</v>
          </cell>
          <cell r="T131">
            <v>6270</v>
          </cell>
          <cell r="V131">
            <v>3762</v>
          </cell>
          <cell r="W131">
            <v>6612</v>
          </cell>
          <cell r="X131">
            <v>-0.75757575757575757</v>
          </cell>
        </row>
        <row r="132">
          <cell r="G132">
            <v>418</v>
          </cell>
          <cell r="H132">
            <v>5726.5999999999995</v>
          </cell>
          <cell r="I132">
            <v>400</v>
          </cell>
          <cell r="J132">
            <v>5480</v>
          </cell>
          <cell r="K132">
            <v>300</v>
          </cell>
          <cell r="L132">
            <v>4110</v>
          </cell>
          <cell r="M132">
            <v>352</v>
          </cell>
          <cell r="N132">
            <v>4822.3999999999996</v>
          </cell>
          <cell r="O132">
            <v>290</v>
          </cell>
          <cell r="P132">
            <v>3973</v>
          </cell>
          <cell r="Q132">
            <v>330</v>
          </cell>
          <cell r="R132">
            <v>4521</v>
          </cell>
          <cell r="S132">
            <v>330</v>
          </cell>
          <cell r="T132">
            <v>4521</v>
          </cell>
          <cell r="V132">
            <v>3973</v>
          </cell>
          <cell r="W132">
            <v>5726.5999999999995</v>
          </cell>
          <cell r="X132">
            <v>-0.44137931034482747</v>
          </cell>
        </row>
        <row r="133">
          <cell r="J133">
            <v>0</v>
          </cell>
          <cell r="L133">
            <v>0</v>
          </cell>
          <cell r="N133">
            <v>0</v>
          </cell>
          <cell r="P133">
            <v>0</v>
          </cell>
          <cell r="R133">
            <v>0</v>
          </cell>
          <cell r="T133">
            <v>0</v>
          </cell>
        </row>
        <row r="134">
          <cell r="G134">
            <v>605</v>
          </cell>
          <cell r="H134">
            <v>1210</v>
          </cell>
          <cell r="I134">
            <v>1000</v>
          </cell>
          <cell r="J134">
            <v>2000</v>
          </cell>
          <cell r="K134">
            <v>450</v>
          </cell>
          <cell r="L134">
            <v>900</v>
          </cell>
          <cell r="M134">
            <v>580</v>
          </cell>
          <cell r="N134">
            <v>1160</v>
          </cell>
          <cell r="O134">
            <v>405</v>
          </cell>
          <cell r="P134">
            <v>810</v>
          </cell>
          <cell r="Q134">
            <v>880</v>
          </cell>
          <cell r="R134">
            <v>1760</v>
          </cell>
          <cell r="S134">
            <v>880</v>
          </cell>
          <cell r="T134">
            <v>1760</v>
          </cell>
          <cell r="V134">
            <v>810</v>
          </cell>
          <cell r="W134">
            <v>2000</v>
          </cell>
          <cell r="X134">
            <v>-1.4691358024691359</v>
          </cell>
        </row>
        <row r="135">
          <cell r="G135">
            <v>580</v>
          </cell>
          <cell r="H135">
            <v>1160</v>
          </cell>
          <cell r="I135">
            <v>800</v>
          </cell>
          <cell r="J135">
            <v>1600</v>
          </cell>
          <cell r="K135">
            <v>400</v>
          </cell>
          <cell r="L135">
            <v>800</v>
          </cell>
          <cell r="M135">
            <v>520</v>
          </cell>
          <cell r="N135">
            <v>1040</v>
          </cell>
          <cell r="O135">
            <v>405</v>
          </cell>
          <cell r="P135">
            <v>810</v>
          </cell>
          <cell r="Q135">
            <v>980</v>
          </cell>
          <cell r="R135">
            <v>1960</v>
          </cell>
          <cell r="S135">
            <v>980</v>
          </cell>
          <cell r="T135">
            <v>1960</v>
          </cell>
          <cell r="V135">
            <v>800</v>
          </cell>
          <cell r="W135">
            <v>1960</v>
          </cell>
          <cell r="X135">
            <v>-1.45</v>
          </cell>
        </row>
        <row r="136">
          <cell r="J136">
            <v>0</v>
          </cell>
          <cell r="L136">
            <v>0</v>
          </cell>
          <cell r="N136">
            <v>0</v>
          </cell>
          <cell r="P136">
            <v>0</v>
          </cell>
          <cell r="R136">
            <v>0</v>
          </cell>
          <cell r="T136">
            <v>0</v>
          </cell>
        </row>
        <row r="137">
          <cell r="G137">
            <v>1400</v>
          </cell>
          <cell r="H137">
            <v>1400</v>
          </cell>
          <cell r="I137">
            <v>1200</v>
          </cell>
          <cell r="J137">
            <v>1200</v>
          </cell>
          <cell r="K137">
            <v>480</v>
          </cell>
          <cell r="L137">
            <v>480</v>
          </cell>
          <cell r="M137">
            <v>1232</v>
          </cell>
          <cell r="N137">
            <v>1232</v>
          </cell>
          <cell r="O137">
            <v>850</v>
          </cell>
          <cell r="P137">
            <v>850</v>
          </cell>
          <cell r="Q137">
            <v>1450</v>
          </cell>
          <cell r="R137">
            <v>1450</v>
          </cell>
          <cell r="S137">
            <v>1450</v>
          </cell>
          <cell r="T137">
            <v>1450</v>
          </cell>
          <cell r="V137">
            <v>480</v>
          </cell>
          <cell r="W137">
            <v>1450</v>
          </cell>
          <cell r="X137">
            <v>-2.0208333333333335</v>
          </cell>
        </row>
        <row r="138">
          <cell r="G138">
            <v>1045</v>
          </cell>
          <cell r="H138">
            <v>1045</v>
          </cell>
          <cell r="I138">
            <v>1000</v>
          </cell>
          <cell r="J138">
            <v>1000</v>
          </cell>
          <cell r="K138">
            <v>450</v>
          </cell>
          <cell r="L138">
            <v>450</v>
          </cell>
          <cell r="M138">
            <v>893</v>
          </cell>
          <cell r="N138">
            <v>893</v>
          </cell>
          <cell r="O138">
            <v>670</v>
          </cell>
          <cell r="P138">
            <v>670</v>
          </cell>
          <cell r="Q138">
            <v>1200</v>
          </cell>
          <cell r="R138">
            <v>1200</v>
          </cell>
          <cell r="S138">
            <v>1200</v>
          </cell>
          <cell r="T138">
            <v>1200</v>
          </cell>
          <cell r="V138">
            <v>450</v>
          </cell>
          <cell r="W138">
            <v>1200</v>
          </cell>
          <cell r="X138">
            <v>-1.6666666666666667</v>
          </cell>
        </row>
        <row r="139">
          <cell r="G139">
            <v>189</v>
          </cell>
          <cell r="H139">
            <v>756</v>
          </cell>
          <cell r="I139">
            <v>410</v>
          </cell>
          <cell r="J139">
            <v>1640</v>
          </cell>
          <cell r="K139">
            <v>130</v>
          </cell>
          <cell r="L139">
            <v>520</v>
          </cell>
          <cell r="M139">
            <v>131</v>
          </cell>
          <cell r="N139">
            <v>524</v>
          </cell>
          <cell r="O139">
            <v>125</v>
          </cell>
          <cell r="P139">
            <v>500</v>
          </cell>
          <cell r="Q139">
            <v>350</v>
          </cell>
          <cell r="R139">
            <v>1400</v>
          </cell>
          <cell r="S139">
            <v>350</v>
          </cell>
          <cell r="T139">
            <v>1400</v>
          </cell>
          <cell r="V139">
            <v>500</v>
          </cell>
          <cell r="W139">
            <v>1640</v>
          </cell>
          <cell r="X139">
            <v>-2.2799999999999998</v>
          </cell>
        </row>
        <row r="140">
          <cell r="G140">
            <v>297</v>
          </cell>
          <cell r="H140">
            <v>891</v>
          </cell>
          <cell r="I140">
            <v>300</v>
          </cell>
          <cell r="J140">
            <v>900</v>
          </cell>
          <cell r="K140">
            <v>100</v>
          </cell>
          <cell r="L140">
            <v>300</v>
          </cell>
          <cell r="M140">
            <v>105</v>
          </cell>
          <cell r="N140">
            <v>315</v>
          </cell>
          <cell r="O140">
            <v>85</v>
          </cell>
          <cell r="P140">
            <v>255</v>
          </cell>
          <cell r="Q140">
            <v>330</v>
          </cell>
          <cell r="R140">
            <v>990</v>
          </cell>
          <cell r="S140">
            <v>330</v>
          </cell>
          <cell r="T140">
            <v>990</v>
          </cell>
          <cell r="V140">
            <v>255</v>
          </cell>
          <cell r="W140">
            <v>990</v>
          </cell>
          <cell r="X140">
            <v>-2.8823529411764706</v>
          </cell>
        </row>
        <row r="143">
          <cell r="G143">
            <v>231</v>
          </cell>
          <cell r="H143" t="str">
            <v>P.M.</v>
          </cell>
          <cell r="J143" t="str">
            <v>P.M.</v>
          </cell>
          <cell r="K143">
            <v>220</v>
          </cell>
          <cell r="L143" t="str">
            <v>P.M.</v>
          </cell>
          <cell r="M143">
            <v>213</v>
          </cell>
          <cell r="N143" t="str">
            <v>P.M.</v>
          </cell>
          <cell r="O143">
            <v>88</v>
          </cell>
          <cell r="P143" t="str">
            <v>P.M.</v>
          </cell>
          <cell r="R143" t="str">
            <v>P.M.</v>
          </cell>
          <cell r="T143" t="str">
            <v>P.M.</v>
          </cell>
        </row>
        <row r="146">
          <cell r="G146">
            <v>120</v>
          </cell>
          <cell r="H146">
            <v>3168</v>
          </cell>
          <cell r="I146">
            <v>130</v>
          </cell>
          <cell r="J146">
            <v>3432</v>
          </cell>
          <cell r="K146">
            <v>60</v>
          </cell>
          <cell r="L146">
            <v>1584</v>
          </cell>
          <cell r="M146">
            <v>166</v>
          </cell>
          <cell r="N146">
            <v>4382.3999999999996</v>
          </cell>
          <cell r="O146">
            <v>89.25</v>
          </cell>
          <cell r="P146">
            <v>2356.1999999999998</v>
          </cell>
          <cell r="Q146">
            <v>135</v>
          </cell>
          <cell r="R146">
            <v>3564</v>
          </cell>
          <cell r="S146">
            <v>135</v>
          </cell>
          <cell r="T146">
            <v>3564</v>
          </cell>
          <cell r="V146">
            <v>1584</v>
          </cell>
          <cell r="W146">
            <v>4382.3999999999996</v>
          </cell>
          <cell r="X146">
            <v>-1.7666666666666664</v>
          </cell>
        </row>
        <row r="147">
          <cell r="G147">
            <v>300</v>
          </cell>
          <cell r="H147">
            <v>900</v>
          </cell>
          <cell r="I147">
            <v>100</v>
          </cell>
          <cell r="J147">
            <v>300</v>
          </cell>
          <cell r="K147">
            <v>120</v>
          </cell>
          <cell r="L147">
            <v>360</v>
          </cell>
          <cell r="M147">
            <v>60</v>
          </cell>
          <cell r="N147">
            <v>180</v>
          </cell>
          <cell r="O147">
            <v>100</v>
          </cell>
          <cell r="P147">
            <v>300</v>
          </cell>
          <cell r="Q147">
            <v>250</v>
          </cell>
          <cell r="R147">
            <v>750</v>
          </cell>
          <cell r="S147">
            <v>250</v>
          </cell>
          <cell r="T147">
            <v>750</v>
          </cell>
          <cell r="V147">
            <v>180</v>
          </cell>
          <cell r="W147">
            <v>900</v>
          </cell>
          <cell r="X147">
            <v>-4</v>
          </cell>
        </row>
        <row r="148">
          <cell r="J148">
            <v>0</v>
          </cell>
          <cell r="L148">
            <v>0</v>
          </cell>
          <cell r="N148">
            <v>0</v>
          </cell>
          <cell r="P148">
            <v>0</v>
          </cell>
          <cell r="R148">
            <v>0</v>
          </cell>
          <cell r="T148">
            <v>0</v>
          </cell>
        </row>
        <row r="149">
          <cell r="L149">
            <v>0</v>
          </cell>
          <cell r="N149">
            <v>0</v>
          </cell>
          <cell r="P149">
            <v>0</v>
          </cell>
          <cell r="R149">
            <v>0</v>
          </cell>
          <cell r="T149">
            <v>0</v>
          </cell>
        </row>
        <row r="150">
          <cell r="L150">
            <v>0</v>
          </cell>
          <cell r="N150">
            <v>0</v>
          </cell>
          <cell r="P150">
            <v>0</v>
          </cell>
          <cell r="R150">
            <v>0</v>
          </cell>
          <cell r="T150">
            <v>0</v>
          </cell>
        </row>
        <row r="151">
          <cell r="G151">
            <v>138</v>
          </cell>
          <cell r="H151">
            <v>2097.6</v>
          </cell>
          <cell r="I151">
            <v>160</v>
          </cell>
          <cell r="J151">
            <v>2432</v>
          </cell>
          <cell r="K151">
            <v>150</v>
          </cell>
          <cell r="L151">
            <v>2280</v>
          </cell>
          <cell r="M151">
            <v>135</v>
          </cell>
          <cell r="N151">
            <v>2052</v>
          </cell>
          <cell r="O151">
            <v>110.25</v>
          </cell>
          <cell r="P151">
            <v>1675.8</v>
          </cell>
          <cell r="Q151">
            <v>185</v>
          </cell>
          <cell r="R151">
            <v>2812</v>
          </cell>
          <cell r="S151">
            <v>140</v>
          </cell>
          <cell r="T151">
            <v>2128</v>
          </cell>
          <cell r="V151">
            <v>1675.8</v>
          </cell>
          <cell r="W151">
            <v>2812</v>
          </cell>
          <cell r="X151">
            <v>-0.67800453514739234</v>
          </cell>
        </row>
        <row r="152">
          <cell r="G152">
            <v>60</v>
          </cell>
          <cell r="H152">
            <v>360</v>
          </cell>
          <cell r="I152">
            <v>100</v>
          </cell>
          <cell r="J152">
            <v>600</v>
          </cell>
          <cell r="K152">
            <v>150</v>
          </cell>
          <cell r="L152">
            <v>900</v>
          </cell>
          <cell r="N152">
            <v>0</v>
          </cell>
          <cell r="O152">
            <v>131.25</v>
          </cell>
          <cell r="P152">
            <v>787.5</v>
          </cell>
          <cell r="Q152">
            <v>65</v>
          </cell>
          <cell r="R152">
            <v>390</v>
          </cell>
          <cell r="S152">
            <v>65</v>
          </cell>
          <cell r="T152">
            <v>390</v>
          </cell>
        </row>
        <row r="153">
          <cell r="G153">
            <v>63</v>
          </cell>
          <cell r="H153">
            <v>252</v>
          </cell>
          <cell r="I153">
            <v>120</v>
          </cell>
          <cell r="J153">
            <v>480</v>
          </cell>
          <cell r="K153">
            <v>150</v>
          </cell>
          <cell r="L153">
            <v>600</v>
          </cell>
          <cell r="N153">
            <v>0</v>
          </cell>
          <cell r="O153">
            <v>99.75</v>
          </cell>
          <cell r="P153">
            <v>399</v>
          </cell>
          <cell r="Q153">
            <v>75</v>
          </cell>
          <cell r="R153">
            <v>300</v>
          </cell>
          <cell r="S153">
            <v>75</v>
          </cell>
          <cell r="T153">
            <v>300</v>
          </cell>
        </row>
        <row r="154">
          <cell r="G154">
            <v>250</v>
          </cell>
          <cell r="H154">
            <v>750</v>
          </cell>
          <cell r="I154">
            <v>200</v>
          </cell>
          <cell r="J154">
            <v>600</v>
          </cell>
          <cell r="K154">
            <v>210</v>
          </cell>
          <cell r="L154">
            <v>630</v>
          </cell>
          <cell r="N154">
            <v>0</v>
          </cell>
          <cell r="O154">
            <v>189</v>
          </cell>
          <cell r="P154">
            <v>567</v>
          </cell>
          <cell r="Q154">
            <v>195</v>
          </cell>
          <cell r="R154">
            <v>585</v>
          </cell>
          <cell r="S154">
            <v>195</v>
          </cell>
          <cell r="T154">
            <v>585</v>
          </cell>
        </row>
        <row r="155">
          <cell r="G155">
            <v>1000</v>
          </cell>
          <cell r="H155">
            <v>1000</v>
          </cell>
          <cell r="I155">
            <v>500</v>
          </cell>
          <cell r="J155">
            <v>500</v>
          </cell>
          <cell r="K155">
            <v>500</v>
          </cell>
          <cell r="L155">
            <v>500</v>
          </cell>
          <cell r="N155">
            <v>0</v>
          </cell>
          <cell r="O155">
            <v>472.5</v>
          </cell>
          <cell r="P155">
            <v>472.5</v>
          </cell>
          <cell r="Q155">
            <v>350</v>
          </cell>
          <cell r="R155">
            <v>350</v>
          </cell>
          <cell r="S155">
            <v>350</v>
          </cell>
          <cell r="T155">
            <v>350</v>
          </cell>
        </row>
        <row r="156">
          <cell r="G156">
            <v>75</v>
          </cell>
          <cell r="H156" t="str">
            <v>????</v>
          </cell>
          <cell r="I156">
            <v>60</v>
          </cell>
          <cell r="J156">
            <v>912</v>
          </cell>
          <cell r="K156">
            <v>40</v>
          </cell>
          <cell r="L156">
            <v>608</v>
          </cell>
          <cell r="M156">
            <v>35</v>
          </cell>
          <cell r="N156">
            <v>532</v>
          </cell>
          <cell r="O156">
            <v>194.25</v>
          </cell>
          <cell r="P156">
            <v>2952.6</v>
          </cell>
          <cell r="Q156">
            <v>95</v>
          </cell>
          <cell r="R156">
            <v>1444</v>
          </cell>
          <cell r="S156">
            <v>95</v>
          </cell>
          <cell r="T156">
            <v>1444</v>
          </cell>
          <cell r="V156">
            <v>532</v>
          </cell>
          <cell r="W156">
            <v>2952.6</v>
          </cell>
          <cell r="X156">
            <v>-4.55</v>
          </cell>
        </row>
        <row r="157">
          <cell r="J157">
            <v>0</v>
          </cell>
          <cell r="L157">
            <v>0</v>
          </cell>
          <cell r="M157" t="str">
            <v>sép hydrocarb</v>
          </cell>
          <cell r="N157">
            <v>350</v>
          </cell>
          <cell r="R157">
            <v>0</v>
          </cell>
          <cell r="T157">
            <v>0</v>
          </cell>
        </row>
        <row r="158">
          <cell r="G158">
            <v>230</v>
          </cell>
          <cell r="H158">
            <v>36061.699999999997</v>
          </cell>
          <cell r="I158">
            <v>200</v>
          </cell>
          <cell r="J158">
            <v>31358</v>
          </cell>
          <cell r="K158">
            <v>230</v>
          </cell>
          <cell r="L158">
            <v>36061.699999999997</v>
          </cell>
          <cell r="M158">
            <v>195</v>
          </cell>
          <cell r="N158">
            <v>30574.05</v>
          </cell>
          <cell r="O158">
            <v>0</v>
          </cell>
          <cell r="P158">
            <v>0</v>
          </cell>
          <cell r="Q158">
            <v>215</v>
          </cell>
          <cell r="R158">
            <v>33709.85</v>
          </cell>
          <cell r="S158">
            <v>185</v>
          </cell>
          <cell r="T158">
            <v>29006.149999999998</v>
          </cell>
        </row>
        <row r="159">
          <cell r="G159">
            <v>235</v>
          </cell>
          <cell r="H159">
            <v>1163.25</v>
          </cell>
          <cell r="I159">
            <v>250</v>
          </cell>
          <cell r="J159">
            <v>1237.5</v>
          </cell>
          <cell r="K159">
            <v>350</v>
          </cell>
          <cell r="L159">
            <v>1732.5</v>
          </cell>
          <cell r="M159">
            <v>235</v>
          </cell>
          <cell r="N159">
            <v>1163.25</v>
          </cell>
          <cell r="O159">
            <v>185</v>
          </cell>
          <cell r="P159">
            <v>915.75</v>
          </cell>
          <cell r="Q159">
            <v>345</v>
          </cell>
          <cell r="R159">
            <v>1707.75</v>
          </cell>
          <cell r="S159">
            <v>345</v>
          </cell>
          <cell r="T159">
            <v>1707.75</v>
          </cell>
          <cell r="V159">
            <v>915.75</v>
          </cell>
          <cell r="W159">
            <v>1732.5</v>
          </cell>
          <cell r="X159">
            <v>-0.89189189189189189</v>
          </cell>
        </row>
        <row r="160">
          <cell r="J160">
            <v>0</v>
          </cell>
          <cell r="K160" t="str">
            <v>PV ébrasements</v>
          </cell>
          <cell r="L160">
            <v>2100</v>
          </cell>
          <cell r="N160">
            <v>0</v>
          </cell>
          <cell r="P160">
            <v>0</v>
          </cell>
          <cell r="R160">
            <v>0</v>
          </cell>
          <cell r="T160">
            <v>0</v>
          </cell>
        </row>
        <row r="161">
          <cell r="G161">
            <v>275</v>
          </cell>
          <cell r="H161">
            <v>11288.75</v>
          </cell>
          <cell r="I161">
            <v>230</v>
          </cell>
          <cell r="J161">
            <v>9441.5</v>
          </cell>
          <cell r="K161">
            <v>420</v>
          </cell>
          <cell r="L161">
            <v>17241</v>
          </cell>
          <cell r="M161">
            <v>452</v>
          </cell>
          <cell r="N161">
            <v>18554.599999999999</v>
          </cell>
          <cell r="O161">
            <v>367</v>
          </cell>
          <cell r="P161">
            <v>15065.349999999999</v>
          </cell>
          <cell r="Q161">
            <v>215</v>
          </cell>
          <cell r="R161">
            <v>8825.75</v>
          </cell>
          <cell r="S161">
            <v>215</v>
          </cell>
          <cell r="T161">
            <v>8825.75</v>
          </cell>
          <cell r="V161">
            <v>8825.75</v>
          </cell>
          <cell r="W161">
            <v>18554.599999999999</v>
          </cell>
          <cell r="X161">
            <v>-1.1023255813953488</v>
          </cell>
        </row>
        <row r="162">
          <cell r="G162" t="str">
            <v>reg coll 600</v>
          </cell>
          <cell r="H162">
            <v>2250</v>
          </cell>
          <cell r="J162">
            <v>0</v>
          </cell>
          <cell r="L162">
            <v>0</v>
          </cell>
          <cell r="N162">
            <v>0</v>
          </cell>
          <cell r="P162">
            <v>0</v>
          </cell>
          <cell r="R162">
            <v>0</v>
          </cell>
          <cell r="T162">
            <v>0</v>
          </cell>
        </row>
        <row r="163">
          <cell r="G163">
            <v>3000</v>
          </cell>
          <cell r="H163">
            <v>3000</v>
          </cell>
          <cell r="J163" t="str">
            <v>inclus</v>
          </cell>
          <cell r="K163">
            <v>10000</v>
          </cell>
          <cell r="L163">
            <v>10000</v>
          </cell>
          <cell r="M163">
            <v>5500</v>
          </cell>
          <cell r="N163">
            <v>5500</v>
          </cell>
          <cell r="O163">
            <v>5000</v>
          </cell>
          <cell r="P163">
            <v>5000</v>
          </cell>
          <cell r="Q163">
            <v>12000</v>
          </cell>
          <cell r="R163">
            <v>12000</v>
          </cell>
          <cell r="S163">
            <v>6000</v>
          </cell>
          <cell r="T163">
            <v>6000</v>
          </cell>
          <cell r="V163">
            <v>3000</v>
          </cell>
          <cell r="W163">
            <v>12000</v>
          </cell>
          <cell r="X163">
            <v>-3</v>
          </cell>
        </row>
        <row r="165">
          <cell r="H165">
            <v>87453.099999999991</v>
          </cell>
          <cell r="J165">
            <v>79135</v>
          </cell>
          <cell r="L165">
            <v>91847.2</v>
          </cell>
          <cell r="N165">
            <v>83865.299999999988</v>
          </cell>
          <cell r="P165">
            <v>46556.299999999996</v>
          </cell>
          <cell r="R165">
            <v>92601.35</v>
          </cell>
          <cell r="T165">
            <v>81213.649999999994</v>
          </cell>
          <cell r="V165">
            <v>46556.299999999996</v>
          </cell>
          <cell r="W165">
            <v>92601.35</v>
          </cell>
          <cell r="X165">
            <v>-0.9890186720164621</v>
          </cell>
        </row>
        <row r="170">
          <cell r="H170">
            <v>17547.2</v>
          </cell>
          <cell r="J170">
            <v>27648.5</v>
          </cell>
          <cell r="L170">
            <v>30744.76</v>
          </cell>
          <cell r="N170">
            <v>65868</v>
          </cell>
          <cell r="P170">
            <v>20126.29</v>
          </cell>
          <cell r="R170">
            <v>0</v>
          </cell>
        </row>
        <row r="171">
          <cell r="H171">
            <v>15661.8</v>
          </cell>
          <cell r="J171">
            <v>18956.5</v>
          </cell>
          <cell r="L171">
            <v>23359.9</v>
          </cell>
          <cell r="N171">
            <v>18999.82</v>
          </cell>
          <cell r="P171">
            <v>23578.7</v>
          </cell>
          <cell r="R171">
            <v>18961</v>
          </cell>
          <cell r="T171">
            <v>18315.5</v>
          </cell>
        </row>
        <row r="172">
          <cell r="H172">
            <v>149958.72999999998</v>
          </cell>
          <cell r="J172">
            <v>136944.84</v>
          </cell>
          <cell r="L172">
            <v>142071.21999999997</v>
          </cell>
          <cell r="N172">
            <v>132414.5</v>
          </cell>
          <cell r="P172">
            <v>151661.14600000001</v>
          </cell>
          <cell r="R172">
            <v>143995.25</v>
          </cell>
          <cell r="T172">
            <v>131600.40000000002</v>
          </cell>
        </row>
        <row r="173">
          <cell r="H173">
            <v>111789.51000000001</v>
          </cell>
          <cell r="J173">
            <v>127558.1</v>
          </cell>
          <cell r="L173">
            <v>115627.23000000001</v>
          </cell>
          <cell r="N173">
            <v>115842.59000000001</v>
          </cell>
          <cell r="P173">
            <v>120661.554</v>
          </cell>
          <cell r="R173">
            <v>124935.05</v>
          </cell>
          <cell r="T173">
            <v>120810.1</v>
          </cell>
        </row>
        <row r="174">
          <cell r="H174">
            <v>87453.099999999991</v>
          </cell>
          <cell r="J174">
            <v>79135</v>
          </cell>
          <cell r="L174">
            <v>91847.2</v>
          </cell>
          <cell r="N174">
            <v>83865.299999999988</v>
          </cell>
          <cell r="P174">
            <v>46556.299999999996</v>
          </cell>
          <cell r="R174">
            <v>92601.35</v>
          </cell>
          <cell r="T174">
            <v>81213.649999999994</v>
          </cell>
        </row>
        <row r="176">
          <cell r="H176">
            <v>382410.33999999997</v>
          </cell>
          <cell r="J176">
            <v>390242.94</v>
          </cell>
          <cell r="L176">
            <v>403650.31</v>
          </cell>
          <cell r="N176">
            <v>416990.21</v>
          </cell>
          <cell r="P176">
            <v>362583.99</v>
          </cell>
          <cell r="R176">
            <v>380492.65</v>
          </cell>
          <cell r="T176">
            <v>351939.65</v>
          </cell>
        </row>
        <row r="177">
          <cell r="H177">
            <v>74952.426639999991</v>
          </cell>
          <cell r="J177">
            <v>76487.616240000003</v>
          </cell>
          <cell r="L177">
            <v>79115.460760000002</v>
          </cell>
          <cell r="N177">
            <v>81730.081160000002</v>
          </cell>
          <cell r="P177">
            <v>71066.462039999999</v>
          </cell>
          <cell r="R177">
            <v>74576.559400000013</v>
          </cell>
          <cell r="T177">
            <v>68980.171400000007</v>
          </cell>
        </row>
        <row r="179">
          <cell r="H179">
            <v>457362.76663999993</v>
          </cell>
          <cell r="J179">
            <v>466730.55624000001</v>
          </cell>
          <cell r="L179">
            <v>482765.77075999998</v>
          </cell>
          <cell r="N179">
            <v>498720.29116000002</v>
          </cell>
          <cell r="P179">
            <v>433650.45204</v>
          </cell>
          <cell r="R179">
            <v>455069.20940000005</v>
          </cell>
          <cell r="T179">
            <v>420919.82140000002</v>
          </cell>
        </row>
        <row r="181">
          <cell r="G181" t="str">
            <v>non compris</v>
          </cell>
          <cell r="K181" t="str">
            <v xml:space="preserve">  +  Installation chantier :</v>
          </cell>
          <cell r="M181" t="str">
            <v xml:space="preserve">pos 3,1 : PREMURS </v>
          </cell>
          <cell r="O181" t="str">
            <v>manque CREPIS EXT.</v>
          </cell>
          <cell r="Q181" t="str">
            <v>manque</v>
          </cell>
          <cell r="R181">
            <v>27589.58</v>
          </cell>
          <cell r="S181" t="str">
            <v>manque</v>
          </cell>
          <cell r="T181">
            <v>27589.58</v>
          </cell>
        </row>
        <row r="182">
          <cell r="G182" t="str">
            <v>évacuation 1,2</v>
          </cell>
          <cell r="H182">
            <v>4638</v>
          </cell>
          <cell r="K182" t="str">
            <v>bureau 10 mois</v>
          </cell>
          <cell r="L182">
            <v>34000</v>
          </cell>
          <cell r="Q182" t="str">
            <v>terrassements (dans lot 23)</v>
          </cell>
          <cell r="S182" t="str">
            <v>terrassements (dans lot 23)</v>
          </cell>
        </row>
        <row r="183">
          <cell r="G183" t="str">
            <v xml:space="preserve"> + décharge 1,2</v>
          </cell>
          <cell r="H183" t="str">
            <v>?????????</v>
          </cell>
          <cell r="K183" t="str">
            <v>TTC</v>
          </cell>
          <cell r="L183">
            <v>40664</v>
          </cell>
          <cell r="R183">
            <v>32997.13768</v>
          </cell>
          <cell r="T183">
            <v>32997.13768</v>
          </cell>
        </row>
        <row r="184">
          <cell r="G184" t="str">
            <v>3.15 cour angl</v>
          </cell>
          <cell r="H184">
            <v>2200</v>
          </cell>
        </row>
        <row r="185">
          <cell r="G185" t="str">
            <v>5.3.3 remblais</v>
          </cell>
          <cell r="H185">
            <v>1140</v>
          </cell>
        </row>
        <row r="186">
          <cell r="G186" t="str">
            <v>H.T.</v>
          </cell>
          <cell r="H186">
            <v>7978</v>
          </cell>
        </row>
        <row r="187">
          <cell r="G187" t="str">
            <v>TTC</v>
          </cell>
          <cell r="H187">
            <v>9541.6880000000001</v>
          </cell>
          <cell r="O187" t="str">
            <v>manque CREPIS EXT.</v>
          </cell>
        </row>
        <row r="188">
          <cell r="O188" t="str">
            <v>environ</v>
          </cell>
        </row>
        <row r="191">
          <cell r="O191" t="str">
            <v>31 000,- F</v>
          </cell>
        </row>
        <row r="192">
          <cell r="H192">
            <v>372841.13999999996</v>
          </cell>
          <cell r="J192">
            <v>362594.44</v>
          </cell>
          <cell r="L192">
            <v>372905.55</v>
          </cell>
          <cell r="N192">
            <v>351122.21</v>
          </cell>
          <cell r="P192">
            <v>342457.7</v>
          </cell>
          <cell r="R192">
            <v>380492.65</v>
          </cell>
          <cell r="T192">
            <v>351939.65</v>
          </cell>
        </row>
        <row r="193">
          <cell r="H193">
            <v>445918.00343999994</v>
          </cell>
          <cell r="J193">
            <v>433662.95023999998</v>
          </cell>
          <cell r="L193">
            <v>445995.03779999999</v>
          </cell>
          <cell r="N193">
            <v>419942.16316</v>
          </cell>
          <cell r="P193">
            <v>409579.40919999999</v>
          </cell>
          <cell r="R193">
            <v>455069.20939999999</v>
          </cell>
          <cell r="T193">
            <v>420919.82140000002</v>
          </cell>
        </row>
        <row r="199">
          <cell r="G199">
            <v>418</v>
          </cell>
          <cell r="H199">
            <v>4765.2</v>
          </cell>
          <cell r="I199">
            <v>580</v>
          </cell>
          <cell r="J199">
            <v>6612</v>
          </cell>
          <cell r="K199">
            <v>400</v>
          </cell>
          <cell r="L199">
            <v>4560</v>
          </cell>
          <cell r="M199">
            <v>404</v>
          </cell>
          <cell r="N199">
            <v>4605.6000000000004</v>
          </cell>
          <cell r="O199">
            <v>330</v>
          </cell>
          <cell r="P199">
            <v>3762</v>
          </cell>
          <cell r="Q199">
            <v>550</v>
          </cell>
          <cell r="R199">
            <v>6270</v>
          </cell>
          <cell r="S199">
            <v>550</v>
          </cell>
          <cell r="T199">
            <v>6270</v>
          </cell>
          <cell r="V199">
            <v>3762</v>
          </cell>
          <cell r="W199">
            <v>6612</v>
          </cell>
          <cell r="X199">
            <v>-0.75757575757575757</v>
          </cell>
        </row>
        <row r="200">
          <cell r="G200">
            <v>418</v>
          </cell>
          <cell r="H200">
            <v>1431.6499999999999</v>
          </cell>
          <cell r="I200">
            <v>400</v>
          </cell>
          <cell r="J200">
            <v>1370</v>
          </cell>
          <cell r="K200">
            <v>300</v>
          </cell>
          <cell r="L200">
            <v>1027.5</v>
          </cell>
          <cell r="M200">
            <v>352</v>
          </cell>
          <cell r="N200">
            <v>1205.5999999999999</v>
          </cell>
          <cell r="O200">
            <v>290</v>
          </cell>
          <cell r="P200">
            <v>993.25</v>
          </cell>
          <cell r="Q200">
            <v>330</v>
          </cell>
          <cell r="R200">
            <v>1130.25</v>
          </cell>
          <cell r="S200">
            <v>330</v>
          </cell>
          <cell r="T200">
            <v>1130.25</v>
          </cell>
        </row>
        <row r="201">
          <cell r="J201">
            <v>0</v>
          </cell>
          <cell r="L201">
            <v>0</v>
          </cell>
          <cell r="N201">
            <v>0</v>
          </cell>
          <cell r="P201">
            <v>0</v>
          </cell>
          <cell r="R201">
            <v>0</v>
          </cell>
          <cell r="T201">
            <v>0</v>
          </cell>
        </row>
        <row r="202">
          <cell r="G202">
            <v>580</v>
          </cell>
          <cell r="H202">
            <v>1160</v>
          </cell>
          <cell r="I202">
            <v>800</v>
          </cell>
          <cell r="J202">
            <v>1600</v>
          </cell>
          <cell r="K202">
            <v>400</v>
          </cell>
          <cell r="L202">
            <v>800</v>
          </cell>
          <cell r="M202">
            <v>520</v>
          </cell>
          <cell r="N202">
            <v>1040</v>
          </cell>
          <cell r="O202">
            <v>405</v>
          </cell>
          <cell r="P202">
            <v>810</v>
          </cell>
          <cell r="Q202">
            <v>980</v>
          </cell>
          <cell r="R202">
            <v>1960</v>
          </cell>
          <cell r="S202">
            <v>980</v>
          </cell>
          <cell r="T202">
            <v>1960</v>
          </cell>
          <cell r="V202">
            <v>800</v>
          </cell>
          <cell r="W202">
            <v>1960</v>
          </cell>
          <cell r="X202">
            <v>-1.45</v>
          </cell>
        </row>
        <row r="203">
          <cell r="J203">
            <v>0</v>
          </cell>
          <cell r="L203">
            <v>0</v>
          </cell>
          <cell r="N203">
            <v>0</v>
          </cell>
          <cell r="P203">
            <v>0</v>
          </cell>
          <cell r="R203">
            <v>0</v>
          </cell>
          <cell r="T203">
            <v>0</v>
          </cell>
        </row>
        <row r="204">
          <cell r="G204">
            <v>1045</v>
          </cell>
          <cell r="H204">
            <v>1045</v>
          </cell>
          <cell r="I204">
            <v>1000</v>
          </cell>
          <cell r="J204">
            <v>1000</v>
          </cell>
          <cell r="K204">
            <v>450</v>
          </cell>
          <cell r="L204">
            <v>450</v>
          </cell>
          <cell r="M204">
            <v>893</v>
          </cell>
          <cell r="N204">
            <v>893</v>
          </cell>
          <cell r="O204">
            <v>670</v>
          </cell>
          <cell r="P204">
            <v>670</v>
          </cell>
          <cell r="Q204">
            <v>1200</v>
          </cell>
          <cell r="R204">
            <v>1200</v>
          </cell>
          <cell r="S204">
            <v>1200</v>
          </cell>
          <cell r="T204">
            <v>1200</v>
          </cell>
          <cell r="V204">
            <v>450</v>
          </cell>
          <cell r="W204">
            <v>1200</v>
          </cell>
          <cell r="X204">
            <v>-1.6666666666666667</v>
          </cell>
        </row>
        <row r="205">
          <cell r="G205">
            <v>189</v>
          </cell>
          <cell r="H205">
            <v>378</v>
          </cell>
          <cell r="I205">
            <v>410</v>
          </cell>
          <cell r="J205">
            <v>820</v>
          </cell>
          <cell r="K205">
            <v>130</v>
          </cell>
          <cell r="L205">
            <v>260</v>
          </cell>
          <cell r="M205">
            <v>131</v>
          </cell>
          <cell r="N205">
            <v>262</v>
          </cell>
          <cell r="O205">
            <v>125</v>
          </cell>
          <cell r="P205">
            <v>250</v>
          </cell>
          <cell r="Q205">
            <v>350</v>
          </cell>
          <cell r="R205">
            <v>700</v>
          </cell>
          <cell r="S205">
            <v>350</v>
          </cell>
          <cell r="T205">
            <v>700</v>
          </cell>
        </row>
        <row r="206">
          <cell r="G206">
            <v>297</v>
          </cell>
          <cell r="H206">
            <v>297</v>
          </cell>
          <cell r="I206">
            <v>300</v>
          </cell>
          <cell r="J206">
            <v>300</v>
          </cell>
          <cell r="K206">
            <v>100</v>
          </cell>
          <cell r="L206">
            <v>100</v>
          </cell>
          <cell r="M206">
            <v>105</v>
          </cell>
          <cell r="N206">
            <v>105</v>
          </cell>
          <cell r="O206">
            <v>85</v>
          </cell>
          <cell r="P206">
            <v>85</v>
          </cell>
          <cell r="Q206">
            <v>330</v>
          </cell>
          <cell r="R206">
            <v>330</v>
          </cell>
          <cell r="S206">
            <v>330</v>
          </cell>
          <cell r="T206">
            <v>330</v>
          </cell>
          <cell r="V206">
            <v>85</v>
          </cell>
          <cell r="W206">
            <v>330</v>
          </cell>
          <cell r="X206">
            <v>-2.8823529411764706</v>
          </cell>
        </row>
        <row r="208">
          <cell r="H208">
            <v>9076.8499999999985</v>
          </cell>
          <cell r="J208">
            <v>11702</v>
          </cell>
          <cell r="L208">
            <v>7197.5</v>
          </cell>
          <cell r="N208">
            <v>8111.2000000000007</v>
          </cell>
          <cell r="P208">
            <v>6570.25</v>
          </cell>
          <cell r="R208">
            <v>11590.25</v>
          </cell>
          <cell r="T208">
            <v>11590.25</v>
          </cell>
        </row>
        <row r="210">
          <cell r="H210">
            <v>10855.912599999998</v>
          </cell>
          <cell r="J210">
            <v>13995.591999999999</v>
          </cell>
          <cell r="L210">
            <v>8608.2099999999991</v>
          </cell>
          <cell r="N210">
            <v>9700.9952000000012</v>
          </cell>
          <cell r="P210">
            <v>7858.0189999999993</v>
          </cell>
          <cell r="R210">
            <v>13861.939</v>
          </cell>
          <cell r="T210">
            <v>13861.939</v>
          </cell>
          <cell r="V210">
            <v>7858.0189999999993</v>
          </cell>
          <cell r="W210">
            <v>13995.591999999999</v>
          </cell>
          <cell r="X210">
            <v>-0.78105855941554736</v>
          </cell>
        </row>
        <row r="212">
          <cell r="O212" t="str">
            <v>MARCHE</v>
          </cell>
          <cell r="P212">
            <v>362583.99</v>
          </cell>
        </row>
        <row r="213">
          <cell r="P213">
            <v>433650.45203999995</v>
          </cell>
          <cell r="T213" t="str">
            <v xml:space="preserve"> REM COMM</v>
          </cell>
        </row>
        <row r="214">
          <cell r="O214" t="str">
            <v>rem comm</v>
          </cell>
          <cell r="P214">
            <v>8.4884059999999997E-2</v>
          </cell>
          <cell r="T214">
            <v>2.8932677255943878E-2</v>
          </cell>
        </row>
        <row r="216">
          <cell r="P216">
            <v>-30777.601162199397</v>
          </cell>
          <cell r="T216">
            <v>-10182.55630701985</v>
          </cell>
        </row>
        <row r="217">
          <cell r="P217">
            <v>-36810.010989990478</v>
          </cell>
          <cell r="T217">
            <v>-12178.337343195739</v>
          </cell>
        </row>
        <row r="219">
          <cell r="P219">
            <v>331806.38883780059</v>
          </cell>
          <cell r="T219">
            <v>341757.09369298018</v>
          </cell>
        </row>
        <row r="220">
          <cell r="P220">
            <v>396840.44105000945</v>
          </cell>
          <cell r="T220">
            <v>408741.48405680427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ique"/>
      <sheetName val="01 Terras Maçonnerie "/>
      <sheetName val="02 Charpentes "/>
      <sheetName val="04 Couverture Zinguerie "/>
      <sheetName val="07 Sanitaire Plomberie "/>
      <sheetName val="08 Chauffage"/>
      <sheetName val="09 Electricité "/>
      <sheetName val="10 Plâtrerie Isolation "/>
      <sheetName val="12 Carrelages Faïences "/>
      <sheetName val="12 C Chapes "/>
      <sheetName val="13 Menuiserie Extérieures "/>
      <sheetName val="16 Serrurerie "/>
      <sheetName val="23  V R D "/>
      <sheetName val="25 Menuiserie Bois "/>
      <sheetName val="26 Porte Garage "/>
    </sheetNames>
    <sheetDataSet>
      <sheetData sheetId="0" refreshError="1"/>
      <sheetData sheetId="1" refreshError="1"/>
      <sheetData sheetId="2" refreshError="1">
        <row r="6">
          <cell r="G6">
            <v>22</v>
          </cell>
          <cell r="H6">
            <v>1243.8799999999999</v>
          </cell>
          <cell r="I6">
            <v>25</v>
          </cell>
          <cell r="J6">
            <v>1413.5</v>
          </cell>
          <cell r="K6">
            <v>32</v>
          </cell>
          <cell r="L6">
            <v>1809.28</v>
          </cell>
          <cell r="M6">
            <v>45</v>
          </cell>
          <cell r="N6">
            <v>2544.3000000000002</v>
          </cell>
          <cell r="O6">
            <v>20</v>
          </cell>
          <cell r="P6">
            <v>1130.8</v>
          </cell>
          <cell r="Q6">
            <v>79</v>
          </cell>
          <cell r="R6">
            <v>4466.66</v>
          </cell>
          <cell r="S6">
            <v>32</v>
          </cell>
          <cell r="T6">
            <v>1809.28</v>
          </cell>
          <cell r="V6">
            <v>1130.8</v>
          </cell>
          <cell r="W6">
            <v>4466.66</v>
          </cell>
          <cell r="X6">
            <v>-2.9499999999999997</v>
          </cell>
        </row>
        <row r="9">
          <cell r="G9">
            <v>22</v>
          </cell>
          <cell r="H9">
            <v>7010.08</v>
          </cell>
          <cell r="I9">
            <v>20</v>
          </cell>
          <cell r="J9">
            <v>6372.7999999999993</v>
          </cell>
          <cell r="K9">
            <v>29</v>
          </cell>
          <cell r="L9">
            <v>9240.56</v>
          </cell>
          <cell r="M9">
            <v>35</v>
          </cell>
          <cell r="N9">
            <v>11152.4</v>
          </cell>
          <cell r="O9">
            <v>16</v>
          </cell>
          <cell r="P9">
            <v>5098.24</v>
          </cell>
          <cell r="Q9">
            <v>26</v>
          </cell>
          <cell r="R9">
            <v>8284.64</v>
          </cell>
          <cell r="S9">
            <v>23</v>
          </cell>
          <cell r="T9">
            <v>7328.7199999999993</v>
          </cell>
          <cell r="V9">
            <v>5098.24</v>
          </cell>
          <cell r="W9">
            <v>11152.4</v>
          </cell>
          <cell r="X9">
            <v>-1.1875</v>
          </cell>
        </row>
        <row r="10">
          <cell r="G10">
            <v>22</v>
          </cell>
          <cell r="H10">
            <v>2549.3599999999997</v>
          </cell>
          <cell r="I10">
            <v>20</v>
          </cell>
          <cell r="J10">
            <v>2317.6</v>
          </cell>
          <cell r="K10">
            <v>29</v>
          </cell>
          <cell r="L10">
            <v>3360.52</v>
          </cell>
          <cell r="M10">
            <v>35</v>
          </cell>
          <cell r="N10">
            <v>4055.7999999999997</v>
          </cell>
          <cell r="O10">
            <v>16</v>
          </cell>
          <cell r="P10">
            <v>1854.08</v>
          </cell>
          <cell r="Q10">
            <v>26</v>
          </cell>
          <cell r="R10">
            <v>3012.88</v>
          </cell>
          <cell r="S10">
            <v>23</v>
          </cell>
          <cell r="T10">
            <v>2665.24</v>
          </cell>
          <cell r="V10">
            <v>1854.08</v>
          </cell>
          <cell r="W10">
            <v>4055.7999999999997</v>
          </cell>
          <cell r="X10">
            <v>-1.1875</v>
          </cell>
        </row>
        <row r="11">
          <cell r="G11">
            <v>25</v>
          </cell>
          <cell r="H11" t="str">
            <v>?????? P.M.</v>
          </cell>
          <cell r="I11">
            <v>45</v>
          </cell>
          <cell r="J11">
            <v>8348.4</v>
          </cell>
          <cell r="K11">
            <v>55</v>
          </cell>
          <cell r="L11">
            <v>10203.6</v>
          </cell>
          <cell r="M11">
            <v>185</v>
          </cell>
          <cell r="N11">
            <v>34321.200000000004</v>
          </cell>
          <cell r="O11">
            <v>36</v>
          </cell>
          <cell r="P11">
            <v>6678.72</v>
          </cell>
          <cell r="Q11">
            <v>34</v>
          </cell>
          <cell r="R11">
            <v>6307.68</v>
          </cell>
          <cell r="S11">
            <v>34</v>
          </cell>
          <cell r="T11">
            <v>6307.68</v>
          </cell>
          <cell r="V11">
            <v>6307.68</v>
          </cell>
          <cell r="W11">
            <v>34321.200000000004</v>
          </cell>
          <cell r="X11">
            <v>-4.4411764705882355</v>
          </cell>
        </row>
        <row r="12">
          <cell r="G12">
            <v>675</v>
          </cell>
          <cell r="H12" t="str">
            <v>PM</v>
          </cell>
          <cell r="I12">
            <v>12</v>
          </cell>
          <cell r="J12" t="str">
            <v>PM</v>
          </cell>
          <cell r="L12" t="str">
            <v>PM</v>
          </cell>
          <cell r="M12">
            <v>750</v>
          </cell>
          <cell r="N12" t="str">
            <v>PM</v>
          </cell>
          <cell r="P12" t="str">
            <v>PM</v>
          </cell>
          <cell r="Q12">
            <v>8500</v>
          </cell>
          <cell r="R12" t="str">
            <v>PM</v>
          </cell>
          <cell r="S12">
            <v>8500</v>
          </cell>
          <cell r="T12" t="str">
            <v>PM</v>
          </cell>
        </row>
        <row r="13">
          <cell r="M13" t="str">
            <v>l'heure</v>
          </cell>
        </row>
        <row r="14">
          <cell r="G14">
            <v>22</v>
          </cell>
          <cell r="H14">
            <v>6743.88</v>
          </cell>
          <cell r="I14">
            <v>30</v>
          </cell>
          <cell r="J14">
            <v>9196.2000000000007</v>
          </cell>
          <cell r="K14">
            <v>20</v>
          </cell>
          <cell r="L14">
            <v>6130.8</v>
          </cell>
          <cell r="M14">
            <v>45</v>
          </cell>
          <cell r="N14">
            <v>13794.300000000001</v>
          </cell>
          <cell r="O14">
            <v>17.5</v>
          </cell>
          <cell r="P14">
            <v>5364.4500000000007</v>
          </cell>
          <cell r="Q14">
            <v>18</v>
          </cell>
          <cell r="R14">
            <v>5517.72</v>
          </cell>
          <cell r="S14">
            <v>18</v>
          </cell>
          <cell r="T14">
            <v>5517.72</v>
          </cell>
          <cell r="V14">
            <v>5364.4500000000007</v>
          </cell>
          <cell r="W14">
            <v>13794.300000000001</v>
          </cell>
          <cell r="X14">
            <v>-1.5714285714285712</v>
          </cell>
        </row>
        <row r="20">
          <cell r="H20">
            <v>17547.2</v>
          </cell>
          <cell r="J20">
            <v>27648.5</v>
          </cell>
          <cell r="L20">
            <v>30744.76</v>
          </cell>
          <cell r="N20">
            <v>65868</v>
          </cell>
          <cell r="P20">
            <v>20126.29</v>
          </cell>
          <cell r="R20">
            <v>27589.58</v>
          </cell>
          <cell r="T20">
            <v>23628.639999999999</v>
          </cell>
          <cell r="V20">
            <v>17547.2</v>
          </cell>
          <cell r="W20">
            <v>65868</v>
          </cell>
          <cell r="X20">
            <v>-2.7537612838515546</v>
          </cell>
        </row>
        <row r="23">
          <cell r="T23">
            <v>0</v>
          </cell>
        </row>
        <row r="24">
          <cell r="G24">
            <v>160</v>
          </cell>
          <cell r="H24">
            <v>2531.1999999999998</v>
          </cell>
          <cell r="I24">
            <v>170</v>
          </cell>
          <cell r="J24">
            <v>2689.4</v>
          </cell>
          <cell r="K24">
            <v>195</v>
          </cell>
          <cell r="L24">
            <v>3084.9</v>
          </cell>
          <cell r="M24">
            <v>146</v>
          </cell>
          <cell r="N24">
            <v>2309.7200000000003</v>
          </cell>
          <cell r="O24">
            <v>160</v>
          </cell>
          <cell r="P24">
            <v>2531.1999999999998</v>
          </cell>
          <cell r="Q24">
            <v>135</v>
          </cell>
          <cell r="R24">
            <v>2135.6999999999998</v>
          </cell>
          <cell r="S24">
            <v>135</v>
          </cell>
          <cell r="T24">
            <v>2135.6999999999998</v>
          </cell>
          <cell r="V24">
            <v>2135.6999999999998</v>
          </cell>
          <cell r="W24">
            <v>3084.9</v>
          </cell>
          <cell r="X24">
            <v>-0.44444444444444459</v>
          </cell>
        </row>
        <row r="25">
          <cell r="J25">
            <v>0</v>
          </cell>
          <cell r="L25">
            <v>0</v>
          </cell>
          <cell r="N25">
            <v>0</v>
          </cell>
          <cell r="P25">
            <v>0</v>
          </cell>
          <cell r="R25">
            <v>0</v>
          </cell>
          <cell r="T25">
            <v>0</v>
          </cell>
        </row>
        <row r="26">
          <cell r="J26">
            <v>0</v>
          </cell>
          <cell r="L26">
            <v>0</v>
          </cell>
          <cell r="N26">
            <v>0</v>
          </cell>
          <cell r="P26">
            <v>0</v>
          </cell>
          <cell r="R26">
            <v>0</v>
          </cell>
          <cell r="T26">
            <v>0</v>
          </cell>
        </row>
        <row r="27">
          <cell r="G27">
            <v>830</v>
          </cell>
          <cell r="H27">
            <v>2415.3000000000002</v>
          </cell>
          <cell r="I27">
            <v>710</v>
          </cell>
          <cell r="J27">
            <v>2066.1</v>
          </cell>
          <cell r="K27">
            <v>1200</v>
          </cell>
          <cell r="L27">
            <v>3492</v>
          </cell>
          <cell r="M27">
            <v>1055</v>
          </cell>
          <cell r="N27">
            <v>3070.05</v>
          </cell>
          <cell r="O27">
            <v>800</v>
          </cell>
          <cell r="P27">
            <v>2328</v>
          </cell>
          <cell r="Q27">
            <v>680</v>
          </cell>
          <cell r="R27">
            <v>1978.8000000000002</v>
          </cell>
          <cell r="S27">
            <v>680</v>
          </cell>
          <cell r="T27">
            <v>1978.8000000000002</v>
          </cell>
          <cell r="V27">
            <v>1978.8000000000002</v>
          </cell>
          <cell r="W27">
            <v>3492</v>
          </cell>
          <cell r="X27">
            <v>-0.76470588235294101</v>
          </cell>
        </row>
        <row r="28">
          <cell r="G28">
            <v>830</v>
          </cell>
          <cell r="H28">
            <v>10715.3</v>
          </cell>
          <cell r="I28">
            <v>1100</v>
          </cell>
          <cell r="J28">
            <v>14201</v>
          </cell>
          <cell r="K28">
            <v>1300</v>
          </cell>
          <cell r="L28">
            <v>16783</v>
          </cell>
          <cell r="M28">
            <v>1055</v>
          </cell>
          <cell r="N28">
            <v>13620.05</v>
          </cell>
          <cell r="O28">
            <v>1450</v>
          </cell>
          <cell r="P28">
            <v>18719.5</v>
          </cell>
          <cell r="Q28">
            <v>1150</v>
          </cell>
          <cell r="R28">
            <v>14846.5</v>
          </cell>
          <cell r="S28">
            <v>1100</v>
          </cell>
          <cell r="T28">
            <v>14201</v>
          </cell>
          <cell r="V28">
            <v>10715.3</v>
          </cell>
          <cell r="W28">
            <v>18719.5</v>
          </cell>
          <cell r="X28">
            <v>-0.74698795180722899</v>
          </cell>
        </row>
        <row r="30">
          <cell r="H30">
            <v>15661.8</v>
          </cell>
          <cell r="J30">
            <v>18956.5</v>
          </cell>
          <cell r="L30">
            <v>23359.9</v>
          </cell>
          <cell r="N30">
            <v>18999.82</v>
          </cell>
          <cell r="P30">
            <v>23578.7</v>
          </cell>
          <cell r="R30">
            <v>18961</v>
          </cell>
          <cell r="T30">
            <v>18315.5</v>
          </cell>
          <cell r="V30">
            <v>15661.8</v>
          </cell>
          <cell r="W30">
            <v>23578.7</v>
          </cell>
          <cell r="X30">
            <v>-0.50549106743797023</v>
          </cell>
        </row>
        <row r="34">
          <cell r="G34">
            <v>425</v>
          </cell>
          <cell r="H34">
            <v>42508.5</v>
          </cell>
          <cell r="I34">
            <v>420</v>
          </cell>
          <cell r="J34">
            <v>42008.4</v>
          </cell>
          <cell r="L34">
            <v>0</v>
          </cell>
          <cell r="M34">
            <v>505</v>
          </cell>
          <cell r="N34">
            <v>50510.1</v>
          </cell>
          <cell r="O34">
            <v>502.8</v>
          </cell>
          <cell r="P34">
            <v>50290.055999999997</v>
          </cell>
          <cell r="Q34">
            <v>440</v>
          </cell>
          <cell r="R34">
            <v>44008.799999999996</v>
          </cell>
          <cell r="S34">
            <v>400</v>
          </cell>
          <cell r="T34">
            <v>40008</v>
          </cell>
        </row>
        <row r="35">
          <cell r="J35">
            <v>0</v>
          </cell>
          <cell r="K35" t="str">
            <v>89,6*450F</v>
          </cell>
          <cell r="L35">
            <v>40320</v>
          </cell>
          <cell r="N35">
            <v>0</v>
          </cell>
          <cell r="P35">
            <v>0</v>
          </cell>
          <cell r="R35">
            <v>0</v>
          </cell>
          <cell r="T35">
            <v>0</v>
          </cell>
        </row>
        <row r="36">
          <cell r="J36">
            <v>0</v>
          </cell>
          <cell r="K36" t="str">
            <v>13,34*540F</v>
          </cell>
          <cell r="L36">
            <v>7203.6</v>
          </cell>
          <cell r="N36">
            <v>0</v>
          </cell>
          <cell r="P36">
            <v>0</v>
          </cell>
          <cell r="R36">
            <v>0</v>
          </cell>
          <cell r="T36">
            <v>0</v>
          </cell>
        </row>
        <row r="37">
          <cell r="J37">
            <v>0</v>
          </cell>
          <cell r="N37">
            <v>0</v>
          </cell>
          <cell r="P37">
            <v>0</v>
          </cell>
          <cell r="R37">
            <v>0</v>
          </cell>
          <cell r="T37">
            <v>0</v>
          </cell>
        </row>
        <row r="38">
          <cell r="G38">
            <v>165</v>
          </cell>
          <cell r="H38">
            <v>5940</v>
          </cell>
          <cell r="I38">
            <v>30</v>
          </cell>
          <cell r="J38">
            <v>1080</v>
          </cell>
          <cell r="K38">
            <v>18</v>
          </cell>
          <cell r="L38">
            <v>648</v>
          </cell>
          <cell r="M38">
            <v>45</v>
          </cell>
          <cell r="N38">
            <v>1620</v>
          </cell>
          <cell r="O38">
            <v>48</v>
          </cell>
          <cell r="P38">
            <v>1728</v>
          </cell>
          <cell r="Q38">
            <v>85</v>
          </cell>
          <cell r="R38">
            <v>3060</v>
          </cell>
          <cell r="S38">
            <v>65</v>
          </cell>
          <cell r="T38">
            <v>2340</v>
          </cell>
          <cell r="V38">
            <v>648</v>
          </cell>
          <cell r="W38">
            <v>5940</v>
          </cell>
          <cell r="X38">
            <v>-8.1666666666666661</v>
          </cell>
        </row>
        <row r="39">
          <cell r="J39">
            <v>0</v>
          </cell>
          <cell r="L39">
            <v>0</v>
          </cell>
          <cell r="N39">
            <v>0</v>
          </cell>
          <cell r="P39">
            <v>0</v>
          </cell>
          <cell r="R39">
            <v>0</v>
          </cell>
          <cell r="T39">
            <v>0</v>
          </cell>
        </row>
        <row r="40">
          <cell r="J40">
            <v>0</v>
          </cell>
          <cell r="L40">
            <v>0</v>
          </cell>
          <cell r="N40">
            <v>0</v>
          </cell>
          <cell r="P40">
            <v>0</v>
          </cell>
          <cell r="R40">
            <v>0</v>
          </cell>
          <cell r="T40">
            <v>0</v>
          </cell>
        </row>
        <row r="41">
          <cell r="G41">
            <v>225</v>
          </cell>
          <cell r="H41">
            <v>6849</v>
          </cell>
          <cell r="I41">
            <v>210</v>
          </cell>
          <cell r="J41">
            <v>6392.4000000000005</v>
          </cell>
          <cell r="K41">
            <v>250</v>
          </cell>
          <cell r="L41">
            <v>7610</v>
          </cell>
          <cell r="M41">
            <v>235</v>
          </cell>
          <cell r="N41">
            <v>7153.4000000000005</v>
          </cell>
          <cell r="O41">
            <v>235</v>
          </cell>
          <cell r="P41">
            <v>7153.4000000000005</v>
          </cell>
          <cell r="Q41">
            <v>260</v>
          </cell>
          <cell r="R41">
            <v>7914.4000000000005</v>
          </cell>
          <cell r="S41">
            <v>230</v>
          </cell>
          <cell r="T41">
            <v>7001.2000000000007</v>
          </cell>
          <cell r="V41">
            <v>6392.4000000000005</v>
          </cell>
          <cell r="W41">
            <v>7914.4000000000005</v>
          </cell>
          <cell r="X41">
            <v>-0.23809523809523808</v>
          </cell>
        </row>
        <row r="42">
          <cell r="G42">
            <v>145</v>
          </cell>
          <cell r="H42">
            <v>1957.5</v>
          </cell>
          <cell r="I42">
            <v>145</v>
          </cell>
          <cell r="J42">
            <v>1957.5</v>
          </cell>
          <cell r="K42">
            <v>140</v>
          </cell>
          <cell r="L42">
            <v>1890</v>
          </cell>
          <cell r="M42">
            <v>146</v>
          </cell>
          <cell r="N42">
            <v>1971</v>
          </cell>
          <cell r="O42">
            <v>150</v>
          </cell>
          <cell r="P42">
            <v>2025</v>
          </cell>
          <cell r="Q42">
            <v>125</v>
          </cell>
          <cell r="R42">
            <v>1687.5</v>
          </cell>
          <cell r="S42">
            <v>125</v>
          </cell>
          <cell r="T42">
            <v>1687.5</v>
          </cell>
          <cell r="V42">
            <v>1687.5</v>
          </cell>
          <cell r="W42">
            <v>2025</v>
          </cell>
          <cell r="X42">
            <v>-0.2</v>
          </cell>
        </row>
        <row r="43">
          <cell r="G43">
            <v>185</v>
          </cell>
          <cell r="H43">
            <v>203.50000000000003</v>
          </cell>
          <cell r="I43">
            <v>220</v>
          </cell>
          <cell r="J43">
            <v>242.00000000000003</v>
          </cell>
          <cell r="K43">
            <v>160</v>
          </cell>
          <cell r="L43">
            <v>176</v>
          </cell>
          <cell r="M43">
            <v>275</v>
          </cell>
          <cell r="N43">
            <v>302.5</v>
          </cell>
          <cell r="O43">
            <v>380</v>
          </cell>
          <cell r="P43">
            <v>418.00000000000006</v>
          </cell>
          <cell r="Q43">
            <v>235</v>
          </cell>
          <cell r="R43">
            <v>258.5</v>
          </cell>
          <cell r="S43">
            <v>235</v>
          </cell>
          <cell r="T43">
            <v>258.5</v>
          </cell>
          <cell r="V43">
            <v>176</v>
          </cell>
          <cell r="W43">
            <v>418.00000000000006</v>
          </cell>
          <cell r="X43">
            <v>-1.3750000000000002</v>
          </cell>
        </row>
        <row r="44">
          <cell r="J44">
            <v>0</v>
          </cell>
          <cell r="L44">
            <v>0</v>
          </cell>
          <cell r="N44">
            <v>0</v>
          </cell>
          <cell r="P44">
            <v>0</v>
          </cell>
          <cell r="R44">
            <v>0</v>
          </cell>
          <cell r="T44">
            <v>0</v>
          </cell>
        </row>
        <row r="45">
          <cell r="G45">
            <v>360</v>
          </cell>
          <cell r="H45">
            <v>2988.0000000000005</v>
          </cell>
          <cell r="I45">
            <v>510</v>
          </cell>
          <cell r="J45">
            <v>4233</v>
          </cell>
          <cell r="K45">
            <v>420</v>
          </cell>
          <cell r="L45">
            <v>3486.0000000000005</v>
          </cell>
          <cell r="M45">
            <v>593</v>
          </cell>
          <cell r="N45">
            <v>4921.9000000000005</v>
          </cell>
          <cell r="O45">
            <v>425</v>
          </cell>
          <cell r="P45">
            <v>3527.5000000000005</v>
          </cell>
          <cell r="Q45">
            <v>315</v>
          </cell>
          <cell r="R45">
            <v>2614.5</v>
          </cell>
          <cell r="S45">
            <v>315</v>
          </cell>
          <cell r="T45">
            <v>2614.5</v>
          </cell>
          <cell r="V45">
            <v>2614.5</v>
          </cell>
          <cell r="W45">
            <v>4921.9000000000005</v>
          </cell>
          <cell r="X45">
            <v>-0.88253968253968273</v>
          </cell>
        </row>
        <row r="46">
          <cell r="J46">
            <v>0</v>
          </cell>
          <cell r="L46">
            <v>0</v>
          </cell>
          <cell r="N46">
            <v>0</v>
          </cell>
          <cell r="P46">
            <v>0</v>
          </cell>
          <cell r="R46">
            <v>0</v>
          </cell>
          <cell r="T46">
            <v>0</v>
          </cell>
        </row>
        <row r="47">
          <cell r="J47">
            <v>0</v>
          </cell>
          <cell r="L47">
            <v>0</v>
          </cell>
          <cell r="N47">
            <v>0</v>
          </cell>
          <cell r="P47">
            <v>0</v>
          </cell>
          <cell r="R47">
            <v>0</v>
          </cell>
          <cell r="T47">
            <v>0</v>
          </cell>
        </row>
        <row r="48">
          <cell r="J48">
            <v>0</v>
          </cell>
          <cell r="L48">
            <v>0</v>
          </cell>
          <cell r="N48">
            <v>0</v>
          </cell>
          <cell r="P48">
            <v>0</v>
          </cell>
          <cell r="R48">
            <v>0</v>
          </cell>
          <cell r="T48">
            <v>0</v>
          </cell>
        </row>
        <row r="49">
          <cell r="J49">
            <v>0</v>
          </cell>
          <cell r="L49">
            <v>0</v>
          </cell>
          <cell r="N49">
            <v>0</v>
          </cell>
          <cell r="P49">
            <v>0</v>
          </cell>
          <cell r="R49">
            <v>0</v>
          </cell>
          <cell r="T49">
            <v>0</v>
          </cell>
        </row>
        <row r="50">
          <cell r="J50">
            <v>0</v>
          </cell>
          <cell r="L50">
            <v>0</v>
          </cell>
          <cell r="N50">
            <v>0</v>
          </cell>
          <cell r="P50">
            <v>0</v>
          </cell>
          <cell r="R50">
            <v>0</v>
          </cell>
          <cell r="T50">
            <v>0</v>
          </cell>
        </row>
        <row r="51">
          <cell r="G51">
            <v>230</v>
          </cell>
          <cell r="H51">
            <v>14508.4</v>
          </cell>
          <cell r="I51">
            <v>165</v>
          </cell>
          <cell r="J51">
            <v>10408.199999999999</v>
          </cell>
          <cell r="K51">
            <v>240</v>
          </cell>
          <cell r="L51">
            <v>15139.199999999999</v>
          </cell>
          <cell r="M51">
            <v>195</v>
          </cell>
          <cell r="N51">
            <v>12300.6</v>
          </cell>
          <cell r="O51">
            <v>261</v>
          </cell>
          <cell r="P51">
            <v>16463.88</v>
          </cell>
          <cell r="Q51">
            <v>215</v>
          </cell>
          <cell r="R51">
            <v>13562.199999999999</v>
          </cell>
          <cell r="S51">
            <v>185</v>
          </cell>
          <cell r="T51">
            <v>11669.8</v>
          </cell>
          <cell r="V51">
            <v>10408.199999999999</v>
          </cell>
          <cell r="W51">
            <v>16463.88</v>
          </cell>
          <cell r="X51">
            <v>-0.58181818181818212</v>
          </cell>
        </row>
        <row r="52">
          <cell r="G52">
            <v>60</v>
          </cell>
          <cell r="H52" t="str">
            <v>P.M.</v>
          </cell>
          <cell r="J52" t="str">
            <v>P.M.</v>
          </cell>
          <cell r="K52">
            <v>160</v>
          </cell>
          <cell r="L52" t="str">
            <v>P.M.</v>
          </cell>
          <cell r="M52">
            <v>145</v>
          </cell>
          <cell r="N52" t="str">
            <v>P.M.</v>
          </cell>
          <cell r="P52" t="str">
            <v>P.M.</v>
          </cell>
          <cell r="Q52">
            <v>65</v>
          </cell>
          <cell r="R52" t="str">
            <v>P.M.</v>
          </cell>
          <cell r="S52">
            <v>65</v>
          </cell>
          <cell r="T52" t="str">
            <v>P.M.</v>
          </cell>
        </row>
        <row r="54">
          <cell r="G54">
            <v>165</v>
          </cell>
          <cell r="H54">
            <v>825</v>
          </cell>
          <cell r="I54">
            <v>100</v>
          </cell>
          <cell r="J54">
            <v>500</v>
          </cell>
          <cell r="K54">
            <v>30</v>
          </cell>
          <cell r="L54">
            <v>150</v>
          </cell>
          <cell r="M54">
            <v>60</v>
          </cell>
          <cell r="N54">
            <v>300</v>
          </cell>
          <cell r="O54">
            <v>50</v>
          </cell>
          <cell r="P54">
            <v>250</v>
          </cell>
          <cell r="Q54">
            <v>95</v>
          </cell>
          <cell r="R54">
            <v>475</v>
          </cell>
          <cell r="S54">
            <v>95</v>
          </cell>
          <cell r="T54">
            <v>475</v>
          </cell>
          <cell r="V54">
            <v>150</v>
          </cell>
          <cell r="W54">
            <v>825</v>
          </cell>
          <cell r="X54">
            <v>-4.5</v>
          </cell>
        </row>
        <row r="55">
          <cell r="J55">
            <v>0</v>
          </cell>
          <cell r="L55">
            <v>0</v>
          </cell>
          <cell r="N55">
            <v>0</v>
          </cell>
          <cell r="P55">
            <v>0</v>
          </cell>
          <cell r="R55">
            <v>0</v>
          </cell>
          <cell r="T55">
            <v>0</v>
          </cell>
        </row>
        <row r="56">
          <cell r="G56">
            <v>220</v>
          </cell>
          <cell r="H56">
            <v>1078</v>
          </cell>
          <cell r="I56">
            <v>120</v>
          </cell>
          <cell r="J56">
            <v>588</v>
          </cell>
          <cell r="K56">
            <v>200</v>
          </cell>
          <cell r="L56">
            <v>980.00000000000011</v>
          </cell>
          <cell r="M56">
            <v>215</v>
          </cell>
          <cell r="N56">
            <v>1053.5</v>
          </cell>
          <cell r="O56">
            <v>110</v>
          </cell>
          <cell r="P56">
            <v>539</v>
          </cell>
          <cell r="Q56">
            <v>185</v>
          </cell>
          <cell r="R56">
            <v>906.50000000000011</v>
          </cell>
          <cell r="S56">
            <v>185</v>
          </cell>
          <cell r="T56">
            <v>906.50000000000011</v>
          </cell>
          <cell r="V56">
            <v>539</v>
          </cell>
          <cell r="W56">
            <v>1078</v>
          </cell>
          <cell r="X56">
            <v>-1</v>
          </cell>
        </row>
        <row r="57">
          <cell r="J57">
            <v>0</v>
          </cell>
          <cell r="L57">
            <v>0</v>
          </cell>
          <cell r="N57">
            <v>0</v>
          </cell>
          <cell r="P57">
            <v>0</v>
          </cell>
          <cell r="R57">
            <v>0</v>
          </cell>
          <cell r="T57">
            <v>0</v>
          </cell>
        </row>
        <row r="58">
          <cell r="G58">
            <v>50</v>
          </cell>
          <cell r="H58">
            <v>567</v>
          </cell>
          <cell r="I58">
            <v>40</v>
          </cell>
          <cell r="J58">
            <v>453.6</v>
          </cell>
          <cell r="K58">
            <v>52</v>
          </cell>
          <cell r="L58">
            <v>589.67999999999995</v>
          </cell>
          <cell r="M58">
            <v>120</v>
          </cell>
          <cell r="N58" t="str">
            <v>PREMURS</v>
          </cell>
          <cell r="O58">
            <v>52</v>
          </cell>
          <cell r="P58">
            <v>589.67999999999995</v>
          </cell>
          <cell r="Q58">
            <v>45</v>
          </cell>
          <cell r="R58">
            <v>510.3</v>
          </cell>
          <cell r="S58">
            <v>45</v>
          </cell>
          <cell r="T58">
            <v>510.3</v>
          </cell>
          <cell r="V58">
            <v>453.6</v>
          </cell>
          <cell r="W58">
            <v>589.67999999999995</v>
          </cell>
          <cell r="X58">
            <v>-0.29999999999999982</v>
          </cell>
        </row>
        <row r="59">
          <cell r="J59">
            <v>0</v>
          </cell>
          <cell r="L59">
            <v>0</v>
          </cell>
          <cell r="P59">
            <v>0</v>
          </cell>
          <cell r="R59">
            <v>0</v>
          </cell>
          <cell r="T59">
            <v>0</v>
          </cell>
        </row>
        <row r="60">
          <cell r="G60">
            <v>156</v>
          </cell>
          <cell r="H60">
            <v>11345.880000000001</v>
          </cell>
          <cell r="I60">
            <v>100</v>
          </cell>
          <cell r="J60">
            <v>7273</v>
          </cell>
          <cell r="K60">
            <v>148</v>
          </cell>
          <cell r="L60">
            <v>10764.04</v>
          </cell>
          <cell r="M60">
            <v>156</v>
          </cell>
          <cell r="N60" t="str">
            <v>PREMURS</v>
          </cell>
          <cell r="O60">
            <v>127</v>
          </cell>
          <cell r="P60">
            <v>9236.7100000000009</v>
          </cell>
          <cell r="Q60">
            <v>135</v>
          </cell>
          <cell r="R60">
            <v>9818.5500000000011</v>
          </cell>
          <cell r="S60">
            <v>110</v>
          </cell>
          <cell r="T60">
            <v>8000.3</v>
          </cell>
          <cell r="V60">
            <v>7273</v>
          </cell>
          <cell r="W60">
            <v>11345.880000000001</v>
          </cell>
          <cell r="X60">
            <v>-0.56000000000000016</v>
          </cell>
        </row>
        <row r="61">
          <cell r="J61">
            <v>0</v>
          </cell>
          <cell r="L61">
            <v>0</v>
          </cell>
          <cell r="N61">
            <v>0</v>
          </cell>
          <cell r="P61">
            <v>0</v>
          </cell>
          <cell r="R61">
            <v>0</v>
          </cell>
          <cell r="T61">
            <v>0</v>
          </cell>
        </row>
        <row r="62">
          <cell r="G62">
            <v>50</v>
          </cell>
          <cell r="H62">
            <v>357</v>
          </cell>
          <cell r="I62">
            <v>280</v>
          </cell>
          <cell r="J62">
            <v>1999.1999999999998</v>
          </cell>
          <cell r="K62">
            <v>160</v>
          </cell>
          <cell r="L62">
            <v>1142.3999999999999</v>
          </cell>
          <cell r="M62">
            <v>25</v>
          </cell>
          <cell r="N62">
            <v>178.5</v>
          </cell>
          <cell r="O62">
            <v>88</v>
          </cell>
          <cell r="P62">
            <v>628.31999999999994</v>
          </cell>
          <cell r="Q62">
            <v>195</v>
          </cell>
          <cell r="R62">
            <v>1392.3</v>
          </cell>
          <cell r="S62">
            <v>100</v>
          </cell>
          <cell r="T62">
            <v>714</v>
          </cell>
          <cell r="V62">
            <v>178.5</v>
          </cell>
          <cell r="W62">
            <v>1999.1999999999998</v>
          </cell>
          <cell r="X62">
            <v>-10.199999999999999</v>
          </cell>
        </row>
        <row r="63">
          <cell r="J63">
            <v>0</v>
          </cell>
          <cell r="L63">
            <v>0</v>
          </cell>
          <cell r="N63">
            <v>0</v>
          </cell>
          <cell r="P63">
            <v>0</v>
          </cell>
          <cell r="R63">
            <v>0</v>
          </cell>
          <cell r="T63">
            <v>0</v>
          </cell>
        </row>
        <row r="64">
          <cell r="J64">
            <v>0</v>
          </cell>
          <cell r="L64">
            <v>0</v>
          </cell>
          <cell r="N64">
            <v>0</v>
          </cell>
          <cell r="P64">
            <v>0</v>
          </cell>
          <cell r="R64">
            <v>0</v>
          </cell>
          <cell r="T64">
            <v>0</v>
          </cell>
        </row>
        <row r="65">
          <cell r="G65">
            <v>300</v>
          </cell>
          <cell r="H65">
            <v>21579.000000000004</v>
          </cell>
          <cell r="I65">
            <v>278</v>
          </cell>
          <cell r="J65">
            <v>19996.54</v>
          </cell>
          <cell r="K65">
            <v>340</v>
          </cell>
          <cell r="L65">
            <v>24456.2</v>
          </cell>
          <cell r="M65">
            <v>295</v>
          </cell>
          <cell r="N65">
            <v>21219.350000000002</v>
          </cell>
          <cell r="O65">
            <v>335</v>
          </cell>
          <cell r="P65">
            <v>24096.550000000003</v>
          </cell>
          <cell r="Q65">
            <v>310</v>
          </cell>
          <cell r="R65">
            <v>22298.300000000003</v>
          </cell>
          <cell r="S65">
            <v>310</v>
          </cell>
          <cell r="T65">
            <v>22298.300000000003</v>
          </cell>
          <cell r="V65">
            <v>19996.54</v>
          </cell>
          <cell r="W65">
            <v>24456.2</v>
          </cell>
          <cell r="X65">
            <v>-0.22302158273381292</v>
          </cell>
        </row>
        <row r="66">
          <cell r="G66">
            <v>1200</v>
          </cell>
          <cell r="H66">
            <v>21384</v>
          </cell>
          <cell r="I66">
            <v>600</v>
          </cell>
          <cell r="J66">
            <v>10692</v>
          </cell>
          <cell r="K66">
            <v>600</v>
          </cell>
          <cell r="L66">
            <v>10692</v>
          </cell>
          <cell r="M66">
            <v>650</v>
          </cell>
          <cell r="N66">
            <v>11583</v>
          </cell>
          <cell r="O66">
            <v>850</v>
          </cell>
          <cell r="P66">
            <v>15147</v>
          </cell>
          <cell r="Q66">
            <v>650</v>
          </cell>
          <cell r="R66">
            <v>11583</v>
          </cell>
          <cell r="S66">
            <v>600</v>
          </cell>
          <cell r="T66">
            <v>10692</v>
          </cell>
          <cell r="V66">
            <v>10692</v>
          </cell>
          <cell r="W66">
            <v>21384</v>
          </cell>
          <cell r="X66">
            <v>-1</v>
          </cell>
        </row>
        <row r="67">
          <cell r="J67">
            <v>0</v>
          </cell>
          <cell r="L67">
            <v>0</v>
          </cell>
          <cell r="N67">
            <v>0</v>
          </cell>
          <cell r="P67">
            <v>0</v>
          </cell>
          <cell r="R67">
            <v>0</v>
          </cell>
          <cell r="T67">
            <v>0</v>
          </cell>
        </row>
        <row r="68">
          <cell r="J68">
            <v>0</v>
          </cell>
          <cell r="L68">
            <v>0</v>
          </cell>
          <cell r="N68">
            <v>0</v>
          </cell>
          <cell r="P68">
            <v>0</v>
          </cell>
          <cell r="R68">
            <v>0</v>
          </cell>
          <cell r="T68">
            <v>0</v>
          </cell>
        </row>
        <row r="69">
          <cell r="G69">
            <v>724</v>
          </cell>
          <cell r="H69">
            <v>724</v>
          </cell>
          <cell r="I69">
            <v>550</v>
          </cell>
          <cell r="J69">
            <v>550</v>
          </cell>
          <cell r="K69">
            <v>660</v>
          </cell>
          <cell r="L69">
            <v>660</v>
          </cell>
          <cell r="M69">
            <v>850</v>
          </cell>
          <cell r="N69">
            <v>850</v>
          </cell>
          <cell r="O69">
            <v>1100</v>
          </cell>
          <cell r="P69">
            <v>1100</v>
          </cell>
          <cell r="Q69">
            <v>580</v>
          </cell>
          <cell r="R69">
            <v>580</v>
          </cell>
          <cell r="S69">
            <v>580</v>
          </cell>
          <cell r="T69">
            <v>580</v>
          </cell>
          <cell r="V69">
            <v>550</v>
          </cell>
          <cell r="W69">
            <v>1100</v>
          </cell>
          <cell r="X69">
            <v>-1</v>
          </cell>
        </row>
        <row r="70">
          <cell r="G70">
            <v>530</v>
          </cell>
          <cell r="H70">
            <v>530</v>
          </cell>
          <cell r="I70">
            <v>500</v>
          </cell>
          <cell r="J70">
            <v>500</v>
          </cell>
          <cell r="K70">
            <v>600</v>
          </cell>
          <cell r="L70">
            <v>600</v>
          </cell>
          <cell r="M70">
            <v>635</v>
          </cell>
          <cell r="N70">
            <v>635</v>
          </cell>
          <cell r="O70">
            <v>820</v>
          </cell>
          <cell r="P70">
            <v>820</v>
          </cell>
          <cell r="Q70">
            <v>480</v>
          </cell>
          <cell r="R70">
            <v>480</v>
          </cell>
          <cell r="S70">
            <v>480</v>
          </cell>
          <cell r="T70">
            <v>480</v>
          </cell>
          <cell r="V70">
            <v>480</v>
          </cell>
          <cell r="W70">
            <v>820</v>
          </cell>
          <cell r="X70">
            <v>-0.70833333333333337</v>
          </cell>
        </row>
        <row r="71">
          <cell r="G71">
            <v>530</v>
          </cell>
          <cell r="H71">
            <v>530</v>
          </cell>
          <cell r="I71">
            <v>500</v>
          </cell>
          <cell r="J71">
            <v>500</v>
          </cell>
          <cell r="K71">
            <v>600</v>
          </cell>
          <cell r="L71">
            <v>600</v>
          </cell>
          <cell r="M71">
            <v>635</v>
          </cell>
          <cell r="N71">
            <v>635</v>
          </cell>
          <cell r="O71">
            <v>820</v>
          </cell>
          <cell r="P71">
            <v>820</v>
          </cell>
          <cell r="Q71">
            <v>550</v>
          </cell>
          <cell r="R71">
            <v>550</v>
          </cell>
          <cell r="S71">
            <v>550</v>
          </cell>
          <cell r="T71">
            <v>550</v>
          </cell>
          <cell r="V71">
            <v>500</v>
          </cell>
          <cell r="W71">
            <v>820</v>
          </cell>
          <cell r="X71">
            <v>-0.64</v>
          </cell>
        </row>
        <row r="72">
          <cell r="J72">
            <v>0</v>
          </cell>
          <cell r="L72">
            <v>0</v>
          </cell>
          <cell r="N72">
            <v>0</v>
          </cell>
          <cell r="P72">
            <v>0</v>
          </cell>
          <cell r="R72">
            <v>0</v>
          </cell>
          <cell r="T72">
            <v>0</v>
          </cell>
        </row>
        <row r="73">
          <cell r="J73">
            <v>0</v>
          </cell>
          <cell r="L73">
            <v>0</v>
          </cell>
          <cell r="N73">
            <v>0</v>
          </cell>
          <cell r="P73">
            <v>0</v>
          </cell>
          <cell r="R73">
            <v>0</v>
          </cell>
          <cell r="T73">
            <v>0</v>
          </cell>
        </row>
        <row r="74">
          <cell r="G74">
            <v>185</v>
          </cell>
          <cell r="H74">
            <v>2965.55</v>
          </cell>
          <cell r="I74">
            <v>200</v>
          </cell>
          <cell r="J74">
            <v>3206</v>
          </cell>
          <cell r="K74">
            <v>170</v>
          </cell>
          <cell r="L74">
            <v>2725.1000000000004</v>
          </cell>
          <cell r="M74">
            <v>205</v>
          </cell>
          <cell r="N74">
            <v>3286.15</v>
          </cell>
          <cell r="O74">
            <v>185</v>
          </cell>
          <cell r="P74">
            <v>2965.55</v>
          </cell>
          <cell r="Q74">
            <v>230</v>
          </cell>
          <cell r="R74">
            <v>3686.9</v>
          </cell>
          <cell r="S74">
            <v>200</v>
          </cell>
          <cell r="T74">
            <v>3206</v>
          </cell>
          <cell r="V74">
            <v>2725.1000000000004</v>
          </cell>
          <cell r="W74">
            <v>3686.9</v>
          </cell>
          <cell r="X74">
            <v>-0.35294117647058809</v>
          </cell>
        </row>
        <row r="75">
          <cell r="G75">
            <v>176</v>
          </cell>
          <cell r="H75">
            <v>545.6</v>
          </cell>
          <cell r="I75">
            <v>190</v>
          </cell>
          <cell r="J75">
            <v>589</v>
          </cell>
          <cell r="K75">
            <v>130</v>
          </cell>
          <cell r="L75">
            <v>403</v>
          </cell>
          <cell r="M75">
            <v>185</v>
          </cell>
          <cell r="N75">
            <v>573.5</v>
          </cell>
          <cell r="O75">
            <v>135</v>
          </cell>
          <cell r="P75">
            <v>418.5</v>
          </cell>
          <cell r="Q75">
            <v>185</v>
          </cell>
          <cell r="R75">
            <v>573.5</v>
          </cell>
          <cell r="S75">
            <v>185</v>
          </cell>
          <cell r="T75">
            <v>573.5</v>
          </cell>
          <cell r="V75">
            <v>403</v>
          </cell>
          <cell r="W75">
            <v>589</v>
          </cell>
          <cell r="X75">
            <v>-0.46153846153846156</v>
          </cell>
        </row>
        <row r="76">
          <cell r="J76">
            <v>0</v>
          </cell>
          <cell r="L76">
            <v>0</v>
          </cell>
          <cell r="N76">
            <v>0</v>
          </cell>
          <cell r="P76">
            <v>0</v>
          </cell>
          <cell r="R76">
            <v>0</v>
          </cell>
          <cell r="T76">
            <v>0</v>
          </cell>
        </row>
        <row r="77">
          <cell r="G77">
            <v>9675</v>
          </cell>
          <cell r="H77">
            <v>9675</v>
          </cell>
          <cell r="I77">
            <v>17000</v>
          </cell>
          <cell r="J77">
            <v>17000</v>
          </cell>
          <cell r="K77">
            <v>8200</v>
          </cell>
          <cell r="L77">
            <v>8200</v>
          </cell>
          <cell r="M77">
            <v>8856</v>
          </cell>
          <cell r="N77">
            <v>8856</v>
          </cell>
          <cell r="O77">
            <v>9600</v>
          </cell>
          <cell r="P77">
            <v>9600</v>
          </cell>
          <cell r="Q77">
            <v>11300</v>
          </cell>
          <cell r="R77">
            <v>11300</v>
          </cell>
          <cell r="S77">
            <v>10300</v>
          </cell>
          <cell r="T77">
            <v>10300</v>
          </cell>
          <cell r="V77">
            <v>8200</v>
          </cell>
          <cell r="W77">
            <v>17000</v>
          </cell>
          <cell r="X77">
            <v>-1.0731707317073171</v>
          </cell>
        </row>
        <row r="78">
          <cell r="J78">
            <v>0</v>
          </cell>
          <cell r="L78">
            <v>0</v>
          </cell>
          <cell r="N78">
            <v>0</v>
          </cell>
          <cell r="P78">
            <v>0</v>
          </cell>
          <cell r="R78">
            <v>0</v>
          </cell>
          <cell r="T78">
            <v>0</v>
          </cell>
        </row>
        <row r="79">
          <cell r="J79">
            <v>0</v>
          </cell>
          <cell r="L79">
            <v>0</v>
          </cell>
          <cell r="N79">
            <v>0</v>
          </cell>
          <cell r="P79">
            <v>0</v>
          </cell>
          <cell r="R79">
            <v>0</v>
          </cell>
          <cell r="T79">
            <v>0</v>
          </cell>
        </row>
        <row r="80">
          <cell r="G80">
            <v>2200</v>
          </cell>
          <cell r="H80" t="str">
            <v>??????</v>
          </cell>
          <cell r="I80">
            <v>2000</v>
          </cell>
          <cell r="J80">
            <v>2000</v>
          </cell>
          <cell r="K80">
            <v>700</v>
          </cell>
          <cell r="L80">
            <v>700</v>
          </cell>
          <cell r="M80">
            <v>485</v>
          </cell>
          <cell r="N80">
            <v>485</v>
          </cell>
          <cell r="O80">
            <v>800</v>
          </cell>
          <cell r="P80">
            <v>800</v>
          </cell>
          <cell r="Q80">
            <v>1850</v>
          </cell>
          <cell r="R80">
            <v>1850</v>
          </cell>
          <cell r="S80">
            <v>1850</v>
          </cell>
          <cell r="T80">
            <v>1850</v>
          </cell>
          <cell r="V80">
            <v>485</v>
          </cell>
          <cell r="W80">
            <v>2000</v>
          </cell>
          <cell r="X80">
            <v>-3.1237113402061856</v>
          </cell>
        </row>
        <row r="81">
          <cell r="H81" t="str">
            <v>P.M.</v>
          </cell>
          <cell r="J81" t="str">
            <v>P.M.</v>
          </cell>
          <cell r="K81">
            <v>180</v>
          </cell>
          <cell r="L81" t="str">
            <v>P.M.</v>
          </cell>
          <cell r="M81">
            <v>365</v>
          </cell>
          <cell r="N81" t="str">
            <v>P.M.</v>
          </cell>
          <cell r="O81">
            <v>200</v>
          </cell>
          <cell r="P81" t="str">
            <v>P.M.</v>
          </cell>
          <cell r="Q81">
            <v>1150</v>
          </cell>
          <cell r="R81" t="str">
            <v>P.M.</v>
          </cell>
          <cell r="S81">
            <v>1150</v>
          </cell>
          <cell r="T81" t="str">
            <v>P.M.</v>
          </cell>
        </row>
        <row r="83">
          <cell r="G83">
            <v>231</v>
          </cell>
          <cell r="H83">
            <v>877.8</v>
          </cell>
          <cell r="I83">
            <v>220</v>
          </cell>
          <cell r="J83">
            <v>836</v>
          </cell>
          <cell r="K83">
            <v>220</v>
          </cell>
          <cell r="L83">
            <v>836</v>
          </cell>
          <cell r="M83">
            <v>250</v>
          </cell>
          <cell r="N83">
            <v>950</v>
          </cell>
          <cell r="O83">
            <v>185</v>
          </cell>
          <cell r="P83">
            <v>703</v>
          </cell>
          <cell r="Q83">
            <v>195</v>
          </cell>
          <cell r="R83">
            <v>741</v>
          </cell>
          <cell r="S83">
            <v>195</v>
          </cell>
          <cell r="T83">
            <v>741</v>
          </cell>
          <cell r="V83">
            <v>703</v>
          </cell>
          <cell r="W83">
            <v>950</v>
          </cell>
          <cell r="X83">
            <v>-0.35135135135135137</v>
          </cell>
        </row>
        <row r="84">
          <cell r="J84">
            <v>0</v>
          </cell>
          <cell r="L84">
            <v>0</v>
          </cell>
          <cell r="N84">
            <v>0</v>
          </cell>
          <cell r="P84">
            <v>0</v>
          </cell>
          <cell r="R84">
            <v>0</v>
          </cell>
          <cell r="T84">
            <v>0</v>
          </cell>
        </row>
        <row r="85">
          <cell r="G85">
            <v>1300</v>
          </cell>
          <cell r="H85">
            <v>1300</v>
          </cell>
          <cell r="I85">
            <v>2500</v>
          </cell>
          <cell r="J85">
            <v>2500</v>
          </cell>
          <cell r="K85">
            <v>1600</v>
          </cell>
          <cell r="L85">
            <v>1600</v>
          </cell>
          <cell r="M85">
            <v>2562</v>
          </cell>
          <cell r="N85">
            <v>2562</v>
          </cell>
          <cell r="O85">
            <v>1477</v>
          </cell>
          <cell r="P85">
            <v>1477</v>
          </cell>
          <cell r="Q85">
            <v>2800</v>
          </cell>
          <cell r="R85">
            <v>2800</v>
          </cell>
          <cell r="S85">
            <v>2800</v>
          </cell>
          <cell r="T85">
            <v>2800</v>
          </cell>
          <cell r="V85">
            <v>1300</v>
          </cell>
          <cell r="W85">
            <v>2800</v>
          </cell>
          <cell r="X85">
            <v>-1.1538461538461537</v>
          </cell>
        </row>
        <row r="86">
          <cell r="J86">
            <v>0</v>
          </cell>
          <cell r="L86">
            <v>0</v>
          </cell>
          <cell r="N86">
            <v>0</v>
          </cell>
          <cell r="P86">
            <v>0</v>
          </cell>
          <cell r="R86">
            <v>0</v>
          </cell>
          <cell r="T86">
            <v>0</v>
          </cell>
        </row>
        <row r="87">
          <cell r="G87">
            <v>300</v>
          </cell>
          <cell r="H87">
            <v>720</v>
          </cell>
          <cell r="I87">
            <v>600</v>
          </cell>
          <cell r="J87">
            <v>1440</v>
          </cell>
          <cell r="K87">
            <v>500</v>
          </cell>
          <cell r="L87">
            <v>500</v>
          </cell>
          <cell r="M87">
            <v>195</v>
          </cell>
          <cell r="N87">
            <v>468</v>
          </cell>
          <cell r="O87">
            <v>360</v>
          </cell>
          <cell r="P87">
            <v>864</v>
          </cell>
          <cell r="Q87">
            <v>560</v>
          </cell>
          <cell r="R87">
            <v>1344</v>
          </cell>
          <cell r="S87">
            <v>560</v>
          </cell>
          <cell r="T87">
            <v>1344</v>
          </cell>
          <cell r="V87">
            <v>468</v>
          </cell>
          <cell r="W87">
            <v>1440</v>
          </cell>
          <cell r="X87">
            <v>-2.0769230769230771</v>
          </cell>
        </row>
        <row r="89">
          <cell r="H89">
            <v>149958.72999999998</v>
          </cell>
          <cell r="J89">
            <v>136944.84</v>
          </cell>
          <cell r="L89">
            <v>142071.21999999997</v>
          </cell>
          <cell r="N89">
            <v>132414.5</v>
          </cell>
          <cell r="P89">
            <v>151661.14600000001</v>
          </cell>
          <cell r="R89">
            <v>143995.25</v>
          </cell>
          <cell r="T89">
            <v>131600.40000000002</v>
          </cell>
          <cell r="V89">
            <v>131600.40000000002</v>
          </cell>
          <cell r="W89">
            <v>151661.14600000001</v>
          </cell>
          <cell r="X89">
            <v>-0.15243681630147007</v>
          </cell>
        </row>
        <row r="93">
          <cell r="G93">
            <v>275</v>
          </cell>
          <cell r="H93">
            <v>39899.75</v>
          </cell>
          <cell r="I93">
            <v>320</v>
          </cell>
          <cell r="J93">
            <v>46428.800000000003</v>
          </cell>
          <cell r="K93">
            <v>295</v>
          </cell>
          <cell r="L93">
            <v>42801.55</v>
          </cell>
          <cell r="M93">
            <v>252</v>
          </cell>
          <cell r="N93">
            <v>36562.68</v>
          </cell>
          <cell r="O93">
            <v>314.2</v>
          </cell>
          <cell r="P93">
            <v>45587.277999999998</v>
          </cell>
          <cell r="Q93">
            <v>315</v>
          </cell>
          <cell r="R93">
            <v>45703.35</v>
          </cell>
          <cell r="S93">
            <v>300</v>
          </cell>
          <cell r="T93">
            <v>43527</v>
          </cell>
          <cell r="V93">
            <v>36562.68</v>
          </cell>
          <cell r="W93">
            <v>46428.800000000003</v>
          </cell>
          <cell r="X93">
            <v>-0.26984126984126994</v>
          </cell>
        </row>
        <row r="94">
          <cell r="J94">
            <v>0</v>
          </cell>
          <cell r="L94">
            <v>0</v>
          </cell>
          <cell r="N94">
            <v>0</v>
          </cell>
          <cell r="P94">
            <v>0</v>
          </cell>
          <cell r="R94">
            <v>0</v>
          </cell>
          <cell r="T94">
            <v>0</v>
          </cell>
        </row>
        <row r="95">
          <cell r="G95">
            <v>147</v>
          </cell>
          <cell r="H95">
            <v>6468</v>
          </cell>
          <cell r="I95">
            <v>145</v>
          </cell>
          <cell r="J95">
            <v>6380</v>
          </cell>
          <cell r="K95">
            <v>140</v>
          </cell>
          <cell r="L95">
            <v>6160</v>
          </cell>
          <cell r="M95">
            <v>175</v>
          </cell>
          <cell r="N95">
            <v>7700</v>
          </cell>
          <cell r="O95">
            <v>165</v>
          </cell>
          <cell r="P95">
            <v>7260</v>
          </cell>
          <cell r="Q95">
            <v>135</v>
          </cell>
          <cell r="R95">
            <v>5940</v>
          </cell>
          <cell r="S95">
            <v>135</v>
          </cell>
          <cell r="T95">
            <v>5940</v>
          </cell>
          <cell r="V95">
            <v>5940</v>
          </cell>
          <cell r="W95">
            <v>7700</v>
          </cell>
          <cell r="X95">
            <v>-0.29629629629629628</v>
          </cell>
        </row>
        <row r="96">
          <cell r="J96">
            <v>0</v>
          </cell>
          <cell r="L96">
            <v>0</v>
          </cell>
          <cell r="N96">
            <v>0</v>
          </cell>
          <cell r="P96">
            <v>0</v>
          </cell>
          <cell r="R96">
            <v>0</v>
          </cell>
          <cell r="T96">
            <v>0</v>
          </cell>
        </row>
        <row r="97">
          <cell r="G97">
            <v>195</v>
          </cell>
          <cell r="H97">
            <v>3958.4999999999995</v>
          </cell>
          <cell r="I97">
            <v>220</v>
          </cell>
          <cell r="J97">
            <v>4465.9999999999991</v>
          </cell>
          <cell r="K97">
            <v>208</v>
          </cell>
          <cell r="L97">
            <v>4222.3999999999996</v>
          </cell>
          <cell r="M97">
            <v>187</v>
          </cell>
          <cell r="N97">
            <v>3796.0999999999995</v>
          </cell>
          <cell r="O97">
            <v>268</v>
          </cell>
          <cell r="P97">
            <v>5440.4</v>
          </cell>
          <cell r="Q97">
            <v>235</v>
          </cell>
          <cell r="R97">
            <v>4770.4999999999991</v>
          </cell>
          <cell r="S97">
            <v>235</v>
          </cell>
          <cell r="T97">
            <v>4770.4999999999991</v>
          </cell>
          <cell r="V97">
            <v>3796.0999999999995</v>
          </cell>
          <cell r="W97">
            <v>5440.4</v>
          </cell>
          <cell r="X97">
            <v>-0.43315508021390386</v>
          </cell>
        </row>
        <row r="98">
          <cell r="J98">
            <v>0</v>
          </cell>
          <cell r="L98">
            <v>0</v>
          </cell>
          <cell r="N98">
            <v>0</v>
          </cell>
          <cell r="P98">
            <v>0</v>
          </cell>
          <cell r="R98">
            <v>0</v>
          </cell>
          <cell r="T98">
            <v>0</v>
          </cell>
        </row>
        <row r="99">
          <cell r="G99">
            <v>168</v>
          </cell>
          <cell r="H99">
            <v>3541.4399999999996</v>
          </cell>
          <cell r="I99">
            <v>250</v>
          </cell>
          <cell r="J99">
            <v>5270</v>
          </cell>
          <cell r="K99">
            <v>186</v>
          </cell>
          <cell r="L99">
            <v>3920.8799999999997</v>
          </cell>
          <cell r="M99">
            <v>274</v>
          </cell>
          <cell r="N99">
            <v>5775.9199999999992</v>
          </cell>
          <cell r="O99">
            <v>130</v>
          </cell>
          <cell r="P99">
            <v>2740.3999999999996</v>
          </cell>
          <cell r="Q99">
            <v>295</v>
          </cell>
          <cell r="R99">
            <v>6218.5999999999995</v>
          </cell>
          <cell r="S99">
            <v>250</v>
          </cell>
          <cell r="T99">
            <v>5270</v>
          </cell>
          <cell r="V99">
            <v>2740.3999999999996</v>
          </cell>
          <cell r="W99">
            <v>6218.5999999999995</v>
          </cell>
          <cell r="X99">
            <v>-1.2692307692307694</v>
          </cell>
        </row>
        <row r="100">
          <cell r="J100">
            <v>0</v>
          </cell>
          <cell r="L100">
            <v>0</v>
          </cell>
          <cell r="N100">
            <v>0</v>
          </cell>
          <cell r="P100">
            <v>0</v>
          </cell>
          <cell r="R100">
            <v>0</v>
          </cell>
          <cell r="T100">
            <v>0</v>
          </cell>
        </row>
        <row r="101">
          <cell r="J101">
            <v>0</v>
          </cell>
          <cell r="L101">
            <v>0</v>
          </cell>
          <cell r="N101">
            <v>0</v>
          </cell>
          <cell r="P101">
            <v>0</v>
          </cell>
          <cell r="R101">
            <v>0</v>
          </cell>
          <cell r="T101">
            <v>0</v>
          </cell>
        </row>
        <row r="102">
          <cell r="G102">
            <v>168</v>
          </cell>
          <cell r="H102">
            <v>4636.8</v>
          </cell>
          <cell r="I102">
            <v>250</v>
          </cell>
          <cell r="J102">
            <v>6900</v>
          </cell>
          <cell r="K102">
            <v>148</v>
          </cell>
          <cell r="L102">
            <v>4084.8</v>
          </cell>
          <cell r="M102">
            <v>237</v>
          </cell>
          <cell r="N102">
            <v>6541.2000000000007</v>
          </cell>
          <cell r="O102">
            <v>150</v>
          </cell>
          <cell r="P102">
            <v>4140</v>
          </cell>
          <cell r="Q102">
            <v>165</v>
          </cell>
          <cell r="R102">
            <v>4554</v>
          </cell>
          <cell r="S102">
            <v>165</v>
          </cell>
          <cell r="T102">
            <v>4554</v>
          </cell>
          <cell r="V102">
            <v>4084.8</v>
          </cell>
          <cell r="W102">
            <v>6900</v>
          </cell>
          <cell r="X102">
            <v>-0.68918918918918914</v>
          </cell>
        </row>
        <row r="103">
          <cell r="J103">
            <v>0</v>
          </cell>
          <cell r="L103">
            <v>0</v>
          </cell>
          <cell r="N103">
            <v>0</v>
          </cell>
          <cell r="P103">
            <v>0</v>
          </cell>
          <cell r="R103">
            <v>0</v>
          </cell>
          <cell r="T103">
            <v>0</v>
          </cell>
        </row>
        <row r="104">
          <cell r="G104">
            <v>273</v>
          </cell>
          <cell r="H104">
            <v>9211.02</v>
          </cell>
          <cell r="I104">
            <v>300</v>
          </cell>
          <cell r="J104">
            <v>10122</v>
          </cell>
          <cell r="K104">
            <v>290</v>
          </cell>
          <cell r="L104">
            <v>9784.6</v>
          </cell>
          <cell r="M104">
            <v>246</v>
          </cell>
          <cell r="N104">
            <v>8300.0400000000009</v>
          </cell>
          <cell r="O104">
            <v>289.39999999999998</v>
          </cell>
          <cell r="P104">
            <v>9764.3559999999998</v>
          </cell>
          <cell r="Q104">
            <v>295</v>
          </cell>
          <cell r="R104">
            <v>9953.3000000000011</v>
          </cell>
          <cell r="S104">
            <v>295</v>
          </cell>
          <cell r="T104">
            <v>9953.3000000000011</v>
          </cell>
          <cell r="V104">
            <v>8300.0400000000009</v>
          </cell>
          <cell r="W104">
            <v>10122</v>
          </cell>
          <cell r="X104">
            <v>-0.21951219512195108</v>
          </cell>
        </row>
        <row r="105">
          <cell r="G105">
            <v>185</v>
          </cell>
          <cell r="H105" t="str">
            <v>P.M.</v>
          </cell>
          <cell r="J105" t="str">
            <v>P.M.</v>
          </cell>
          <cell r="K105">
            <v>208</v>
          </cell>
          <cell r="L105" t="str">
            <v>P.M.</v>
          </cell>
          <cell r="M105">
            <v>164</v>
          </cell>
          <cell r="N105" t="str">
            <v>P.M.</v>
          </cell>
          <cell r="P105" t="str">
            <v>P.M.</v>
          </cell>
          <cell r="Q105">
            <v>330</v>
          </cell>
          <cell r="R105" t="str">
            <v>P.M.</v>
          </cell>
          <cell r="S105">
            <v>330</v>
          </cell>
          <cell r="T105" t="str">
            <v>P.M.</v>
          </cell>
        </row>
        <row r="108">
          <cell r="G108">
            <v>368</v>
          </cell>
          <cell r="H108">
            <v>496.8</v>
          </cell>
          <cell r="I108">
            <v>450</v>
          </cell>
          <cell r="J108">
            <v>607.5</v>
          </cell>
          <cell r="K108">
            <v>300</v>
          </cell>
          <cell r="L108">
            <v>405</v>
          </cell>
          <cell r="M108">
            <v>670</v>
          </cell>
          <cell r="N108">
            <v>904.50000000000011</v>
          </cell>
          <cell r="O108">
            <v>380</v>
          </cell>
          <cell r="P108">
            <v>513</v>
          </cell>
          <cell r="Q108">
            <v>285</v>
          </cell>
          <cell r="R108">
            <v>384.75</v>
          </cell>
          <cell r="S108">
            <v>285</v>
          </cell>
          <cell r="T108">
            <v>384.75</v>
          </cell>
          <cell r="V108">
            <v>384.75</v>
          </cell>
          <cell r="W108">
            <v>904.50000000000011</v>
          </cell>
          <cell r="X108">
            <v>-1.3508771929824563</v>
          </cell>
        </row>
        <row r="109">
          <cell r="G109">
            <v>368</v>
          </cell>
          <cell r="H109">
            <v>1177.6000000000001</v>
          </cell>
          <cell r="I109">
            <v>200</v>
          </cell>
          <cell r="J109">
            <v>640</v>
          </cell>
          <cell r="K109">
            <v>260</v>
          </cell>
          <cell r="L109">
            <v>832</v>
          </cell>
          <cell r="M109">
            <v>773</v>
          </cell>
          <cell r="N109">
            <v>2473.6000000000004</v>
          </cell>
          <cell r="O109">
            <v>250</v>
          </cell>
          <cell r="P109">
            <v>800</v>
          </cell>
          <cell r="Q109">
            <v>245</v>
          </cell>
          <cell r="R109">
            <v>784</v>
          </cell>
          <cell r="S109">
            <v>245</v>
          </cell>
          <cell r="T109">
            <v>784</v>
          </cell>
          <cell r="V109">
            <v>640</v>
          </cell>
          <cell r="W109">
            <v>2473.6000000000004</v>
          </cell>
          <cell r="X109">
            <v>-2.8650000000000007</v>
          </cell>
        </row>
        <row r="110">
          <cell r="J110">
            <v>0</v>
          </cell>
          <cell r="N110">
            <v>0</v>
          </cell>
          <cell r="P110">
            <v>0</v>
          </cell>
          <cell r="R110">
            <v>0</v>
          </cell>
          <cell r="T110">
            <v>0</v>
          </cell>
        </row>
        <row r="111">
          <cell r="G111">
            <v>368</v>
          </cell>
          <cell r="H111">
            <v>1527.2</v>
          </cell>
          <cell r="I111">
            <v>100</v>
          </cell>
          <cell r="J111">
            <v>415.00000000000006</v>
          </cell>
          <cell r="K111">
            <v>180</v>
          </cell>
          <cell r="L111">
            <v>747.00000000000011</v>
          </cell>
          <cell r="M111">
            <v>225</v>
          </cell>
          <cell r="N111">
            <v>933.75000000000011</v>
          </cell>
          <cell r="O111">
            <v>210</v>
          </cell>
          <cell r="P111">
            <v>871.50000000000011</v>
          </cell>
          <cell r="Q111">
            <v>385</v>
          </cell>
          <cell r="R111">
            <v>1597.7500000000002</v>
          </cell>
          <cell r="S111">
            <v>385</v>
          </cell>
          <cell r="T111">
            <v>1597.7500000000002</v>
          </cell>
          <cell r="V111">
            <v>415.00000000000006</v>
          </cell>
          <cell r="W111">
            <v>1597.7500000000002</v>
          </cell>
          <cell r="X111">
            <v>-2.85</v>
          </cell>
        </row>
        <row r="112">
          <cell r="J112">
            <v>0</v>
          </cell>
          <cell r="N112">
            <v>0</v>
          </cell>
          <cell r="P112">
            <v>0</v>
          </cell>
          <cell r="R112">
            <v>0</v>
          </cell>
          <cell r="T112">
            <v>0</v>
          </cell>
        </row>
        <row r="113">
          <cell r="G113">
            <v>7840</v>
          </cell>
          <cell r="H113">
            <v>7840</v>
          </cell>
          <cell r="I113">
            <v>13000</v>
          </cell>
          <cell r="J113">
            <v>13000</v>
          </cell>
          <cell r="K113">
            <v>8600</v>
          </cell>
          <cell r="L113">
            <v>8600</v>
          </cell>
          <cell r="M113">
            <v>9857</v>
          </cell>
          <cell r="N113">
            <v>9857</v>
          </cell>
          <cell r="O113">
            <v>9800</v>
          </cell>
          <cell r="P113">
            <v>9800</v>
          </cell>
          <cell r="Q113">
            <v>13800</v>
          </cell>
          <cell r="R113">
            <v>13800</v>
          </cell>
          <cell r="S113">
            <v>12800</v>
          </cell>
          <cell r="T113">
            <v>12800</v>
          </cell>
          <cell r="V113">
            <v>7840</v>
          </cell>
          <cell r="W113">
            <v>13800</v>
          </cell>
          <cell r="X113">
            <v>-0.76020408163265307</v>
          </cell>
        </row>
        <row r="114">
          <cell r="J114">
            <v>0</v>
          </cell>
          <cell r="N114">
            <v>0</v>
          </cell>
          <cell r="P114">
            <v>0</v>
          </cell>
          <cell r="R114">
            <v>0</v>
          </cell>
          <cell r="T114">
            <v>0</v>
          </cell>
        </row>
        <row r="115">
          <cell r="J115">
            <v>0</v>
          </cell>
          <cell r="N115">
            <v>0</v>
          </cell>
          <cell r="P115">
            <v>0</v>
          </cell>
          <cell r="R115">
            <v>0</v>
          </cell>
          <cell r="T115">
            <v>0</v>
          </cell>
        </row>
        <row r="116">
          <cell r="G116">
            <v>360</v>
          </cell>
          <cell r="H116">
            <v>25682.400000000001</v>
          </cell>
          <cell r="I116">
            <v>320</v>
          </cell>
          <cell r="J116">
            <v>22828.800000000003</v>
          </cell>
          <cell r="K116">
            <v>350</v>
          </cell>
          <cell r="L116">
            <v>24969</v>
          </cell>
          <cell r="M116">
            <v>295</v>
          </cell>
          <cell r="N116">
            <v>21045.3</v>
          </cell>
          <cell r="O116">
            <v>343</v>
          </cell>
          <cell r="P116">
            <v>24469.620000000003</v>
          </cell>
          <cell r="Q116">
            <v>320</v>
          </cell>
          <cell r="R116">
            <v>22828.800000000003</v>
          </cell>
          <cell r="S116">
            <v>320</v>
          </cell>
          <cell r="T116">
            <v>22828.800000000003</v>
          </cell>
          <cell r="V116">
            <v>21045.3</v>
          </cell>
          <cell r="W116">
            <v>25682.400000000001</v>
          </cell>
          <cell r="X116">
            <v>-0.22033898305084756</v>
          </cell>
        </row>
        <row r="117">
          <cell r="J117">
            <v>0</v>
          </cell>
          <cell r="N117">
            <v>0</v>
          </cell>
          <cell r="P117">
            <v>0</v>
          </cell>
          <cell r="R117">
            <v>0</v>
          </cell>
          <cell r="T117">
            <v>0</v>
          </cell>
        </row>
        <row r="118">
          <cell r="G118">
            <v>420</v>
          </cell>
          <cell r="H118">
            <v>7350</v>
          </cell>
          <cell r="I118">
            <v>600</v>
          </cell>
          <cell r="J118">
            <v>10500</v>
          </cell>
          <cell r="K118">
            <v>520</v>
          </cell>
          <cell r="L118">
            <v>9100</v>
          </cell>
          <cell r="M118">
            <v>683</v>
          </cell>
          <cell r="N118">
            <v>11952.5</v>
          </cell>
          <cell r="O118">
            <v>530</v>
          </cell>
          <cell r="P118">
            <v>9275</v>
          </cell>
          <cell r="Q118">
            <v>480</v>
          </cell>
          <cell r="R118">
            <v>8400</v>
          </cell>
          <cell r="S118">
            <v>480</v>
          </cell>
          <cell r="T118">
            <v>8400</v>
          </cell>
          <cell r="V118">
            <v>7350</v>
          </cell>
          <cell r="W118">
            <v>11952.5</v>
          </cell>
          <cell r="X118">
            <v>-0.62619047619047619</v>
          </cell>
        </row>
        <row r="119">
          <cell r="P119">
            <v>0</v>
          </cell>
          <cell r="R119">
            <v>0</v>
          </cell>
          <cell r="T119">
            <v>0</v>
          </cell>
        </row>
        <row r="120">
          <cell r="G120">
            <v>225</v>
          </cell>
          <cell r="H120" t="str">
            <v>P.M.</v>
          </cell>
          <cell r="J120" t="str">
            <v>P.M.</v>
          </cell>
          <cell r="K120">
            <v>250</v>
          </cell>
          <cell r="L120" t="str">
            <v>P.M.</v>
          </cell>
          <cell r="M120">
            <v>235</v>
          </cell>
          <cell r="N120" t="str">
            <v>P.M.</v>
          </cell>
          <cell r="O120">
            <v>235</v>
          </cell>
          <cell r="P120" t="str">
            <v>P.M.</v>
          </cell>
          <cell r="Q120">
            <v>270</v>
          </cell>
          <cell r="R120" t="str">
            <v>P.M.</v>
          </cell>
          <cell r="S120">
            <v>270</v>
          </cell>
          <cell r="T120" t="str">
            <v>P.M.</v>
          </cell>
        </row>
        <row r="121">
          <cell r="G121">
            <v>185</v>
          </cell>
          <cell r="H121" t="str">
            <v>P.M.</v>
          </cell>
          <cell r="J121" t="str">
            <v>P.M.</v>
          </cell>
          <cell r="K121">
            <v>208</v>
          </cell>
          <cell r="L121" t="str">
            <v>P.M.</v>
          </cell>
          <cell r="M121">
            <v>146</v>
          </cell>
          <cell r="N121" t="str">
            <v>P.M.</v>
          </cell>
          <cell r="O121">
            <v>425</v>
          </cell>
          <cell r="P121" t="str">
            <v>P.M.</v>
          </cell>
          <cell r="Q121">
            <v>310</v>
          </cell>
          <cell r="R121" t="str">
            <v>P.M.</v>
          </cell>
          <cell r="S121">
            <v>310</v>
          </cell>
          <cell r="T121" t="str">
            <v>P.M.</v>
          </cell>
        </row>
        <row r="122">
          <cell r="G122">
            <v>145</v>
          </cell>
          <cell r="H122" t="str">
            <v>P.M.</v>
          </cell>
          <cell r="J122" t="str">
            <v>P.M.</v>
          </cell>
          <cell r="K122">
            <v>140</v>
          </cell>
          <cell r="L122" t="str">
            <v>P.M.</v>
          </cell>
          <cell r="M122">
            <v>275</v>
          </cell>
          <cell r="N122" t="str">
            <v>P.M.</v>
          </cell>
          <cell r="O122">
            <v>150</v>
          </cell>
          <cell r="P122" t="str">
            <v>P.M.</v>
          </cell>
          <cell r="Q122">
            <v>135</v>
          </cell>
          <cell r="R122" t="str">
            <v>P.M.</v>
          </cell>
          <cell r="S122">
            <v>135</v>
          </cell>
          <cell r="T122" t="str">
            <v>P.M.</v>
          </cell>
        </row>
        <row r="124">
          <cell r="H124">
            <v>111789.51000000001</v>
          </cell>
          <cell r="J124">
            <v>127558.1</v>
          </cell>
          <cell r="L124">
            <v>115627.23000000001</v>
          </cell>
          <cell r="N124">
            <v>115842.59000000001</v>
          </cell>
          <cell r="P124">
            <v>120661.554</v>
          </cell>
          <cell r="R124">
            <v>124935.05</v>
          </cell>
          <cell r="T124">
            <v>120810.1</v>
          </cell>
          <cell r="V124">
            <v>111789.51000000001</v>
          </cell>
          <cell r="W124">
            <v>127558.1</v>
          </cell>
          <cell r="X124">
            <v>-0.14105607941210221</v>
          </cell>
        </row>
        <row r="130">
          <cell r="G130">
            <v>720</v>
          </cell>
          <cell r="H130">
            <v>8208</v>
          </cell>
          <cell r="I130">
            <v>650</v>
          </cell>
          <cell r="J130">
            <v>7410</v>
          </cell>
          <cell r="K130">
            <v>450</v>
          </cell>
          <cell r="L130">
            <v>5130</v>
          </cell>
          <cell r="M130">
            <v>525</v>
          </cell>
          <cell r="N130">
            <v>5985</v>
          </cell>
          <cell r="O130">
            <v>389</v>
          </cell>
          <cell r="P130">
            <v>4434.6000000000004</v>
          </cell>
          <cell r="Q130">
            <v>580</v>
          </cell>
          <cell r="R130">
            <v>6612</v>
          </cell>
          <cell r="S130">
            <v>580</v>
          </cell>
          <cell r="T130">
            <v>6612</v>
          </cell>
          <cell r="V130">
            <v>4434.6000000000004</v>
          </cell>
          <cell r="W130">
            <v>8208</v>
          </cell>
          <cell r="X130">
            <v>-0.85089974293059112</v>
          </cell>
        </row>
        <row r="131">
          <cell r="G131">
            <v>418</v>
          </cell>
          <cell r="H131">
            <v>4765.2</v>
          </cell>
          <cell r="I131">
            <v>580</v>
          </cell>
          <cell r="J131">
            <v>6612</v>
          </cell>
          <cell r="K131">
            <v>400</v>
          </cell>
          <cell r="L131">
            <v>4560</v>
          </cell>
          <cell r="M131">
            <v>404</v>
          </cell>
          <cell r="N131">
            <v>4605.6000000000004</v>
          </cell>
          <cell r="O131">
            <v>330</v>
          </cell>
          <cell r="P131">
            <v>3762</v>
          </cell>
          <cell r="Q131">
            <v>550</v>
          </cell>
          <cell r="R131">
            <v>6270</v>
          </cell>
          <cell r="S131">
            <v>550</v>
          </cell>
          <cell r="T131">
            <v>6270</v>
          </cell>
          <cell r="V131">
            <v>3762</v>
          </cell>
          <cell r="W131">
            <v>6612</v>
          </cell>
          <cell r="X131">
            <v>-0.75757575757575757</v>
          </cell>
        </row>
        <row r="132">
          <cell r="G132">
            <v>418</v>
          </cell>
          <cell r="H132">
            <v>5726.5999999999995</v>
          </cell>
          <cell r="I132">
            <v>400</v>
          </cell>
          <cell r="J132">
            <v>5480</v>
          </cell>
          <cell r="K132">
            <v>300</v>
          </cell>
          <cell r="L132">
            <v>4110</v>
          </cell>
          <cell r="M132">
            <v>352</v>
          </cell>
          <cell r="N132">
            <v>4822.3999999999996</v>
          </cell>
          <cell r="O132">
            <v>290</v>
          </cell>
          <cell r="P132">
            <v>3973</v>
          </cell>
          <cell r="Q132">
            <v>330</v>
          </cell>
          <cell r="R132">
            <v>4521</v>
          </cell>
          <cell r="S132">
            <v>330</v>
          </cell>
          <cell r="T132">
            <v>4521</v>
          </cell>
          <cell r="V132">
            <v>3973</v>
          </cell>
          <cell r="W132">
            <v>5726.5999999999995</v>
          </cell>
          <cell r="X132">
            <v>-0.44137931034482747</v>
          </cell>
        </row>
        <row r="133">
          <cell r="J133">
            <v>0</v>
          </cell>
          <cell r="L133">
            <v>0</v>
          </cell>
          <cell r="N133">
            <v>0</v>
          </cell>
          <cell r="P133">
            <v>0</v>
          </cell>
          <cell r="R133">
            <v>0</v>
          </cell>
          <cell r="T133">
            <v>0</v>
          </cell>
        </row>
        <row r="134">
          <cell r="G134">
            <v>605</v>
          </cell>
          <cell r="H134">
            <v>1210</v>
          </cell>
          <cell r="I134">
            <v>1000</v>
          </cell>
          <cell r="J134">
            <v>2000</v>
          </cell>
          <cell r="K134">
            <v>450</v>
          </cell>
          <cell r="L134">
            <v>900</v>
          </cell>
          <cell r="M134">
            <v>580</v>
          </cell>
          <cell r="N134">
            <v>1160</v>
          </cell>
          <cell r="O134">
            <v>405</v>
          </cell>
          <cell r="P134">
            <v>810</v>
          </cell>
          <cell r="Q134">
            <v>880</v>
          </cell>
          <cell r="R134">
            <v>1760</v>
          </cell>
          <cell r="S134">
            <v>880</v>
          </cell>
          <cell r="T134">
            <v>1760</v>
          </cell>
          <cell r="V134">
            <v>810</v>
          </cell>
          <cell r="W134">
            <v>2000</v>
          </cell>
          <cell r="X134">
            <v>-1.4691358024691359</v>
          </cell>
        </row>
        <row r="135">
          <cell r="G135">
            <v>580</v>
          </cell>
          <cell r="H135">
            <v>1160</v>
          </cell>
          <cell r="I135">
            <v>800</v>
          </cell>
          <cell r="J135">
            <v>1600</v>
          </cell>
          <cell r="K135">
            <v>400</v>
          </cell>
          <cell r="L135">
            <v>800</v>
          </cell>
          <cell r="M135">
            <v>520</v>
          </cell>
          <cell r="N135">
            <v>1040</v>
          </cell>
          <cell r="O135">
            <v>405</v>
          </cell>
          <cell r="P135">
            <v>810</v>
          </cell>
          <cell r="Q135">
            <v>980</v>
          </cell>
          <cell r="R135">
            <v>1960</v>
          </cell>
          <cell r="S135">
            <v>980</v>
          </cell>
          <cell r="T135">
            <v>1960</v>
          </cell>
          <cell r="V135">
            <v>800</v>
          </cell>
          <cell r="W135">
            <v>1960</v>
          </cell>
          <cell r="X135">
            <v>-1.45</v>
          </cell>
        </row>
        <row r="136">
          <cell r="J136">
            <v>0</v>
          </cell>
          <cell r="L136">
            <v>0</v>
          </cell>
          <cell r="N136">
            <v>0</v>
          </cell>
          <cell r="P136">
            <v>0</v>
          </cell>
          <cell r="R136">
            <v>0</v>
          </cell>
          <cell r="T136">
            <v>0</v>
          </cell>
        </row>
        <row r="137">
          <cell r="G137">
            <v>1400</v>
          </cell>
          <cell r="H137">
            <v>1400</v>
          </cell>
          <cell r="I137">
            <v>1200</v>
          </cell>
          <cell r="J137">
            <v>1200</v>
          </cell>
          <cell r="K137">
            <v>480</v>
          </cell>
          <cell r="L137">
            <v>480</v>
          </cell>
          <cell r="M137">
            <v>1232</v>
          </cell>
          <cell r="N137">
            <v>1232</v>
          </cell>
          <cell r="O137">
            <v>850</v>
          </cell>
          <cell r="P137">
            <v>850</v>
          </cell>
          <cell r="Q137">
            <v>1450</v>
          </cell>
          <cell r="R137">
            <v>1450</v>
          </cell>
          <cell r="S137">
            <v>1450</v>
          </cell>
          <cell r="T137">
            <v>1450</v>
          </cell>
          <cell r="V137">
            <v>480</v>
          </cell>
          <cell r="W137">
            <v>1450</v>
          </cell>
          <cell r="X137">
            <v>-2.0208333333333335</v>
          </cell>
        </row>
        <row r="138">
          <cell r="G138">
            <v>1045</v>
          </cell>
          <cell r="H138">
            <v>1045</v>
          </cell>
          <cell r="I138">
            <v>1000</v>
          </cell>
          <cell r="J138">
            <v>1000</v>
          </cell>
          <cell r="K138">
            <v>450</v>
          </cell>
          <cell r="L138">
            <v>450</v>
          </cell>
          <cell r="M138">
            <v>893</v>
          </cell>
          <cell r="N138">
            <v>893</v>
          </cell>
          <cell r="O138">
            <v>670</v>
          </cell>
          <cell r="P138">
            <v>670</v>
          </cell>
          <cell r="Q138">
            <v>1200</v>
          </cell>
          <cell r="R138">
            <v>1200</v>
          </cell>
          <cell r="S138">
            <v>1200</v>
          </cell>
          <cell r="T138">
            <v>1200</v>
          </cell>
          <cell r="V138">
            <v>450</v>
          </cell>
          <cell r="W138">
            <v>1200</v>
          </cell>
          <cell r="X138">
            <v>-1.6666666666666667</v>
          </cell>
        </row>
        <row r="139">
          <cell r="G139">
            <v>189</v>
          </cell>
          <cell r="H139">
            <v>756</v>
          </cell>
          <cell r="I139">
            <v>410</v>
          </cell>
          <cell r="J139">
            <v>1640</v>
          </cell>
          <cell r="K139">
            <v>130</v>
          </cell>
          <cell r="L139">
            <v>520</v>
          </cell>
          <cell r="M139">
            <v>131</v>
          </cell>
          <cell r="N139">
            <v>524</v>
          </cell>
          <cell r="O139">
            <v>125</v>
          </cell>
          <cell r="P139">
            <v>500</v>
          </cell>
          <cell r="Q139">
            <v>350</v>
          </cell>
          <cell r="R139">
            <v>1400</v>
          </cell>
          <cell r="S139">
            <v>350</v>
          </cell>
          <cell r="T139">
            <v>1400</v>
          </cell>
          <cell r="V139">
            <v>500</v>
          </cell>
          <cell r="W139">
            <v>1640</v>
          </cell>
          <cell r="X139">
            <v>-2.2799999999999998</v>
          </cell>
        </row>
        <row r="140">
          <cell r="G140">
            <v>297</v>
          </cell>
          <cell r="H140">
            <v>891</v>
          </cell>
          <cell r="I140">
            <v>300</v>
          </cell>
          <cell r="J140">
            <v>900</v>
          </cell>
          <cell r="K140">
            <v>100</v>
          </cell>
          <cell r="L140">
            <v>300</v>
          </cell>
          <cell r="M140">
            <v>105</v>
          </cell>
          <cell r="N140">
            <v>315</v>
          </cell>
          <cell r="O140">
            <v>85</v>
          </cell>
          <cell r="P140">
            <v>255</v>
          </cell>
          <cell r="Q140">
            <v>330</v>
          </cell>
          <cell r="R140">
            <v>990</v>
          </cell>
          <cell r="S140">
            <v>330</v>
          </cell>
          <cell r="T140">
            <v>990</v>
          </cell>
          <cell r="V140">
            <v>255</v>
          </cell>
          <cell r="W140">
            <v>990</v>
          </cell>
          <cell r="X140">
            <v>-2.8823529411764706</v>
          </cell>
        </row>
        <row r="143">
          <cell r="G143">
            <v>231</v>
          </cell>
          <cell r="H143" t="str">
            <v>P.M.</v>
          </cell>
          <cell r="J143" t="str">
            <v>P.M.</v>
          </cell>
          <cell r="K143">
            <v>220</v>
          </cell>
          <cell r="L143" t="str">
            <v>P.M.</v>
          </cell>
          <cell r="M143">
            <v>213</v>
          </cell>
          <cell r="N143" t="str">
            <v>P.M.</v>
          </cell>
          <cell r="O143">
            <v>88</v>
          </cell>
          <cell r="P143" t="str">
            <v>P.M.</v>
          </cell>
          <cell r="R143" t="str">
            <v>P.M.</v>
          </cell>
          <cell r="T143" t="str">
            <v>P.M.</v>
          </cell>
        </row>
        <row r="146">
          <cell r="G146">
            <v>120</v>
          </cell>
          <cell r="H146">
            <v>3168</v>
          </cell>
          <cell r="I146">
            <v>130</v>
          </cell>
          <cell r="J146">
            <v>3432</v>
          </cell>
          <cell r="K146">
            <v>60</v>
          </cell>
          <cell r="L146">
            <v>1584</v>
          </cell>
          <cell r="M146">
            <v>166</v>
          </cell>
          <cell r="N146">
            <v>4382.3999999999996</v>
          </cell>
          <cell r="O146">
            <v>89.25</v>
          </cell>
          <cell r="P146">
            <v>2356.1999999999998</v>
          </cell>
          <cell r="Q146">
            <v>135</v>
          </cell>
          <cell r="R146">
            <v>3564</v>
          </cell>
          <cell r="S146">
            <v>135</v>
          </cell>
          <cell r="T146">
            <v>3564</v>
          </cell>
          <cell r="V146">
            <v>1584</v>
          </cell>
          <cell r="W146">
            <v>4382.3999999999996</v>
          </cell>
          <cell r="X146">
            <v>-1.7666666666666664</v>
          </cell>
        </row>
        <row r="147">
          <cell r="G147">
            <v>300</v>
          </cell>
          <cell r="H147">
            <v>900</v>
          </cell>
          <cell r="I147">
            <v>100</v>
          </cell>
          <cell r="J147">
            <v>300</v>
          </cell>
          <cell r="K147">
            <v>120</v>
          </cell>
          <cell r="L147">
            <v>360</v>
          </cell>
          <cell r="M147">
            <v>60</v>
          </cell>
          <cell r="N147">
            <v>180</v>
          </cell>
          <cell r="O147">
            <v>100</v>
          </cell>
          <cell r="P147">
            <v>300</v>
          </cell>
          <cell r="Q147">
            <v>250</v>
          </cell>
          <cell r="R147">
            <v>750</v>
          </cell>
          <cell r="S147">
            <v>250</v>
          </cell>
          <cell r="T147">
            <v>750</v>
          </cell>
          <cell r="V147">
            <v>180</v>
          </cell>
          <cell r="W147">
            <v>900</v>
          </cell>
          <cell r="X147">
            <v>-4</v>
          </cell>
        </row>
        <row r="148">
          <cell r="J148">
            <v>0</v>
          </cell>
          <cell r="L148">
            <v>0</v>
          </cell>
          <cell r="N148">
            <v>0</v>
          </cell>
          <cell r="P148">
            <v>0</v>
          </cell>
          <cell r="R148">
            <v>0</v>
          </cell>
          <cell r="T148">
            <v>0</v>
          </cell>
        </row>
        <row r="149">
          <cell r="L149">
            <v>0</v>
          </cell>
          <cell r="N149">
            <v>0</v>
          </cell>
          <cell r="P149">
            <v>0</v>
          </cell>
          <cell r="R149">
            <v>0</v>
          </cell>
          <cell r="T149">
            <v>0</v>
          </cell>
        </row>
        <row r="150">
          <cell r="L150">
            <v>0</v>
          </cell>
          <cell r="N150">
            <v>0</v>
          </cell>
          <cell r="P150">
            <v>0</v>
          </cell>
          <cell r="R150">
            <v>0</v>
          </cell>
          <cell r="T150">
            <v>0</v>
          </cell>
        </row>
        <row r="151">
          <cell r="G151">
            <v>138</v>
          </cell>
          <cell r="H151">
            <v>2097.6</v>
          </cell>
          <cell r="I151">
            <v>160</v>
          </cell>
          <cell r="J151">
            <v>2432</v>
          </cell>
          <cell r="K151">
            <v>150</v>
          </cell>
          <cell r="L151">
            <v>2280</v>
          </cell>
          <cell r="M151">
            <v>135</v>
          </cell>
          <cell r="N151">
            <v>2052</v>
          </cell>
          <cell r="O151">
            <v>110.25</v>
          </cell>
          <cell r="P151">
            <v>1675.8</v>
          </cell>
          <cell r="Q151">
            <v>185</v>
          </cell>
          <cell r="R151">
            <v>2812</v>
          </cell>
          <cell r="S151">
            <v>140</v>
          </cell>
          <cell r="T151">
            <v>2128</v>
          </cell>
          <cell r="V151">
            <v>1675.8</v>
          </cell>
          <cell r="W151">
            <v>2812</v>
          </cell>
          <cell r="X151">
            <v>-0.67800453514739234</v>
          </cell>
        </row>
        <row r="152">
          <cell r="G152">
            <v>60</v>
          </cell>
          <cell r="H152">
            <v>360</v>
          </cell>
          <cell r="I152">
            <v>100</v>
          </cell>
          <cell r="J152">
            <v>600</v>
          </cell>
          <cell r="K152">
            <v>150</v>
          </cell>
          <cell r="L152">
            <v>900</v>
          </cell>
          <cell r="N152">
            <v>0</v>
          </cell>
          <cell r="O152">
            <v>131.25</v>
          </cell>
          <cell r="P152">
            <v>787.5</v>
          </cell>
          <cell r="Q152">
            <v>65</v>
          </cell>
          <cell r="R152">
            <v>390</v>
          </cell>
          <cell r="S152">
            <v>65</v>
          </cell>
          <cell r="T152">
            <v>390</v>
          </cell>
        </row>
        <row r="153">
          <cell r="G153">
            <v>63</v>
          </cell>
          <cell r="H153">
            <v>252</v>
          </cell>
          <cell r="I153">
            <v>120</v>
          </cell>
          <cell r="J153">
            <v>480</v>
          </cell>
          <cell r="K153">
            <v>150</v>
          </cell>
          <cell r="L153">
            <v>600</v>
          </cell>
          <cell r="N153">
            <v>0</v>
          </cell>
          <cell r="O153">
            <v>99.75</v>
          </cell>
          <cell r="P153">
            <v>399</v>
          </cell>
          <cell r="Q153">
            <v>75</v>
          </cell>
          <cell r="R153">
            <v>300</v>
          </cell>
          <cell r="S153">
            <v>75</v>
          </cell>
          <cell r="T153">
            <v>300</v>
          </cell>
        </row>
        <row r="154">
          <cell r="G154">
            <v>250</v>
          </cell>
          <cell r="H154">
            <v>750</v>
          </cell>
          <cell r="I154">
            <v>200</v>
          </cell>
          <cell r="J154">
            <v>600</v>
          </cell>
          <cell r="K154">
            <v>210</v>
          </cell>
          <cell r="L154">
            <v>630</v>
          </cell>
          <cell r="N154">
            <v>0</v>
          </cell>
          <cell r="O154">
            <v>189</v>
          </cell>
          <cell r="P154">
            <v>567</v>
          </cell>
          <cell r="Q154">
            <v>195</v>
          </cell>
          <cell r="R154">
            <v>585</v>
          </cell>
          <cell r="S154">
            <v>195</v>
          </cell>
          <cell r="T154">
            <v>585</v>
          </cell>
        </row>
        <row r="155">
          <cell r="G155">
            <v>1000</v>
          </cell>
          <cell r="H155">
            <v>1000</v>
          </cell>
          <cell r="I155">
            <v>500</v>
          </cell>
          <cell r="J155">
            <v>500</v>
          </cell>
          <cell r="K155">
            <v>500</v>
          </cell>
          <cell r="L155">
            <v>500</v>
          </cell>
          <cell r="N155">
            <v>0</v>
          </cell>
          <cell r="O155">
            <v>472.5</v>
          </cell>
          <cell r="P155">
            <v>472.5</v>
          </cell>
          <cell r="Q155">
            <v>350</v>
          </cell>
          <cell r="R155">
            <v>350</v>
          </cell>
          <cell r="S155">
            <v>350</v>
          </cell>
          <cell r="T155">
            <v>350</v>
          </cell>
        </row>
        <row r="156">
          <cell r="G156">
            <v>75</v>
          </cell>
          <cell r="H156" t="str">
            <v>????</v>
          </cell>
          <cell r="I156">
            <v>60</v>
          </cell>
          <cell r="J156">
            <v>912</v>
          </cell>
          <cell r="K156">
            <v>40</v>
          </cell>
          <cell r="L156">
            <v>608</v>
          </cell>
          <cell r="M156">
            <v>35</v>
          </cell>
          <cell r="N156">
            <v>532</v>
          </cell>
          <cell r="O156">
            <v>194.25</v>
          </cell>
          <cell r="P156">
            <v>2952.6</v>
          </cell>
          <cell r="Q156">
            <v>95</v>
          </cell>
          <cell r="R156">
            <v>1444</v>
          </cell>
          <cell r="S156">
            <v>95</v>
          </cell>
          <cell r="T156">
            <v>1444</v>
          </cell>
          <cell r="V156">
            <v>532</v>
          </cell>
          <cell r="W156">
            <v>2952.6</v>
          </cell>
          <cell r="X156">
            <v>-4.55</v>
          </cell>
        </row>
        <row r="157">
          <cell r="J157">
            <v>0</v>
          </cell>
          <cell r="L157">
            <v>0</v>
          </cell>
          <cell r="M157" t="str">
            <v>sép hydrocarb</v>
          </cell>
          <cell r="N157">
            <v>350</v>
          </cell>
          <cell r="R157">
            <v>0</v>
          </cell>
          <cell r="T157">
            <v>0</v>
          </cell>
        </row>
        <row r="158">
          <cell r="G158">
            <v>230</v>
          </cell>
          <cell r="H158">
            <v>36061.699999999997</v>
          </cell>
          <cell r="I158">
            <v>200</v>
          </cell>
          <cell r="J158">
            <v>31358</v>
          </cell>
          <cell r="K158">
            <v>230</v>
          </cell>
          <cell r="L158">
            <v>36061.699999999997</v>
          </cell>
          <cell r="M158">
            <v>195</v>
          </cell>
          <cell r="N158">
            <v>30574.05</v>
          </cell>
          <cell r="O158">
            <v>0</v>
          </cell>
          <cell r="P158">
            <v>0</v>
          </cell>
          <cell r="Q158">
            <v>215</v>
          </cell>
          <cell r="R158">
            <v>33709.85</v>
          </cell>
          <cell r="S158">
            <v>185</v>
          </cell>
          <cell r="T158">
            <v>29006.149999999998</v>
          </cell>
        </row>
        <row r="159">
          <cell r="G159">
            <v>235</v>
          </cell>
          <cell r="H159">
            <v>1163.25</v>
          </cell>
          <cell r="I159">
            <v>250</v>
          </cell>
          <cell r="J159">
            <v>1237.5</v>
          </cell>
          <cell r="K159">
            <v>350</v>
          </cell>
          <cell r="L159">
            <v>1732.5</v>
          </cell>
          <cell r="M159">
            <v>235</v>
          </cell>
          <cell r="N159">
            <v>1163.25</v>
          </cell>
          <cell r="O159">
            <v>185</v>
          </cell>
          <cell r="P159">
            <v>915.75</v>
          </cell>
          <cell r="Q159">
            <v>345</v>
          </cell>
          <cell r="R159">
            <v>1707.75</v>
          </cell>
          <cell r="S159">
            <v>345</v>
          </cell>
          <cell r="T159">
            <v>1707.75</v>
          </cell>
          <cell r="V159">
            <v>915.75</v>
          </cell>
          <cell r="W159">
            <v>1732.5</v>
          </cell>
          <cell r="X159">
            <v>-0.89189189189189189</v>
          </cell>
        </row>
        <row r="160">
          <cell r="J160">
            <v>0</v>
          </cell>
          <cell r="K160" t="str">
            <v>PV ébrasements</v>
          </cell>
          <cell r="L160">
            <v>2100</v>
          </cell>
          <cell r="N160">
            <v>0</v>
          </cell>
          <cell r="P160">
            <v>0</v>
          </cell>
          <cell r="R160">
            <v>0</v>
          </cell>
          <cell r="T160">
            <v>0</v>
          </cell>
        </row>
        <row r="161">
          <cell r="G161">
            <v>275</v>
          </cell>
          <cell r="H161">
            <v>11288.75</v>
          </cell>
          <cell r="I161">
            <v>230</v>
          </cell>
          <cell r="J161">
            <v>9441.5</v>
          </cell>
          <cell r="K161">
            <v>420</v>
          </cell>
          <cell r="L161">
            <v>17241</v>
          </cell>
          <cell r="M161">
            <v>452</v>
          </cell>
          <cell r="N161">
            <v>18554.599999999999</v>
          </cell>
          <cell r="O161">
            <v>367</v>
          </cell>
          <cell r="P161">
            <v>15065.349999999999</v>
          </cell>
          <cell r="Q161">
            <v>215</v>
          </cell>
          <cell r="R161">
            <v>8825.75</v>
          </cell>
          <cell r="S161">
            <v>215</v>
          </cell>
          <cell r="T161">
            <v>8825.75</v>
          </cell>
          <cell r="V161">
            <v>8825.75</v>
          </cell>
          <cell r="W161">
            <v>18554.599999999999</v>
          </cell>
          <cell r="X161">
            <v>-1.1023255813953488</v>
          </cell>
        </row>
        <row r="162">
          <cell r="G162" t="str">
            <v>reg coll 600</v>
          </cell>
          <cell r="H162">
            <v>2250</v>
          </cell>
          <cell r="J162">
            <v>0</v>
          </cell>
          <cell r="L162">
            <v>0</v>
          </cell>
          <cell r="N162">
            <v>0</v>
          </cell>
          <cell r="P162">
            <v>0</v>
          </cell>
          <cell r="R162">
            <v>0</v>
          </cell>
          <cell r="T162">
            <v>0</v>
          </cell>
        </row>
        <row r="163">
          <cell r="G163">
            <v>3000</v>
          </cell>
          <cell r="H163">
            <v>3000</v>
          </cell>
          <cell r="J163" t="str">
            <v>inclus</v>
          </cell>
          <cell r="K163">
            <v>10000</v>
          </cell>
          <cell r="L163">
            <v>10000</v>
          </cell>
          <cell r="M163">
            <v>5500</v>
          </cell>
          <cell r="N163">
            <v>5500</v>
          </cell>
          <cell r="O163">
            <v>5000</v>
          </cell>
          <cell r="P163">
            <v>5000</v>
          </cell>
          <cell r="Q163">
            <v>12000</v>
          </cell>
          <cell r="R163">
            <v>12000</v>
          </cell>
          <cell r="S163">
            <v>6000</v>
          </cell>
          <cell r="T163">
            <v>6000</v>
          </cell>
          <cell r="V163">
            <v>3000</v>
          </cell>
          <cell r="W163">
            <v>12000</v>
          </cell>
          <cell r="X163">
            <v>-3</v>
          </cell>
        </row>
        <row r="165">
          <cell r="H165">
            <v>87453.099999999991</v>
          </cell>
          <cell r="J165">
            <v>79135</v>
          </cell>
          <cell r="L165">
            <v>91847.2</v>
          </cell>
          <cell r="N165">
            <v>83865.299999999988</v>
          </cell>
          <cell r="P165">
            <v>46556.299999999996</v>
          </cell>
          <cell r="R165">
            <v>92601.35</v>
          </cell>
          <cell r="T165">
            <v>81213.649999999994</v>
          </cell>
          <cell r="V165">
            <v>46556.299999999996</v>
          </cell>
          <cell r="W165">
            <v>92601.35</v>
          </cell>
          <cell r="X165">
            <v>-0.9890186720164621</v>
          </cell>
        </row>
        <row r="170">
          <cell r="H170">
            <v>17547.2</v>
          </cell>
          <cell r="J170">
            <v>27648.5</v>
          </cell>
          <cell r="L170">
            <v>30744.76</v>
          </cell>
          <cell r="N170">
            <v>65868</v>
          </cell>
          <cell r="P170">
            <v>20126.29</v>
          </cell>
          <cell r="R170">
            <v>0</v>
          </cell>
        </row>
        <row r="171">
          <cell r="H171">
            <v>15661.8</v>
          </cell>
          <cell r="J171">
            <v>18956.5</v>
          </cell>
          <cell r="L171">
            <v>23359.9</v>
          </cell>
          <cell r="N171">
            <v>18999.82</v>
          </cell>
          <cell r="P171">
            <v>23578.7</v>
          </cell>
          <cell r="R171">
            <v>18961</v>
          </cell>
          <cell r="T171">
            <v>18315.5</v>
          </cell>
        </row>
        <row r="172">
          <cell r="H172">
            <v>149958.72999999998</v>
          </cell>
          <cell r="J172">
            <v>136944.84</v>
          </cell>
          <cell r="L172">
            <v>142071.21999999997</v>
          </cell>
          <cell r="N172">
            <v>132414.5</v>
          </cell>
          <cell r="P172">
            <v>151661.14600000001</v>
          </cell>
          <cell r="R172">
            <v>143995.25</v>
          </cell>
          <cell r="T172">
            <v>131600.40000000002</v>
          </cell>
        </row>
        <row r="173">
          <cell r="H173">
            <v>111789.51000000001</v>
          </cell>
          <cell r="J173">
            <v>127558.1</v>
          </cell>
          <cell r="L173">
            <v>115627.23000000001</v>
          </cell>
          <cell r="N173">
            <v>115842.59000000001</v>
          </cell>
          <cell r="P173">
            <v>120661.554</v>
          </cell>
          <cell r="R173">
            <v>124935.05</v>
          </cell>
          <cell r="T173">
            <v>120810.1</v>
          </cell>
        </row>
        <row r="174">
          <cell r="H174">
            <v>87453.099999999991</v>
          </cell>
          <cell r="J174">
            <v>79135</v>
          </cell>
          <cell r="L174">
            <v>91847.2</v>
          </cell>
          <cell r="N174">
            <v>83865.299999999988</v>
          </cell>
          <cell r="P174">
            <v>46556.299999999996</v>
          </cell>
          <cell r="R174">
            <v>92601.35</v>
          </cell>
          <cell r="T174">
            <v>81213.649999999994</v>
          </cell>
        </row>
        <row r="176">
          <cell r="H176">
            <v>382410.33999999997</v>
          </cell>
          <cell r="J176">
            <v>390242.94</v>
          </cell>
          <cell r="L176">
            <v>403650.31</v>
          </cell>
          <cell r="N176">
            <v>416990.21</v>
          </cell>
          <cell r="P176">
            <v>362583.99</v>
          </cell>
          <cell r="R176">
            <v>380492.65</v>
          </cell>
          <cell r="T176">
            <v>351939.65</v>
          </cell>
        </row>
        <row r="177">
          <cell r="H177">
            <v>74952.426639999991</v>
          </cell>
          <cell r="J177">
            <v>76487.616240000003</v>
          </cell>
          <cell r="L177">
            <v>79115.460760000002</v>
          </cell>
          <cell r="N177">
            <v>81730.081160000002</v>
          </cell>
          <cell r="P177">
            <v>71066.462039999999</v>
          </cell>
          <cell r="R177">
            <v>74576.559400000013</v>
          </cell>
          <cell r="T177">
            <v>68980.171400000007</v>
          </cell>
        </row>
        <row r="179">
          <cell r="H179">
            <v>457362.76663999993</v>
          </cell>
          <cell r="J179">
            <v>466730.55624000001</v>
          </cell>
          <cell r="L179">
            <v>482765.77075999998</v>
          </cell>
          <cell r="N179">
            <v>498720.29116000002</v>
          </cell>
          <cell r="P179">
            <v>433650.45204</v>
          </cell>
          <cell r="R179">
            <v>455069.20940000005</v>
          </cell>
          <cell r="T179">
            <v>420919.82140000002</v>
          </cell>
        </row>
        <row r="181">
          <cell r="G181" t="str">
            <v>non compris</v>
          </cell>
          <cell r="K181" t="str">
            <v xml:space="preserve">  +  Installation chantier :</v>
          </cell>
          <cell r="M181" t="str">
            <v xml:space="preserve">pos 3,1 : PREMURS </v>
          </cell>
          <cell r="O181" t="str">
            <v>manque CREPIS EXT.</v>
          </cell>
          <cell r="Q181" t="str">
            <v>manque</v>
          </cell>
          <cell r="R181">
            <v>27589.58</v>
          </cell>
          <cell r="S181" t="str">
            <v>manque</v>
          </cell>
          <cell r="T181">
            <v>27589.58</v>
          </cell>
        </row>
        <row r="182">
          <cell r="G182" t="str">
            <v>évacuation 1,2</v>
          </cell>
          <cell r="H182">
            <v>4638</v>
          </cell>
          <cell r="K182" t="str">
            <v>bureau 10 mois</v>
          </cell>
          <cell r="L182">
            <v>34000</v>
          </cell>
          <cell r="Q182" t="str">
            <v>terrassements (dans lot 23)</v>
          </cell>
          <cell r="S182" t="str">
            <v>terrassements (dans lot 23)</v>
          </cell>
        </row>
        <row r="183">
          <cell r="G183" t="str">
            <v xml:space="preserve"> + décharge 1,2</v>
          </cell>
          <cell r="H183" t="str">
            <v>?????????</v>
          </cell>
          <cell r="K183" t="str">
            <v>TTC</v>
          </cell>
          <cell r="L183">
            <v>40664</v>
          </cell>
          <cell r="R183">
            <v>32997.13768</v>
          </cell>
          <cell r="T183">
            <v>32997.13768</v>
          </cell>
        </row>
        <row r="184">
          <cell r="G184" t="str">
            <v>3.15 cour angl</v>
          </cell>
          <cell r="H184">
            <v>2200</v>
          </cell>
        </row>
        <row r="185">
          <cell r="G185" t="str">
            <v>5.3.3 remblais</v>
          </cell>
          <cell r="H185">
            <v>1140</v>
          </cell>
        </row>
        <row r="186">
          <cell r="G186" t="str">
            <v>H.T.</v>
          </cell>
          <cell r="H186">
            <v>7978</v>
          </cell>
        </row>
        <row r="187">
          <cell r="G187" t="str">
            <v>TTC</v>
          </cell>
          <cell r="H187">
            <v>9541.6880000000001</v>
          </cell>
          <cell r="O187" t="str">
            <v>manque CREPIS EXT.</v>
          </cell>
        </row>
        <row r="188">
          <cell r="O188" t="str">
            <v>environ</v>
          </cell>
        </row>
        <row r="191">
          <cell r="O191" t="str">
            <v>31 000,- F</v>
          </cell>
        </row>
        <row r="192">
          <cell r="H192">
            <v>372841.13999999996</v>
          </cell>
          <cell r="J192">
            <v>362594.44</v>
          </cell>
          <cell r="L192">
            <v>372905.55</v>
          </cell>
          <cell r="N192">
            <v>351122.21</v>
          </cell>
          <cell r="P192">
            <v>342457.7</v>
          </cell>
          <cell r="R192">
            <v>380492.65</v>
          </cell>
          <cell r="T192">
            <v>351939.65</v>
          </cell>
        </row>
        <row r="193">
          <cell r="H193">
            <v>445918.00343999994</v>
          </cell>
          <cell r="J193">
            <v>433662.95023999998</v>
          </cell>
          <cell r="L193">
            <v>445995.03779999999</v>
          </cell>
          <cell r="N193">
            <v>419942.16316</v>
          </cell>
          <cell r="P193">
            <v>409579.40919999999</v>
          </cell>
          <cell r="R193">
            <v>455069.20939999999</v>
          </cell>
          <cell r="T193">
            <v>420919.82140000002</v>
          </cell>
        </row>
        <row r="199">
          <cell r="G199">
            <v>418</v>
          </cell>
          <cell r="H199">
            <v>4765.2</v>
          </cell>
          <cell r="I199">
            <v>580</v>
          </cell>
          <cell r="J199">
            <v>6612</v>
          </cell>
          <cell r="K199">
            <v>400</v>
          </cell>
          <cell r="L199">
            <v>4560</v>
          </cell>
          <cell r="M199">
            <v>404</v>
          </cell>
          <cell r="N199">
            <v>4605.6000000000004</v>
          </cell>
          <cell r="O199">
            <v>330</v>
          </cell>
          <cell r="P199">
            <v>3762</v>
          </cell>
          <cell r="Q199">
            <v>550</v>
          </cell>
          <cell r="R199">
            <v>6270</v>
          </cell>
          <cell r="S199">
            <v>550</v>
          </cell>
          <cell r="T199">
            <v>6270</v>
          </cell>
          <cell r="V199">
            <v>3762</v>
          </cell>
          <cell r="W199">
            <v>6612</v>
          </cell>
          <cell r="X199">
            <v>-0.75757575757575757</v>
          </cell>
        </row>
        <row r="200">
          <cell r="G200">
            <v>418</v>
          </cell>
          <cell r="H200">
            <v>1431.6499999999999</v>
          </cell>
          <cell r="I200">
            <v>400</v>
          </cell>
          <cell r="J200">
            <v>1370</v>
          </cell>
          <cell r="K200">
            <v>300</v>
          </cell>
          <cell r="L200">
            <v>1027.5</v>
          </cell>
          <cell r="M200">
            <v>352</v>
          </cell>
          <cell r="N200">
            <v>1205.5999999999999</v>
          </cell>
          <cell r="O200">
            <v>290</v>
          </cell>
          <cell r="P200">
            <v>993.25</v>
          </cell>
          <cell r="Q200">
            <v>330</v>
          </cell>
          <cell r="R200">
            <v>1130.25</v>
          </cell>
          <cell r="S200">
            <v>330</v>
          </cell>
          <cell r="T200">
            <v>1130.25</v>
          </cell>
        </row>
        <row r="201">
          <cell r="J201">
            <v>0</v>
          </cell>
          <cell r="L201">
            <v>0</v>
          </cell>
          <cell r="N201">
            <v>0</v>
          </cell>
          <cell r="P201">
            <v>0</v>
          </cell>
          <cell r="R201">
            <v>0</v>
          </cell>
          <cell r="T201">
            <v>0</v>
          </cell>
        </row>
        <row r="202">
          <cell r="G202">
            <v>580</v>
          </cell>
          <cell r="H202">
            <v>1160</v>
          </cell>
          <cell r="I202">
            <v>800</v>
          </cell>
          <cell r="J202">
            <v>1600</v>
          </cell>
          <cell r="K202">
            <v>400</v>
          </cell>
          <cell r="L202">
            <v>800</v>
          </cell>
          <cell r="M202">
            <v>520</v>
          </cell>
          <cell r="N202">
            <v>1040</v>
          </cell>
          <cell r="O202">
            <v>405</v>
          </cell>
          <cell r="P202">
            <v>810</v>
          </cell>
          <cell r="Q202">
            <v>980</v>
          </cell>
          <cell r="R202">
            <v>1960</v>
          </cell>
          <cell r="S202">
            <v>980</v>
          </cell>
          <cell r="T202">
            <v>1960</v>
          </cell>
          <cell r="V202">
            <v>800</v>
          </cell>
          <cell r="W202">
            <v>1960</v>
          </cell>
          <cell r="X202">
            <v>-1.45</v>
          </cell>
        </row>
        <row r="203">
          <cell r="J203">
            <v>0</v>
          </cell>
          <cell r="L203">
            <v>0</v>
          </cell>
          <cell r="N203">
            <v>0</v>
          </cell>
          <cell r="P203">
            <v>0</v>
          </cell>
          <cell r="R203">
            <v>0</v>
          </cell>
          <cell r="T203">
            <v>0</v>
          </cell>
        </row>
        <row r="204">
          <cell r="G204">
            <v>1045</v>
          </cell>
          <cell r="H204">
            <v>1045</v>
          </cell>
          <cell r="I204">
            <v>1000</v>
          </cell>
          <cell r="J204">
            <v>1000</v>
          </cell>
          <cell r="K204">
            <v>450</v>
          </cell>
          <cell r="L204">
            <v>450</v>
          </cell>
          <cell r="M204">
            <v>893</v>
          </cell>
          <cell r="N204">
            <v>893</v>
          </cell>
          <cell r="O204">
            <v>670</v>
          </cell>
          <cell r="P204">
            <v>670</v>
          </cell>
          <cell r="Q204">
            <v>1200</v>
          </cell>
          <cell r="R204">
            <v>1200</v>
          </cell>
          <cell r="S204">
            <v>1200</v>
          </cell>
          <cell r="T204">
            <v>1200</v>
          </cell>
          <cell r="V204">
            <v>450</v>
          </cell>
          <cell r="W204">
            <v>1200</v>
          </cell>
          <cell r="X204">
            <v>-1.6666666666666667</v>
          </cell>
        </row>
        <row r="205">
          <cell r="G205">
            <v>189</v>
          </cell>
          <cell r="H205">
            <v>378</v>
          </cell>
          <cell r="I205">
            <v>410</v>
          </cell>
          <cell r="J205">
            <v>820</v>
          </cell>
          <cell r="K205">
            <v>130</v>
          </cell>
          <cell r="L205">
            <v>260</v>
          </cell>
          <cell r="M205">
            <v>131</v>
          </cell>
          <cell r="N205">
            <v>262</v>
          </cell>
          <cell r="O205">
            <v>125</v>
          </cell>
          <cell r="P205">
            <v>250</v>
          </cell>
          <cell r="Q205">
            <v>350</v>
          </cell>
          <cell r="R205">
            <v>700</v>
          </cell>
          <cell r="S205">
            <v>350</v>
          </cell>
          <cell r="T205">
            <v>700</v>
          </cell>
        </row>
        <row r="206">
          <cell r="G206">
            <v>297</v>
          </cell>
          <cell r="H206">
            <v>297</v>
          </cell>
          <cell r="I206">
            <v>300</v>
          </cell>
          <cell r="J206">
            <v>300</v>
          </cell>
          <cell r="K206">
            <v>100</v>
          </cell>
          <cell r="L206">
            <v>100</v>
          </cell>
          <cell r="M206">
            <v>105</v>
          </cell>
          <cell r="N206">
            <v>105</v>
          </cell>
          <cell r="O206">
            <v>85</v>
          </cell>
          <cell r="P206">
            <v>85</v>
          </cell>
          <cell r="Q206">
            <v>330</v>
          </cell>
          <cell r="R206">
            <v>330</v>
          </cell>
          <cell r="S206">
            <v>330</v>
          </cell>
          <cell r="T206">
            <v>330</v>
          </cell>
          <cell r="V206">
            <v>85</v>
          </cell>
          <cell r="W206">
            <v>330</v>
          </cell>
          <cell r="X206">
            <v>-2.8823529411764706</v>
          </cell>
        </row>
        <row r="208">
          <cell r="H208">
            <v>9076.8499999999985</v>
          </cell>
          <cell r="J208">
            <v>11702</v>
          </cell>
          <cell r="L208">
            <v>7197.5</v>
          </cell>
          <cell r="N208">
            <v>8111.2000000000007</v>
          </cell>
          <cell r="P208">
            <v>6570.25</v>
          </cell>
          <cell r="R208">
            <v>11590.25</v>
          </cell>
          <cell r="T208">
            <v>11590.25</v>
          </cell>
        </row>
        <row r="210">
          <cell r="H210">
            <v>10855.912599999998</v>
          </cell>
          <cell r="J210">
            <v>13995.591999999999</v>
          </cell>
          <cell r="L210">
            <v>8608.2099999999991</v>
          </cell>
          <cell r="N210">
            <v>9700.9952000000012</v>
          </cell>
          <cell r="P210">
            <v>7858.0189999999993</v>
          </cell>
          <cell r="R210">
            <v>13861.939</v>
          </cell>
          <cell r="T210">
            <v>13861.939</v>
          </cell>
          <cell r="V210">
            <v>7858.0189999999993</v>
          </cell>
          <cell r="W210">
            <v>13995.591999999999</v>
          </cell>
          <cell r="X210">
            <v>-0.78105855941554736</v>
          </cell>
        </row>
        <row r="212">
          <cell r="O212" t="str">
            <v>MARCHE</v>
          </cell>
          <cell r="P212">
            <v>362583.99</v>
          </cell>
        </row>
        <row r="213">
          <cell r="P213">
            <v>433650.45203999995</v>
          </cell>
          <cell r="T213" t="str">
            <v xml:space="preserve"> REM COMM</v>
          </cell>
        </row>
        <row r="214">
          <cell r="O214" t="str">
            <v>rem comm</v>
          </cell>
          <cell r="P214">
            <v>8.4884059999999997E-2</v>
          </cell>
          <cell r="T214">
            <v>2.8932677255943878E-2</v>
          </cell>
        </row>
        <row r="216">
          <cell r="P216">
            <v>-30777.601162199397</v>
          </cell>
          <cell r="T216">
            <v>-10182.55630701985</v>
          </cell>
        </row>
        <row r="217">
          <cell r="P217">
            <v>-36810.010989990478</v>
          </cell>
          <cell r="T217">
            <v>-12178.337343195739</v>
          </cell>
        </row>
        <row r="219">
          <cell r="P219">
            <v>331806.38883780059</v>
          </cell>
          <cell r="T219">
            <v>341757.09369298018</v>
          </cell>
        </row>
        <row r="220">
          <cell r="P220">
            <v>396840.44105000945</v>
          </cell>
          <cell r="T220">
            <v>408741.48405680427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 val="Notes à suivre AGENDA"/>
      <sheetName val="Gens de Leimbach"/>
      <sheetName val="à contacter"/>
      <sheetName val="Notes lecture"/>
      <sheetName val="Notes techniques LEIMBACH"/>
      <sheetName val="Sites Internet"/>
      <sheetName val="Adresses INTERNET"/>
      <sheetName val="Valeur mobilier "/>
      <sheetName val="Prix Conso"/>
      <sheetName val="Prix au KM"/>
      <sheetName val="Prix au KM 02"/>
      <sheetName val="Réflexions"/>
      <sheetName val="Tél et FAX "/>
      <sheetName val="Rec Dép an"/>
      <sheetName val="AUTO"/>
      <sheetName val="Age"/>
    </sheetNames>
    <sheetDataSet>
      <sheetData sheetId="0" refreshError="1">
        <row r="5">
          <cell r="B5" t="str">
            <v>A</v>
          </cell>
          <cell r="F5">
            <v>38272</v>
          </cell>
        </row>
        <row r="6">
          <cell r="C6" t="str">
            <v>ACTEA   Menuiserie</v>
          </cell>
          <cell r="D6" t="str">
            <v xml:space="preserve"> Cial    Guffanti  /  BOSSI</v>
          </cell>
          <cell r="E6" t="str">
            <v>BP 53  67318 WASSELONNE Cedex</v>
          </cell>
          <cell r="F6" t="str">
            <v>03 88 59 14 00</v>
          </cell>
          <cell r="H6" t="str">
            <v>03 88 59 14 07</v>
          </cell>
        </row>
        <row r="7">
          <cell r="C7" t="str">
            <v>ADIL</v>
          </cell>
          <cell r="D7" t="str">
            <v>Mr Schwob Directeur</v>
          </cell>
          <cell r="E7" t="str">
            <v>28 r des Franciscains                              68200 MULHOUSE</v>
          </cell>
          <cell r="F7" t="str">
            <v>03 89 46 79 50</v>
          </cell>
          <cell r="J7" t="str">
            <v>Conseil en réglementation Habitat</v>
          </cell>
        </row>
        <row r="8">
          <cell r="C8" t="str">
            <v>ALEOS     ex  COTRAMI          LOGINSER</v>
          </cell>
          <cell r="E8" t="str">
            <v>siège :  1 Av Pdt Kennedy    68100  MULHOUSE</v>
          </cell>
          <cell r="F8" t="str">
            <v>03 89 33 37 77</v>
          </cell>
        </row>
        <row r="9">
          <cell r="D9" t="str">
            <v>JUNCKER Emile / LOGINSER</v>
          </cell>
          <cell r="E9" t="str">
            <v>3 Av Kennedy  68100 MULHOUSE</v>
          </cell>
          <cell r="F9" t="str">
            <v>03 89 32 71 35</v>
          </cell>
          <cell r="H9" t="str">
            <v>03 89 33 37 73</v>
          </cell>
          <cell r="I9" t="str">
            <v>e.juncker@aleos.asso.fr</v>
          </cell>
          <cell r="J9" t="str">
            <v>s'occupe des logements réservés à la SOMCO</v>
          </cell>
        </row>
        <row r="10">
          <cell r="C10" t="str">
            <v xml:space="preserve">ALSACE CLES à DOMICILE     </v>
          </cell>
          <cell r="D10" t="str">
            <v>M  GALICCHIO Serge</v>
          </cell>
          <cell r="E10" t="str">
            <v>27 Route de Guebwiller                       68500  MERXHEIM</v>
          </cell>
          <cell r="F10" t="str">
            <v>03 89 28 69 60</v>
          </cell>
          <cell r="G10" t="str">
            <v>06 22 74 42 12</v>
          </cell>
          <cell r="H10" t="str">
            <v>03 89 28 69 59</v>
          </cell>
          <cell r="I10" t="str">
            <v>www.ACD.fr</v>
          </cell>
          <cell r="J10" t="str">
            <v>info.contact@ACD.fr</v>
          </cell>
        </row>
        <row r="11">
          <cell r="C11" t="str">
            <v>ALSACE FIOUL Services</v>
          </cell>
          <cell r="D11" t="str">
            <v>marie Noelle</v>
          </cell>
          <cell r="E11" t="str">
            <v>1 a rue Jean Monnet  BP 10010   -   68391 SAUSHEIM Cedex</v>
          </cell>
          <cell r="F11" t="str">
            <v>03 89 31 38 04</v>
          </cell>
          <cell r="H11" t="str">
            <v>03 89 46 41 45</v>
          </cell>
        </row>
        <row r="12">
          <cell r="C12" t="str">
            <v>ALSACE MIROITERIE</v>
          </cell>
          <cell r="D12" t="str">
            <v>ZINGLE Christophe</v>
          </cell>
          <cell r="E12" t="str">
            <v>3 bis rue de Brunstatt                               68200 MULHOUSE</v>
          </cell>
          <cell r="F12" t="str">
            <v>03 89 42 60 10</v>
          </cell>
          <cell r="G12" t="str">
            <v>06 75 61 32 45</v>
          </cell>
          <cell r="H12" t="str">
            <v>03 89 42 66 10</v>
          </cell>
        </row>
        <row r="13">
          <cell r="C13" t="str">
            <v>ALSACE TRAVAUX PUBLICS</v>
          </cell>
          <cell r="D13" t="str">
            <v>Mr MULLER</v>
          </cell>
          <cell r="E13" t="str">
            <v>127 r de Pfastatt BP 50106 -                         68263 KINGERSHEIM</v>
          </cell>
          <cell r="F13" t="str">
            <v>03 89 57 02 38</v>
          </cell>
          <cell r="G13" t="str">
            <v>06 73 68 00 99</v>
          </cell>
          <cell r="H13" t="str">
            <v>03 89 50 47 63</v>
          </cell>
        </row>
        <row r="14">
          <cell r="C14" t="str">
            <v>ALSASOL</v>
          </cell>
          <cell r="E14" t="str">
            <v>22 r de la Gare                                    68540 BOLLWILLER</v>
          </cell>
          <cell r="F14" t="str">
            <v>03 89 48 05 21</v>
          </cell>
          <cell r="G14" t="str">
            <v>06 80 61 00 94</v>
          </cell>
          <cell r="H14" t="str">
            <v>03 89 48 27 45</v>
          </cell>
        </row>
        <row r="15">
          <cell r="C15" t="str">
            <v>AMBOILE Services / Dératisation</v>
          </cell>
          <cell r="D15" t="str">
            <v>Mr Braum</v>
          </cell>
          <cell r="E15" t="str">
            <v>79 r Ampère                                  75017 PARIS</v>
          </cell>
          <cell r="F15" t="str">
            <v>01 46 22 16 70</v>
          </cell>
        </row>
        <row r="16">
          <cell r="C16" t="str">
            <v>André ALSACE Dépannage</v>
          </cell>
          <cell r="D16" t="str">
            <v>24 h / 24                        7 jours / 7</v>
          </cell>
          <cell r="E16" t="str">
            <v>45 r Mathias Grunenwald                      68200 MULHOUSE</v>
          </cell>
          <cell r="F16" t="str">
            <v>03 89 59 25 05</v>
          </cell>
          <cell r="J16" t="str">
            <v>débouchage</v>
          </cell>
        </row>
        <row r="17">
          <cell r="C17" t="str">
            <v>A P F  SECURITE                 Serrurerie</v>
          </cell>
          <cell r="D17" t="str">
            <v>M HUG</v>
          </cell>
          <cell r="E17" t="str">
            <v>5 rue des Fleurs                                  68100  MULHOUSE</v>
          </cell>
          <cell r="F17" t="str">
            <v>03 89 46 20 64</v>
          </cell>
          <cell r="G17" t="str">
            <v>06 14 99 51 58</v>
          </cell>
          <cell r="H17" t="str">
            <v>03 89 45 46 92</v>
          </cell>
          <cell r="I17" t="str">
            <v>apf-securite@wanadoo.fr</v>
          </cell>
          <cell r="J17" t="str">
            <v>Assistance , protection , fermeture , site :  apf-securite@wanadoo.fr</v>
          </cell>
        </row>
        <row r="18">
          <cell r="C18" t="str">
            <v xml:space="preserve">AQUATEC                    </v>
          </cell>
          <cell r="E18" t="str">
            <v>38 rue du Général Haxo                            88000  EPINAL</v>
          </cell>
          <cell r="F18" t="str">
            <v>03 29 35 43 46</v>
          </cell>
          <cell r="G18" t="str">
            <v>06 07 11 91 31</v>
          </cell>
          <cell r="H18" t="str">
            <v>03 29 35 69 26</v>
          </cell>
        </row>
        <row r="19">
          <cell r="C19" t="str">
            <v xml:space="preserve">ARTISANS REUNIS            </v>
          </cell>
          <cell r="D19" t="str">
            <v xml:space="preserve">M WEIDMANN </v>
          </cell>
          <cell r="E19" t="str">
            <v>11, rue de Zurich                                        68440  HABSHEIM</v>
          </cell>
          <cell r="F19" t="str">
            <v>03 89 65 22 79</v>
          </cell>
          <cell r="G19" t="str">
            <v>06 86 40 93 44</v>
          </cell>
          <cell r="H19" t="str">
            <v>03 89 44 21 54</v>
          </cell>
        </row>
        <row r="20">
          <cell r="D20" t="str">
            <v>Mr BOURGEOIS</v>
          </cell>
          <cell r="G20" t="str">
            <v>06 82 92 18 69</v>
          </cell>
        </row>
        <row r="21">
          <cell r="C21" t="str">
            <v>Ascenseurs  SCHINDLER</v>
          </cell>
          <cell r="D21" t="str">
            <v>Claude PILLOT Commercial</v>
          </cell>
          <cell r="E21" t="str">
            <v>104 a , r des Bains                                  68390  SAUSHEIM</v>
          </cell>
          <cell r="F21" t="str">
            <v>03 89 31 02 79</v>
          </cell>
          <cell r="H21" t="str">
            <v>03 89 31 02 86</v>
          </cell>
        </row>
        <row r="23">
          <cell r="C23" t="str">
            <v>Association  APPART</v>
          </cell>
          <cell r="D23" t="str">
            <v>Mme KOFFEL / Présidente</v>
          </cell>
          <cell r="E23" t="str">
            <v>logement au 6 ème étage du         4 grand rue Flammarion Mulh</v>
          </cell>
          <cell r="F23" t="str">
            <v>03 89 43 78 51</v>
          </cell>
          <cell r="J23" t="str">
            <v xml:space="preserve">ancien Président : Mr SUTTER Jean Luc /                           ex Papillons Blancs                 </v>
          </cell>
        </row>
        <row r="24">
          <cell r="D24" t="str">
            <v>Mme FLESCH Karine / référente</v>
          </cell>
          <cell r="E24" t="str">
            <v>Association APPART :                        21 r des Roses  68100 Mulhouse</v>
          </cell>
        </row>
        <row r="25">
          <cell r="C25" t="str">
            <v>ASSOCIATION les                                          .                                           PAPILLONS Blancs</v>
          </cell>
          <cell r="D25" t="str">
            <v>Roger POUJADE Direct Administratif</v>
          </cell>
          <cell r="E25" t="str">
            <v>siège :  69 rue Koechlin                            BP  2258 -                                                         68068   MULHOUSE Cedex</v>
          </cell>
          <cell r="F25" t="str">
            <v>03 89 32 74 40</v>
          </cell>
          <cell r="H25" t="str">
            <v>03 89 60 02 17</v>
          </cell>
        </row>
        <row r="26">
          <cell r="D26" t="str">
            <v>Mr Diebold       Daniel</v>
          </cell>
          <cell r="E26" t="str">
            <v>2 r de la Charité  68100 MULHOUSE</v>
          </cell>
          <cell r="G26" t="str">
            <v>Mr Diebold               06 61 27 27 58</v>
          </cell>
          <cell r="H26" t="str">
            <v>03 89 32 74 61</v>
          </cell>
        </row>
        <row r="27">
          <cell r="D27" t="str">
            <v>locataire des 4 logts du  76 r Lefebvre à MULHOUSE</v>
          </cell>
        </row>
        <row r="28">
          <cell r="C28" t="str">
            <v>Association HABITAT et LOISIRS  /                                                         .                                         s'occupe du  MANOIR à  ILLZACH</v>
          </cell>
          <cell r="D28" t="str">
            <v>Directeur actuel :  Mr HOFERER Gilbert</v>
          </cell>
          <cell r="E28" t="str">
            <v>Association " Habitat &amp; Loisirs pour le 3èm Age " 1 c, r victor Hugo  68110  ILLZACH , bureaux se trouvent à la "Résidence les Cygnes " 1 c r Victor Hugo Illzach</v>
          </cell>
          <cell r="F28" t="str">
            <v>03 89 46 46 06</v>
          </cell>
          <cell r="G28" t="str">
            <v xml:space="preserve"> Mr HOFERER au Séquoia    03 89 45 96 77</v>
          </cell>
          <cell r="H28" t="str">
            <v>03 89 45 96 70</v>
          </cell>
          <cell r="J28" t="str">
            <v>ancien Directeur : Mr BENEL  Philippe</v>
          </cell>
        </row>
        <row r="29">
          <cell r="D29" t="str">
            <v>Secrétariat Accueil : Mlle DELMEDICO Sophie</v>
          </cell>
        </row>
        <row r="30">
          <cell r="D30" t="str">
            <v>Décompte des charges individuels assuré par  : le Syndic :  FONCIA  Mlle BIXEL  03 89 56 60 06</v>
          </cell>
        </row>
        <row r="31">
          <cell r="C31" t="str">
            <v>AVIPUR  Alsace /                        Hygiène Désinsectisation</v>
          </cell>
          <cell r="D31" t="str">
            <v>Arnaud CREMEL</v>
          </cell>
          <cell r="E31" t="str">
            <v>3 A  rue de la Batterie                               67118  GEISPOLSHEIM</v>
          </cell>
          <cell r="F31" t="str">
            <v>03 88 55 50 34</v>
          </cell>
          <cell r="G31" t="str">
            <v>06 08 60 81 72</v>
          </cell>
          <cell r="H31" t="str">
            <v>03 88 55 50 48</v>
          </cell>
          <cell r="I31" t="str">
            <v>avirpur67@avipur.com</v>
          </cell>
          <cell r="J31" t="str">
            <v xml:space="preserve"> + dératisation ,désinfection</v>
          </cell>
        </row>
        <row r="32">
          <cell r="E32" t="str">
            <v xml:space="preserve">     </v>
          </cell>
        </row>
        <row r="33">
          <cell r="C33" t="str">
            <v>BAAS  Charles ,                      Revêtements de Sols</v>
          </cell>
          <cell r="D33" t="str">
            <v>Baas Charles</v>
          </cell>
          <cell r="E33" t="str">
            <v>21 r du Chemin de Fer                             68110 ILLZACH - MODENHEIM</v>
          </cell>
          <cell r="F33" t="str">
            <v>03 89 46 48 61</v>
          </cell>
          <cell r="G33" t="str">
            <v>06 80 08 91 28</v>
          </cell>
          <cell r="H33" t="str">
            <v>03 89 45 27 41</v>
          </cell>
          <cell r="J33" t="str">
            <v>Sols plastiques , Moquettes , Parquets</v>
          </cell>
        </row>
        <row r="34">
          <cell r="E34" t="str">
            <v>Dépôt : 8 r de Lorraine                                  68270 WITTENHEIM</v>
          </cell>
        </row>
        <row r="35">
          <cell r="C35" t="str">
            <v>BAVAU Fermetures</v>
          </cell>
          <cell r="D35" t="str">
            <v>Mr ZINGLE</v>
          </cell>
          <cell r="E35" t="str">
            <v>10 r des Alpes BP 39                              68350 DIDENHEIM</v>
          </cell>
          <cell r="F35" t="str">
            <v>03 89 61 01 01</v>
          </cell>
          <cell r="G35" t="str">
            <v>06 11 99 26 28</v>
          </cell>
          <cell r="H35" t="str">
            <v>03 89 61 08 88</v>
          </cell>
        </row>
        <row r="36">
          <cell r="C36" t="str">
            <v>BELKLE ALAIN SARL             Ramonage</v>
          </cell>
          <cell r="D36" t="str">
            <v>M  BELKLE</v>
          </cell>
          <cell r="E36" t="str">
            <v>4, rue de la Liberté                               68300  SAINT LOUIS</v>
          </cell>
          <cell r="F36" t="str">
            <v>03 89 67 68 48     03 89 68 69 44</v>
          </cell>
          <cell r="G36" t="str">
            <v>06 80 14 11 44</v>
          </cell>
          <cell r="H36" t="str">
            <v>03 89 68 75 33</v>
          </cell>
        </row>
        <row r="37">
          <cell r="C37" t="str">
            <v>B.E.T.  MELLARDI Sarl</v>
          </cell>
          <cell r="E37" t="str">
            <v>6 Impasse du Soleil                                   68130 ALTKIRCH</v>
          </cell>
          <cell r="F37" t="str">
            <v>03 89 40 16 89</v>
          </cell>
          <cell r="G37" t="str">
            <v>06 08 82 84 44</v>
          </cell>
          <cell r="H37" t="str">
            <v>03 89 40 28 52</v>
          </cell>
          <cell r="J37" t="str">
            <v>Parfait achèvement travaux</v>
          </cell>
        </row>
        <row r="38">
          <cell r="C38" t="str">
            <v>BODET / Horloge                             Gare Pfetterhouse</v>
          </cell>
          <cell r="E38" t="str">
            <v xml:space="preserve">72 r du Gal de Gaulle BP 1 -                          49340 TREMENTINES </v>
          </cell>
          <cell r="F38" t="str">
            <v>02 41 71 72 00</v>
          </cell>
          <cell r="H38" t="str">
            <v xml:space="preserve"> 02 41 71 72 01</v>
          </cell>
          <cell r="J38" t="str">
            <v>contrat de maintenance , horloge façade GARE</v>
          </cell>
        </row>
        <row r="39">
          <cell r="C39" t="str">
            <v>BOETSCH Ets   /   Sanitaire Chauffage - Zinguerie</v>
          </cell>
          <cell r="D39" t="str">
            <v>Mr Franck</v>
          </cell>
          <cell r="E39" t="str">
            <v>4 rue du Doubs    BP 35  -                        68400 RIEDISHEIM</v>
          </cell>
          <cell r="F39" t="str">
            <v>03 89 44 50 96</v>
          </cell>
          <cell r="H39" t="str">
            <v>03 89 54 32 37</v>
          </cell>
          <cell r="I39" t="str">
            <v>d.boetsch@wanadoo.fr</v>
          </cell>
          <cell r="J39" t="str">
            <v>couverture , zinguerie , sanitaire</v>
          </cell>
        </row>
        <row r="40">
          <cell r="C40" t="str">
            <v>BOLLORE ENERGIE</v>
          </cell>
          <cell r="D40" t="str">
            <v>Mr Sébastien GIOVIO Cial</v>
          </cell>
          <cell r="E40" t="str">
            <v>93 r de la Charité                     68052 MULHOUSE Cedex</v>
          </cell>
          <cell r="F40" t="str">
            <v>03 89 44 70 23</v>
          </cell>
          <cell r="G40" t="str">
            <v>06 08 06 59 66</v>
          </cell>
          <cell r="H40" t="str">
            <v>03 89 44 47 15</v>
          </cell>
        </row>
        <row r="41">
          <cell r="C41" t="str">
            <v>BOVE Bâtiment</v>
          </cell>
          <cell r="D41" t="str">
            <v>Mr GEOFFROY</v>
          </cell>
          <cell r="E41" t="str">
            <v>Zone Industrielle                                  68190  UNGERSHEIM</v>
          </cell>
          <cell r="F41" t="str">
            <v>03 89 83 67 90</v>
          </cell>
          <cell r="G41" t="str">
            <v>06 11 98 70 64</v>
          </cell>
          <cell r="H41" t="str">
            <v>03 89 83 67 94</v>
          </cell>
        </row>
        <row r="42">
          <cell r="D42" t="str">
            <v>Mr BOLMONT J. Pierre  / Chantier</v>
          </cell>
          <cell r="G42" t="str">
            <v>06 12 38 42 34</v>
          </cell>
        </row>
        <row r="43">
          <cell r="C43" t="str">
            <v>BRICOMARCHE</v>
          </cell>
          <cell r="E43" t="str">
            <v>64 R de l' Ile Napoléon                             68170 RIXHEIM</v>
          </cell>
          <cell r="F43" t="str">
            <v>03 89 54 15 70</v>
          </cell>
        </row>
        <row r="44">
          <cell r="C44" t="str">
            <v>BRIO Agence de Mulhouse</v>
          </cell>
          <cell r="D44" t="str">
            <v>Mlle CASANABE</v>
          </cell>
          <cell r="E44" t="str">
            <v>8 r du Chanvre                                 68100 MULHOUSE</v>
          </cell>
          <cell r="F44" t="str">
            <v>03 89 32 29 29</v>
          </cell>
          <cell r="G44" t="str">
            <v>06 76 77 59 85</v>
          </cell>
          <cell r="H44" t="str">
            <v>03 89 42 36 17</v>
          </cell>
          <cell r="I44" t="str">
            <v>brio.mulhouse@brio-sarl.fr</v>
          </cell>
        </row>
        <row r="45">
          <cell r="C45" t="str">
            <v>BRIX Yves</v>
          </cell>
          <cell r="E45" t="str">
            <v>SOMCO    poste interne  297</v>
          </cell>
          <cell r="G45" t="str">
            <v>06 82 67 05 45</v>
          </cell>
        </row>
        <row r="46">
          <cell r="C46" t="str">
            <v>BUTAGAZ / SAMAG</v>
          </cell>
          <cell r="D46" t="str">
            <v>Cial : RICHARD Benoit</v>
          </cell>
          <cell r="E46" t="str">
            <v>1 r Emile Schwoerer BP 1321 -                                  68013 COLMAR Cedex</v>
          </cell>
          <cell r="F46" t="str">
            <v>03 89 41 43 59</v>
          </cell>
          <cell r="H46" t="str">
            <v>03 89 24 97 48</v>
          </cell>
          <cell r="J46" t="str">
            <v>fourniture de PROPANE pour RICHWILLER cité 194</v>
          </cell>
        </row>
        <row r="47">
          <cell r="E47" t="str">
            <v xml:space="preserve">     </v>
          </cell>
        </row>
        <row r="48">
          <cell r="C48" t="str">
            <v>Centre des Impôts Fonciers</v>
          </cell>
          <cell r="D48" t="str">
            <v>CADASTRE :</v>
          </cell>
          <cell r="E48" t="str">
            <v>Cité Administrative Bât C :                        68091  MULHOUSE Cedex</v>
          </cell>
          <cell r="F48" t="str">
            <v>03 89 33 32 14</v>
          </cell>
          <cell r="J48" t="str">
            <v>Charpente, couverture , zinguerie , étanchéité</v>
          </cell>
        </row>
        <row r="49">
          <cell r="C49" t="str">
            <v>CCR  SCHMITT      Couverture Zinguerie Ferblanterie</v>
          </cell>
          <cell r="D49" t="str">
            <v>SCHMITT Franck</v>
          </cell>
          <cell r="E49" t="str">
            <v>10 r des Peupliers                                  68120 PFASTATT</v>
          </cell>
          <cell r="F49" t="str">
            <v>03 89 52 18 00</v>
          </cell>
          <cell r="G49" t="str">
            <v>06 12 18 38 68</v>
          </cell>
          <cell r="H49" t="str">
            <v>03 89 50 82 36</v>
          </cell>
          <cell r="J49" t="str">
            <v>Charpente, couverture , zinguerie , étanchéité</v>
          </cell>
        </row>
        <row r="50">
          <cell r="C50" t="str">
            <v>C.G.2 A / Ascenseurs                                     voir                                                            THYSSENKRUPP</v>
          </cell>
          <cell r="D50" t="str">
            <v>Olivier ROZE</v>
          </cell>
          <cell r="E50" t="str">
            <v>Agence Alsace-Lorraine : 98 r de la Plaine des Bouchers                              67100 STRASBOURG</v>
          </cell>
          <cell r="F50" t="str">
            <v>03 88 39 79 00</v>
          </cell>
          <cell r="H50" t="str">
            <v>03 88 40 26 94</v>
          </cell>
          <cell r="J50" t="str">
            <v>Porte de garage</v>
          </cell>
        </row>
        <row r="51">
          <cell r="F51" t="str">
            <v>03 89 29 16 18</v>
          </cell>
          <cell r="G51" t="str">
            <v>dépannage :      0 810 24 00 24</v>
          </cell>
        </row>
        <row r="52">
          <cell r="D52" t="str">
            <v>Franck CARPENTIER / Contremaître</v>
          </cell>
          <cell r="E52" t="str">
            <v>Facturation à DIJON / Mme TIXIER  03 80 72 90 65</v>
          </cell>
          <cell r="F52" t="str">
            <v>Carpentier :       06 08 87 99 43</v>
          </cell>
        </row>
        <row r="53">
          <cell r="C53" t="str">
            <v>CGED /  Matériel Electrique</v>
          </cell>
          <cell r="D53" t="str">
            <v>Agence de Mulhouse</v>
          </cell>
          <cell r="E53" t="str">
            <v>CGE Distribution Mulhouse 11 r de Berne 68110 ILLZACH</v>
          </cell>
          <cell r="F53" t="str">
            <v>03 89 61 81 81</v>
          </cell>
          <cell r="H53" t="str">
            <v>03 89 61 81 52</v>
          </cell>
        </row>
        <row r="54">
          <cell r="C54" t="str">
            <v xml:space="preserve">CGST SAVE Direction  EST         </v>
          </cell>
          <cell r="D54" t="str">
            <v>Vincent RIVIERE Directeur régional</v>
          </cell>
          <cell r="E54" t="str">
            <v>Les Thiers - 4 rue Piroux                              54048  NANCY CEDEX</v>
          </cell>
          <cell r="F54" t="str">
            <v>03 83 35 06 38</v>
          </cell>
          <cell r="H54" t="str">
            <v>03 83 37 88 14</v>
          </cell>
        </row>
        <row r="55">
          <cell r="D55" t="str">
            <v>Joseph COSTANZO Dirt opérationnel de secteur</v>
          </cell>
          <cell r="F55" t="str">
            <v>03 83 35 89 67</v>
          </cell>
          <cell r="H55" t="str">
            <v>03 83 37 95 83</v>
          </cell>
          <cell r="I55" t="str">
            <v>joseph.costanzo@cgst-save.fr</v>
          </cell>
          <cell r="J55" t="str">
            <v>plus DOMO SERVICES</v>
          </cell>
        </row>
        <row r="56">
          <cell r="D56" t="str">
            <v>Sébastien HATSCH Attaché Cial</v>
          </cell>
          <cell r="F56" t="str">
            <v>03 83 30 83 38</v>
          </cell>
          <cell r="G56" t="str">
            <v>06 72 74 81 79</v>
          </cell>
          <cell r="H56" t="str">
            <v>03 83 30 83 35</v>
          </cell>
          <cell r="I56" t="str">
            <v>sebastien.hatsch@cgst-save.fr</v>
          </cell>
        </row>
        <row r="57">
          <cell r="C57" t="str">
            <v>CGST SAVE Mulhouse</v>
          </cell>
          <cell r="D57" t="str">
            <v>Bureaux</v>
          </cell>
          <cell r="E57" t="str">
            <v>17 / 19 rue des Charpentiers                          ……………..…………………..                  68100 MULHOUSE</v>
          </cell>
          <cell r="F57" t="str">
            <v>03 89 42 32 31</v>
          </cell>
          <cell r="H57" t="str">
            <v>03 89 43 72 54</v>
          </cell>
          <cell r="J57" t="str">
            <v>Marie : Secrétariat</v>
          </cell>
        </row>
        <row r="58">
          <cell r="D58" t="str">
            <v>MARCOT Bernard  chef d'agence</v>
          </cell>
          <cell r="F58" t="str">
            <v>direct Marçot      03 89 42 75 74</v>
          </cell>
        </row>
        <row r="59">
          <cell r="D59" t="str">
            <v>Mr FREYDER /  Resp Maestro</v>
          </cell>
          <cell r="G59" t="str">
            <v>06 12 70 75 86</v>
          </cell>
        </row>
        <row r="60">
          <cell r="D60" t="str">
            <v>Mr Pfeffer :                       les particuliers</v>
          </cell>
          <cell r="F60" t="str">
            <v>03 89 42 62 61</v>
          </cell>
        </row>
        <row r="61">
          <cell r="D61" t="str">
            <v>Mr BERBET :     collectif</v>
          </cell>
          <cell r="F61" t="str">
            <v>03 89 42 59 49</v>
          </cell>
        </row>
        <row r="62">
          <cell r="C62" t="str">
            <v>Charles BAAS ,                    Revêtements de Sols</v>
          </cell>
          <cell r="D62" t="str">
            <v>voir rubrique :    BAAS  Charles</v>
          </cell>
        </row>
        <row r="63">
          <cell r="C63" t="str">
            <v xml:space="preserve">CHEMINEES GOERG            </v>
          </cell>
          <cell r="D63" t="str">
            <v>M  GOERG</v>
          </cell>
          <cell r="E63" t="str">
            <v>27, rue du Nord BP 4                                     68280  ANDOLSHEIM</v>
          </cell>
          <cell r="F63" t="str">
            <v>03 89 71 40 62</v>
          </cell>
          <cell r="H63" t="str">
            <v>03 89 71 56 69</v>
          </cell>
        </row>
        <row r="64">
          <cell r="C64" t="str">
            <v>CIP Services               Chauffage</v>
          </cell>
          <cell r="D64" t="str">
            <v>Yves COEUGNIET</v>
          </cell>
          <cell r="E64" t="str">
            <v>2 r des Agaces                                      02100 SAINT QUENTIN</v>
          </cell>
          <cell r="F64" t="str">
            <v>03 23 67 79 14</v>
          </cell>
          <cell r="G64" t="str">
            <v>06 07 23 20 21</v>
          </cell>
          <cell r="H64" t="str">
            <v>03 23 64 62 06</v>
          </cell>
        </row>
        <row r="65">
          <cell r="C65" t="str">
            <v>CLAUDEL  Roland</v>
          </cell>
          <cell r="E65" t="str">
            <v>SOMCO    poste interne  282</v>
          </cell>
          <cell r="G65" t="str">
            <v>06 82 67 05 45</v>
          </cell>
        </row>
        <row r="66">
          <cell r="C66" t="str">
            <v xml:space="preserve">COLMARIENNE DES EAUX       </v>
          </cell>
          <cell r="D66" t="str">
            <v>Service Clients</v>
          </cell>
          <cell r="E66" t="str">
            <v>18 rue Edouard Benes                             68027  COLMAR CEDEX</v>
          </cell>
          <cell r="F66" t="str">
            <v>03 89 22 94 50</v>
          </cell>
          <cell r="G66" t="str">
            <v>urgences 24/24 h 03 89 22 94 50</v>
          </cell>
          <cell r="H66" t="str">
            <v>03 89 22 94 79</v>
          </cell>
        </row>
        <row r="67">
          <cell r="D67" t="str">
            <v>Accueil : Mme SIEDEL</v>
          </cell>
        </row>
        <row r="68">
          <cell r="C68" t="str">
            <v>COMMUNE de PFETTERHOUSE</v>
          </cell>
          <cell r="E68" t="str">
            <v>1 place Saint-Géréon                                     68480 PFETTERHOUSE</v>
          </cell>
          <cell r="F68" t="str">
            <v>03 89 25 61 01</v>
          </cell>
          <cell r="J68" t="str">
            <v>Le Maire : Jean Rodolphe FRISCH</v>
          </cell>
        </row>
        <row r="69">
          <cell r="C69" t="str">
            <v>CONSTRUIRE NETTOYAGE</v>
          </cell>
          <cell r="D69" t="str">
            <v>Direction :                       Mme STOCKY Laurence</v>
          </cell>
          <cell r="E69" t="str">
            <v>1 rue de Bretagne                                68100 MULHOUSE</v>
          </cell>
          <cell r="F69" t="str">
            <v>03 89 44 64 14</v>
          </cell>
          <cell r="H69" t="str">
            <v>03 89 54 46 28</v>
          </cell>
          <cell r="I69" t="str">
            <v>construire.nettoyage@wanadoo.fr</v>
          </cell>
          <cell r="J69" t="str">
            <v>comptable  : Marie France</v>
          </cell>
        </row>
        <row r="70">
          <cell r="D70" t="str">
            <v>Resp terrain  : Mr LACOSTE Pierre</v>
          </cell>
          <cell r="G70" t="str">
            <v>Mr Lacoste             06 60 04 14 03</v>
          </cell>
        </row>
        <row r="71">
          <cell r="C71" t="str">
            <v>COTRAMI    /  ALEOS               LOGINSER</v>
          </cell>
          <cell r="D71" t="str">
            <v>voir rubrique :    ALEOS</v>
          </cell>
        </row>
        <row r="72">
          <cell r="E72" t="str">
            <v xml:space="preserve">     </v>
          </cell>
        </row>
        <row r="73">
          <cell r="C73" t="str">
            <v>DALKIA</v>
          </cell>
          <cell r="D73" t="str">
            <v>Mr GillES TONDU Chargé d'aff.</v>
          </cell>
          <cell r="E73" t="str">
            <v>Agence de Mulhouse : 106 r des Bains BP 80015 -                                  68393 SAUSHEIM Cedex</v>
          </cell>
          <cell r="F73" t="str">
            <v>03 89 31 39 08</v>
          </cell>
          <cell r="G73" t="str">
            <v>06 14 35 47 54</v>
          </cell>
          <cell r="H73" t="str">
            <v>03 89 61 51 97</v>
          </cell>
          <cell r="J73" t="str">
            <v>Agence de Belfort :  Zac de la Justice  Rue Gustave Lang  BP 454   -   90008 BELFORT Cedex</v>
          </cell>
        </row>
        <row r="74">
          <cell r="D74" t="str">
            <v>Mr Franck</v>
          </cell>
          <cell r="G74" t="str">
            <v>Franck :                   06 10 09 66 22</v>
          </cell>
        </row>
        <row r="75">
          <cell r="D75" t="str">
            <v>Mr STEBENER Jean Pierre</v>
          </cell>
          <cell r="G75" t="str">
            <v>Stebener :     06 14 90 82 34</v>
          </cell>
        </row>
        <row r="76">
          <cell r="D76" t="str">
            <v>Mr PASCOLO technicien</v>
          </cell>
          <cell r="E76" t="str">
            <v>s'occupe des fiches de stock</v>
          </cell>
          <cell r="G76" t="str">
            <v>06 14 35 48 31</v>
          </cell>
        </row>
        <row r="77">
          <cell r="D77" t="str">
            <v>Mr DEPREZ</v>
          </cell>
          <cell r="E77" t="str">
            <v>Agence de St Louis / secteur Huningue et Chalampé</v>
          </cell>
          <cell r="G77" t="str">
            <v>06 14 35 48 12</v>
          </cell>
        </row>
        <row r="78">
          <cell r="D78" t="str">
            <v>dépannage astreinte :</v>
          </cell>
          <cell r="F78" t="str">
            <v>0 811 90 24 24</v>
          </cell>
        </row>
        <row r="79">
          <cell r="C79" t="str">
            <v xml:space="preserve">DANNY DECOR                </v>
          </cell>
          <cell r="E79" t="str">
            <v>4 rue du Burlat                                      68260  KINGERSHEIM</v>
          </cell>
          <cell r="F79" t="str">
            <v>03 89 57 02 30</v>
          </cell>
          <cell r="G79" t="str">
            <v>06 24 71 81 92</v>
          </cell>
          <cell r="H79" t="str">
            <v>03 89 57 02 31</v>
          </cell>
        </row>
        <row r="80">
          <cell r="C80" t="str">
            <v xml:space="preserve">DDE du Haut Rhin </v>
          </cell>
          <cell r="D80" t="str">
            <v>J. BURGARD Chef du bureau Politique de l'Habitat</v>
          </cell>
          <cell r="E80" t="str">
            <v>Cité Administrative  Bât Tour   68026  COLMAR Cedex</v>
          </cell>
          <cell r="I80" t="str">
            <v>www.haut-rhin.equipement.gouv.fr</v>
          </cell>
        </row>
        <row r="81">
          <cell r="C81" t="str">
            <v>DEKREON et Fils Sarl</v>
          </cell>
          <cell r="E81" t="str">
            <v>7 r de la Gare                           68440 SCHLIERBACH</v>
          </cell>
          <cell r="F81" t="str">
            <v>03 89 81 32 57</v>
          </cell>
          <cell r="G81" t="str">
            <v>06 08 63 40 43</v>
          </cell>
          <cell r="H81" t="str">
            <v>03 89 26 82 62</v>
          </cell>
        </row>
        <row r="82">
          <cell r="C82" t="str">
            <v xml:space="preserve">DIEMUNSCH J-P ETS          </v>
          </cell>
          <cell r="D82" t="str">
            <v>M DIEMUNSCH</v>
          </cell>
          <cell r="E82" t="str">
            <v>82 rue des Mines                                         68270  WITTENHEIM</v>
          </cell>
          <cell r="F82" t="str">
            <v>03 89 52 50 46</v>
          </cell>
          <cell r="H82" t="str">
            <v>03 89 51 04 59</v>
          </cell>
        </row>
        <row r="83">
          <cell r="C83" t="str">
            <v>D.G.I. Direction des Services Fiscaux du Haut-Rhin</v>
          </cell>
          <cell r="D83" t="str">
            <v>Mlle ULMANN A. Contrôleur</v>
          </cell>
          <cell r="E83" t="str">
            <v>Cité Administrative Bât J - 3 r Fleischhauer  68026 COLMAR Cedex</v>
          </cell>
          <cell r="F83" t="str">
            <v>03 89 24 85 39</v>
          </cell>
          <cell r="H83" t="str">
            <v>03 89 24 81 48</v>
          </cell>
          <cell r="J83" t="str">
            <v>baux : logements des Douanes au 87 r de Mulhouse à Sausheim</v>
          </cell>
        </row>
        <row r="84">
          <cell r="C84" t="str">
            <v>DOUANES</v>
          </cell>
          <cell r="D84" t="str">
            <v>Mr CALAND D., s'occupe des charges</v>
          </cell>
          <cell r="E84" t="str">
            <v>13 r du Tilleul                                          68061  MULHOUSE  Cedex</v>
          </cell>
          <cell r="F84" t="str">
            <v>03 89 66 94 09</v>
          </cell>
          <cell r="I84" t="str">
            <v>courrier à  Direction des Douanes - EPA Masse des Douanes , 13 r du Tilleul 68061 MULH Cedex</v>
          </cell>
          <cell r="J84" t="str">
            <v>10 Logements réservés au 87 r de Mulhouse à SAUSHEIM</v>
          </cell>
        </row>
        <row r="85">
          <cell r="C85" t="str">
            <v>DREYER Michel           Ramonage</v>
          </cell>
          <cell r="D85" t="str">
            <v>Maître ramoneur</v>
          </cell>
          <cell r="E85" t="str">
            <v>8 r des Vallons                                           68170 RIXHEIM</v>
          </cell>
          <cell r="F85" t="str">
            <v>03 89 44 25 42</v>
          </cell>
        </row>
        <row r="86">
          <cell r="E86" t="str">
            <v xml:space="preserve">     </v>
          </cell>
        </row>
        <row r="87">
          <cell r="C87" t="str">
            <v>EBM  Elektra Birseck</v>
          </cell>
          <cell r="D87" t="str">
            <v>Mme LATUNER l' après - midi</v>
          </cell>
          <cell r="E87" t="str">
            <v>26 r du Rhône BP 28 -                                      68301 SAINT LOUIS Cedex</v>
          </cell>
          <cell r="F87" t="str">
            <v>03 89 89 76 40</v>
          </cell>
          <cell r="H87" t="str">
            <v>03 89 69 22 03</v>
          </cell>
          <cell r="J87" t="str">
            <v>distribution électricité secteur ST LOUIS</v>
          </cell>
        </row>
        <row r="88">
          <cell r="C88" t="str">
            <v>E D F  Agence Clientèle</v>
          </cell>
          <cell r="E88" t="str">
            <v>84 r de Bâle    68200 Mulhouse</v>
          </cell>
          <cell r="F88" t="str">
            <v>0 810 38 93 00</v>
          </cell>
          <cell r="J88" t="str">
            <v>couvre secteur Riedisheim</v>
          </cell>
        </row>
        <row r="89">
          <cell r="D89" t="str">
            <v>Agence de Thur Doller</v>
          </cell>
          <cell r="E89" t="str">
            <v>30 r des Perdrix  BP 30078   68262  KINGERSHEIM</v>
          </cell>
        </row>
        <row r="90">
          <cell r="C90" t="str">
            <v>EDF  PRO</v>
          </cell>
          <cell r="D90" t="str">
            <v>Informations, Conseils, Services</v>
          </cell>
          <cell r="E90" t="str">
            <v>Région EST  BP 112                                  54601 VILLERS LES NANCY</v>
          </cell>
          <cell r="F90" t="str">
            <v>0 810 333 776 prix appel local</v>
          </cell>
          <cell r="H90" t="str">
            <v>03 83 41 83 52</v>
          </cell>
          <cell r="I90" t="str">
            <v>http://www.edf.fr</v>
          </cell>
        </row>
        <row r="91">
          <cell r="D91" t="str">
            <v>Dépannage</v>
          </cell>
          <cell r="E91" t="str">
            <v>24 h sur 24</v>
          </cell>
          <cell r="F91" t="str">
            <v>0 810 333 168 prix appel local</v>
          </cell>
        </row>
        <row r="92">
          <cell r="C92" t="str">
            <v>EDIB S.A.</v>
          </cell>
          <cell r="D92" t="str">
            <v>Pascal Canonne ?</v>
          </cell>
          <cell r="E92" t="str">
            <v>9 rue du Vaucluse                                  68270 WITTENHEIM</v>
          </cell>
          <cell r="F92" t="str">
            <v>03 89 52 17 00</v>
          </cell>
          <cell r="H92" t="str">
            <v>03 89 50 23 17</v>
          </cell>
          <cell r="J92" t="str">
            <v>location de bennes</v>
          </cell>
        </row>
        <row r="93">
          <cell r="C93" t="str">
            <v>EICHER Marie Paule</v>
          </cell>
          <cell r="E93" t="str">
            <v>SOMCO    poste interne  285</v>
          </cell>
          <cell r="G93" t="str">
            <v>06 82 67 05 54</v>
          </cell>
        </row>
        <row r="94">
          <cell r="C94" t="str">
            <v>ENTRETIEN INSTAL THERMIQUES</v>
          </cell>
          <cell r="D94" t="str">
            <v>M  WEPFER</v>
          </cell>
          <cell r="E94" t="str">
            <v>51 rue de Soultz                                      68200  MULHOUSE</v>
          </cell>
          <cell r="F94" t="str">
            <v>03 89 57 49 86</v>
          </cell>
          <cell r="G94" t="str">
            <v>06 22 45 34 54</v>
          </cell>
          <cell r="H94" t="str">
            <v>03 89 57 49 68</v>
          </cell>
        </row>
        <row r="95">
          <cell r="C95" t="str">
            <v>Electricité WERNER *</v>
          </cell>
          <cell r="E95" t="str">
            <v>28 r de l' Abattoir                                          68120 PFASTATT</v>
          </cell>
          <cell r="F95" t="str">
            <v>03 89 52 15 25</v>
          </cell>
          <cell r="G95" t="str">
            <v>06 09 61 60 04</v>
          </cell>
          <cell r="H95" t="str">
            <v>03 89 50 31 50</v>
          </cell>
          <cell r="I95" t="str">
            <v>werner.elec@wanadoo.fr</v>
          </cell>
        </row>
        <row r="96">
          <cell r="C96" t="str">
            <v xml:space="preserve">ELYO NORD EST              </v>
          </cell>
          <cell r="D96" t="str">
            <v xml:space="preserve">Siège : </v>
          </cell>
          <cell r="E96" t="str">
            <v>6 rue du Parc -  OBERHAUSBERGEN   67088  STRASBOURG CEDEX 2</v>
          </cell>
        </row>
        <row r="97">
          <cell r="D97" t="str">
            <v>Resp Agence : CERUTTI Christophe</v>
          </cell>
          <cell r="E97" t="str">
            <v>6 Av Konrad Adenauer Parc Espale Europe  68390 SAUSHEIM                                                                                                                                 Mme PIVET Sylvie :  Secrétairiat - Accueil</v>
          </cell>
          <cell r="H97" t="str">
            <v>03 89 31 26 69</v>
          </cell>
        </row>
        <row r="98">
          <cell r="D98" t="str">
            <v>Mr LACAVE Christophe / Resp Technique</v>
          </cell>
          <cell r="F98" t="str">
            <v>03 89 31 26 60</v>
          </cell>
          <cell r="G98" t="str">
            <v>dépannage :        0 810 881 189</v>
          </cell>
          <cell r="J98" t="str">
            <v>facturation : Mme SCHERER Marie-Louise</v>
          </cell>
        </row>
        <row r="99">
          <cell r="D99" t="str">
            <v>Nicolas PARNIN Ingén Commercial</v>
          </cell>
        </row>
        <row r="100">
          <cell r="C100" t="str">
            <v xml:space="preserve">ENDERLIN MENUISERIE SARL   </v>
          </cell>
          <cell r="D100" t="str">
            <v>M  ENDERLIN</v>
          </cell>
          <cell r="E100" t="str">
            <v>28 Rue Sainte Catherine                               68720  SAINT BERNARD</v>
          </cell>
          <cell r="F100" t="str">
            <v>03 89 25 46 91</v>
          </cell>
          <cell r="G100" t="str">
            <v>06 80 25 20 98</v>
          </cell>
          <cell r="H100" t="str">
            <v>03 89 25 52 98</v>
          </cell>
        </row>
        <row r="101">
          <cell r="C101" t="str">
            <v>ERMITAGE / logts du 100 Av Briand à MULHOUSE</v>
          </cell>
          <cell r="D101" t="str">
            <v>Mr DEZEQUE J Marc Educateur</v>
          </cell>
          <cell r="E101" t="str">
            <v>4 logts au                                         100 Av Briand                                   à MULHOUSE</v>
          </cell>
          <cell r="F101" t="str">
            <v>03 89 43 42 43</v>
          </cell>
          <cell r="J101" t="str">
            <v>Service de suite ,Femmes seules avec enfants</v>
          </cell>
        </row>
        <row r="102">
          <cell r="D102" t="str">
            <v>Mme BESS                          Assistante Sociale</v>
          </cell>
          <cell r="J102" t="str">
            <v>Siège : Ermitage Chef de service  Mme LANNOY                   03 89 44 19 55</v>
          </cell>
        </row>
        <row r="103">
          <cell r="C103" t="str">
            <v xml:space="preserve">ESPACE FERMETURES          </v>
          </cell>
          <cell r="D103" t="str">
            <v>M  MAAS</v>
          </cell>
          <cell r="E103" t="str">
            <v>76, rue de Bâle   68100  MULHOUSE</v>
          </cell>
          <cell r="F103" t="str">
            <v>03 89 36 03 36</v>
          </cell>
        </row>
        <row r="104">
          <cell r="C104" t="str">
            <v>ESPOIR Foyer Féminin</v>
          </cell>
          <cell r="D104" t="str">
            <v>Directeur : Mr Serge MULLER</v>
          </cell>
          <cell r="E104" t="str">
            <v>siège :     132 rue de Soultz                                  68100  MULHOUSE</v>
          </cell>
          <cell r="F104" t="str">
            <v>03 89 52 32 35</v>
          </cell>
          <cell r="H104" t="str">
            <v>03 89 50 82 27</v>
          </cell>
        </row>
        <row r="105">
          <cell r="C105" t="str">
            <v>ESPOIR 33 r des Fabriques à Mulhouse</v>
          </cell>
          <cell r="D105" t="str">
            <v>Mr LAVARENNE Martial</v>
          </cell>
          <cell r="E105" t="str">
            <v>Immeuble SOMCO : 33 r des Fabriques MULHOUSE /  RDCH</v>
          </cell>
          <cell r="F105" t="str">
            <v>03 89 43 09 84</v>
          </cell>
          <cell r="H105" t="str">
            <v>03 89 60 41 25</v>
          </cell>
          <cell r="J105" t="str">
            <v>bureau au RDCH</v>
          </cell>
        </row>
        <row r="106">
          <cell r="D106" t="str">
            <v>Mr Eric BOUC / Médiateur</v>
          </cell>
          <cell r="G106" t="str">
            <v>suivi des logts SOMCO</v>
          </cell>
          <cell r="J106" t="str">
            <v>Mr Claude ZIMMER  06 76 04 20 41 / Médiateur</v>
          </cell>
        </row>
        <row r="107">
          <cell r="D107" t="str">
            <v>Mme SCHLIENGER Yvette : accueil</v>
          </cell>
        </row>
        <row r="108">
          <cell r="C108" t="str">
            <v xml:space="preserve">EST VIDEO COMMUNICATION     </v>
          </cell>
          <cell r="D108" t="str">
            <v>Mr NEFF Hubert / pour Somco</v>
          </cell>
          <cell r="E108" t="str">
            <v>39 Allée Gluck BP 2519                                  68058  MULHOUSE CEDEX</v>
          </cell>
          <cell r="F108" t="str">
            <v>03 89 32 75 64</v>
          </cell>
          <cell r="H108" t="str">
            <v>03 89 42 98 22</v>
          </cell>
        </row>
        <row r="109">
          <cell r="D109" t="str">
            <v>Mme DUVAL Emmanuelle  / Copro</v>
          </cell>
          <cell r="F109" t="str">
            <v>03 89 32 75 63</v>
          </cell>
        </row>
        <row r="110">
          <cell r="D110" t="str">
            <v xml:space="preserve">Plateforme téléphonique pour problème technique :    0 892 701 130   </v>
          </cell>
        </row>
        <row r="111">
          <cell r="D111" t="str">
            <v>Facturation : Sophie HEISER</v>
          </cell>
          <cell r="E111" t="str">
            <v>BP 41 0007   67451 MUNDOLSHEIM</v>
          </cell>
          <cell r="F111" t="str">
            <v>ligne directe : 03 69 20 49 46</v>
          </cell>
          <cell r="H111" t="str">
            <v>03 69 20 49 32</v>
          </cell>
          <cell r="I111" t="str">
            <v>service.clients@evc.net</v>
          </cell>
          <cell r="J111" t="str">
            <v>www.estvideo.com</v>
          </cell>
        </row>
        <row r="112">
          <cell r="C112" t="str">
            <v>EURODECO / SAPP</v>
          </cell>
          <cell r="D112" t="str">
            <v>Mr PFENTZER</v>
          </cell>
          <cell r="E112" t="str">
            <v>66 Av de Belgique 68110 ILLZACH</v>
          </cell>
          <cell r="F112" t="str">
            <v>03 89 31 20 92</v>
          </cell>
          <cell r="H112" t="str">
            <v>03 89 31 20 99</v>
          </cell>
        </row>
        <row r="113">
          <cell r="E113" t="str">
            <v xml:space="preserve">     </v>
          </cell>
        </row>
        <row r="114">
          <cell r="C114" t="str">
            <v>FENNEC / Multi Services</v>
          </cell>
          <cell r="D114" t="str">
            <v>Robert GULDENFELS</v>
          </cell>
          <cell r="E114" t="str">
            <v>17 r Turgot         68110 ILLZACH</v>
          </cell>
          <cell r="F114" t="str">
            <v>03 89 45 82 86</v>
          </cell>
          <cell r="G114" t="str">
            <v>06 07 49 52 09</v>
          </cell>
          <cell r="H114" t="str">
            <v>03 89 56 26 51</v>
          </cell>
          <cell r="I114" t="str">
            <v>www.fennec-services.fr</v>
          </cell>
          <cell r="J114" t="str">
            <v>Nettoyage et Désinsectisation</v>
          </cell>
        </row>
        <row r="115">
          <cell r="D115" t="str">
            <v>Mme WALCH Nicole :</v>
          </cell>
          <cell r="E115" t="str">
            <v>s'occupe de la facturation</v>
          </cell>
        </row>
        <row r="116">
          <cell r="C116" t="str">
            <v xml:space="preserve">FERMETURES VITALE          </v>
          </cell>
          <cell r="D116" t="str">
            <v>M  VITALE</v>
          </cell>
          <cell r="E116" t="str">
            <v>56 avenue de Belgique                        68110  ILLZACH</v>
          </cell>
          <cell r="F116" t="str">
            <v>03 89 31 08 27</v>
          </cell>
          <cell r="H116" t="str">
            <v>03 89 31 08 29</v>
          </cell>
        </row>
        <row r="117">
          <cell r="C117" t="str">
            <v>FIGENWALD</v>
          </cell>
          <cell r="D117" t="str">
            <v>Mr Zimmermann / Sanitaire</v>
          </cell>
          <cell r="F117" t="str">
            <v>03 89 54 28 23</v>
          </cell>
          <cell r="H117" t="str">
            <v>03 89 54 16 02</v>
          </cell>
          <cell r="J117" t="str">
            <v>Couverture , Zinguerie , Sanitaire</v>
          </cell>
        </row>
        <row r="118">
          <cell r="D118" t="str">
            <v>FIMBEL Bernard / Couverture Zing</v>
          </cell>
          <cell r="F118" t="str">
            <v>06 80 85 04 86</v>
          </cell>
        </row>
        <row r="119">
          <cell r="C119" t="str">
            <v>FLORIVAL  ZSC</v>
          </cell>
          <cell r="D119" t="str">
            <v>Didier LOZZA</v>
          </cell>
          <cell r="E119" t="str">
            <v>71 a rue principale                          68610 LAUTENBACH</v>
          </cell>
          <cell r="F119" t="str">
            <v>03 89 76 32 39</v>
          </cell>
          <cell r="H119" t="str">
            <v>03 89 74 07 66</v>
          </cell>
        </row>
        <row r="120">
          <cell r="C120" t="str">
            <v>FOYER Etape  /                              propriétaire   SOMCO</v>
          </cell>
          <cell r="D120" t="str">
            <v>Directeur : Mr DIETRICH Daniel</v>
          </cell>
          <cell r="E120" t="str">
            <v>68 rue de Kingersheim         68270  WITTENHEIM</v>
          </cell>
          <cell r="F120" t="str">
            <v>03 89 52 67 58</v>
          </cell>
          <cell r="H120" t="str">
            <v>Fax du Foyer                       03 89 52 03 42</v>
          </cell>
        </row>
        <row r="121">
          <cell r="D121" t="str">
            <v>Mr BEHRA J.François   Chef Serv Educatif</v>
          </cell>
        </row>
        <row r="122">
          <cell r="C122" t="str">
            <v>France ANTENNES</v>
          </cell>
          <cell r="D122" t="str">
            <v>Mr SCHMERBER</v>
          </cell>
          <cell r="E122" t="str">
            <v>11 r de l' Industrie                                    68260 KINGERSHEIM</v>
          </cell>
          <cell r="F122" t="str">
            <v>03 89 53 39 55</v>
          </cell>
          <cell r="H122" t="str">
            <v>03 89 52 17 74</v>
          </cell>
          <cell r="I122" t="str">
            <v>www.France-antenne@wanadoo.fr</v>
          </cell>
        </row>
        <row r="123">
          <cell r="D123" t="str">
            <v>Mme TALLERAND</v>
          </cell>
          <cell r="E123" t="str">
            <v>s'occupe de la facturation et du secrétariat</v>
          </cell>
        </row>
        <row r="124">
          <cell r="C124" t="str">
            <v>France TELECOM</v>
          </cell>
          <cell r="F124" t="str">
            <v>03 89 36 40 40</v>
          </cell>
          <cell r="H124" t="str">
            <v>03 89 36 40 46</v>
          </cell>
        </row>
        <row r="125">
          <cell r="C125" t="str">
            <v>France TELECOM Agence Entreprises Alsace</v>
          </cell>
          <cell r="E125" t="str">
            <v>1 r Fritz Kiener BP 454                                  67010 STRASBOURG Cedex</v>
          </cell>
          <cell r="F125" t="str">
            <v>service clients :  0 800 640 400</v>
          </cell>
          <cell r="G125" t="str">
            <v>service après vente : 0 800 101 567</v>
          </cell>
          <cell r="I125" t="str">
            <v>www.francetelecom.com</v>
          </cell>
          <cell r="J125" t="str">
            <v>gestion du téléphone interne aux ASCENSEURS</v>
          </cell>
        </row>
        <row r="126">
          <cell r="E126" t="str">
            <v xml:space="preserve">     </v>
          </cell>
        </row>
        <row r="127">
          <cell r="C127" t="str">
            <v>GARDENLAND</v>
          </cell>
          <cell r="D127" t="str">
            <v>Mr WEISS</v>
          </cell>
          <cell r="E127" t="str">
            <v>Bureaux : 30 route d'Issenheim 68190 RAEDERSHEIM</v>
          </cell>
          <cell r="F127" t="str">
            <v>03 89 48 20 98</v>
          </cell>
          <cell r="G127" t="str">
            <v>06 88 51 90 52</v>
          </cell>
          <cell r="H127" t="str">
            <v>03 89 48 85 25</v>
          </cell>
          <cell r="J127" t="str">
            <v>dépôt : Pénétrante de Guebwiller 68500</v>
          </cell>
        </row>
        <row r="128">
          <cell r="C128" t="str">
            <v>GASSER J.L / Entreprise générale de Revêtements de sol</v>
          </cell>
          <cell r="E128" t="str">
            <v>2 rue du Lt Noel Dinet                             68200 MULHOUSE</v>
          </cell>
          <cell r="F128" t="str">
            <v>03 89 53 55 31</v>
          </cell>
          <cell r="G128" t="str">
            <v>06 03 01 91 20</v>
          </cell>
          <cell r="H128" t="str">
            <v>03 89 53 55 47</v>
          </cell>
          <cell r="J128" t="str">
            <v>Pose Moquettes , plastiques, parquets</v>
          </cell>
        </row>
        <row r="129">
          <cell r="C129" t="str">
            <v>GAZ de France</v>
          </cell>
          <cell r="F129" t="str">
            <v>03 89 62 34 05</v>
          </cell>
          <cell r="G129" t="str">
            <v>06 85 71 67 14</v>
          </cell>
        </row>
        <row r="130">
          <cell r="C130" t="str">
            <v>GAZ de France</v>
          </cell>
          <cell r="D130" t="str">
            <v>Catherine  MARGOT</v>
          </cell>
          <cell r="E130" t="str">
            <v>Direction Commerciale clientèle d'affaires Agence de Nancy 2 Bld Cattenoz - 54601 VILLERS LES NANCY Cedex</v>
          </cell>
          <cell r="F130" t="str">
            <v>03 83 41 69 42</v>
          </cell>
          <cell r="H130" t="str">
            <v>03 83 67 85 77</v>
          </cell>
          <cell r="I130" t="str">
            <v>catherine.margot@gazdefrance.com</v>
          </cell>
          <cell r="J130" t="str">
            <v>fourniture Gaz Rotonde / groupe 50 ancienne chaufferie au gaz 168 logts</v>
          </cell>
        </row>
        <row r="131">
          <cell r="D131" t="str">
            <v>Nelly MUETH</v>
          </cell>
          <cell r="F131" t="str">
            <v>03 83 41 66 44</v>
          </cell>
          <cell r="H131" t="str">
            <v>03 83 67 85 77</v>
          </cell>
          <cell r="I131" t="str">
            <v>nelly.mueth@gazdefrance.com</v>
          </cell>
          <cell r="J131" t="str">
            <v>fourniture Gaz Rotonde / groupe 40 nouvelle chaufferie au gaz 84 logts</v>
          </cell>
        </row>
        <row r="132">
          <cell r="D132" t="str">
            <v>Luc GASSER</v>
          </cell>
          <cell r="E132" t="str">
            <v>Direction commerciale Alsace  :              30 r des Perdrix   BP 10058                68262  KINGERSHEIM Cedex</v>
          </cell>
          <cell r="F132" t="str">
            <v>03 89 62 34 05</v>
          </cell>
          <cell r="G132" t="str">
            <v>06 85 71 67 14</v>
          </cell>
          <cell r="H132" t="str">
            <v>03 89 62 34 43</v>
          </cell>
          <cell r="I132" t="str">
            <v>luc.gasser@gazdefrance.com</v>
          </cell>
        </row>
        <row r="133">
          <cell r="C133" t="str">
            <v xml:space="preserve">GAZON-NET S A              </v>
          </cell>
          <cell r="D133" t="str">
            <v>Christophe THEVENOT</v>
          </cell>
          <cell r="E133" t="str">
            <v>48, rue de Zillisheim BP 26                        68350  DIDENHEIM</v>
          </cell>
          <cell r="F133" t="str">
            <v>03 89 06 13 04</v>
          </cell>
          <cell r="H133" t="str">
            <v>03 89 06 13 04</v>
          </cell>
          <cell r="I133" t="str">
            <v>www.gazon-net.com</v>
          </cell>
        </row>
        <row r="134">
          <cell r="C134" t="str">
            <v>GENDARMERIE Illzach</v>
          </cell>
          <cell r="E134" t="str">
            <v>1 r de l'Est  68110  ILLZACH</v>
          </cell>
          <cell r="F134" t="str">
            <v>Tél brigage :         03 89 52 71 72</v>
          </cell>
          <cell r="J134" t="str">
            <v>14 logts SOMCO + garages</v>
          </cell>
        </row>
        <row r="135">
          <cell r="C135" t="str">
            <v xml:space="preserve">GENDARMERIE </v>
          </cell>
          <cell r="E135" t="str">
            <v>Affaires immobilières : Mme SPAETER   3 r de Saales  67000 STRASBOURG</v>
          </cell>
          <cell r="F135" t="str">
            <v>03 88 37 50 80</v>
          </cell>
          <cell r="H135" t="str">
            <v>03 88 37 53 00</v>
          </cell>
        </row>
        <row r="136">
          <cell r="C136" t="str">
            <v>GENERALE des EAUX</v>
          </cell>
          <cell r="F136" t="str">
            <v>03 89 89 76 10</v>
          </cell>
          <cell r="G136" t="str">
            <v>06 09 33 67 94</v>
          </cell>
        </row>
        <row r="137">
          <cell r="C137" t="str">
            <v>GENERALE des EAUX  Secteur Frontalier</v>
          </cell>
          <cell r="D137" t="str">
            <v>Mme DISSLER Christine                       à  Huningue</v>
          </cell>
          <cell r="E137" t="str">
            <v>Agence des 3 Frontières 17 quai du Maroc BP 351 - 68333 HUNINGUE Cedex</v>
          </cell>
          <cell r="F137" t="str">
            <v>0 810 463 463</v>
          </cell>
        </row>
        <row r="138">
          <cell r="C138" t="str">
            <v>GENERALE des EAUX Secteur Alsace</v>
          </cell>
          <cell r="E138" t="str">
            <v>69 r d' Ebersheim BP 165 -                               67603 SELESTAT Cedex</v>
          </cell>
          <cell r="F138" t="str">
            <v>0810 463 463</v>
          </cell>
          <cell r="J138" t="str">
            <v>facturation Eau Wittenheim</v>
          </cell>
        </row>
        <row r="139">
          <cell r="C139" t="str">
            <v>GESBERT Christian</v>
          </cell>
          <cell r="E139" t="str">
            <v>SOMCO    poste interne  291</v>
          </cell>
          <cell r="G139" t="str">
            <v>06 82 67 05 46</v>
          </cell>
        </row>
        <row r="140">
          <cell r="C140" t="str">
            <v>GESTETNER</v>
          </cell>
          <cell r="F140" t="str">
            <v>03 88 10 37 67</v>
          </cell>
          <cell r="H140" t="str">
            <v>03 88 10 37 51</v>
          </cell>
        </row>
        <row r="141">
          <cell r="C141" t="str">
            <v>GESTRIM</v>
          </cell>
          <cell r="E141" t="str">
            <v>105 Av de Colmar                              68200 MULHOUSE</v>
          </cell>
          <cell r="F141" t="str">
            <v>03 89 33 10 33   03 89 33 10 37</v>
          </cell>
          <cell r="H141" t="str">
            <v>03 89 33 00 32</v>
          </cell>
          <cell r="J141" t="str">
            <v>Tél domicile 03 89 33 10 37</v>
          </cell>
        </row>
        <row r="142">
          <cell r="C142" t="str">
            <v>GH. ELEC. / Electricité</v>
          </cell>
          <cell r="D142" t="str">
            <v>Mr Henri GIANNONI</v>
          </cell>
          <cell r="E142" t="str">
            <v>37 r du Muguet                                68270 WITTENHEIM</v>
          </cell>
          <cell r="F142" t="str">
            <v>03 89 50 40 87</v>
          </cell>
          <cell r="G142" t="str">
            <v>06 08 96 25 89</v>
          </cell>
          <cell r="H142" t="str">
            <v>03 89 50 40 87</v>
          </cell>
          <cell r="I142" t="str">
            <v>ghelec@nerim.net</v>
          </cell>
          <cell r="J142" t="str">
            <v>installation et dépannage électrique</v>
          </cell>
        </row>
        <row r="143">
          <cell r="C143" t="str">
            <v>G.H. Installations   /           Sanitaire - Chauffage</v>
          </cell>
          <cell r="D143" t="str">
            <v>Georges HEIM</v>
          </cell>
          <cell r="E143" t="str">
            <v>6 r des Alpes   68350  DIDENHEIM</v>
          </cell>
          <cell r="F143" t="str">
            <v>03 89 61 06 06</v>
          </cell>
          <cell r="G143" t="str">
            <v>06 07 21 85 26</v>
          </cell>
          <cell r="H143" t="str">
            <v>03 89 61 06 16</v>
          </cell>
        </row>
        <row r="144">
          <cell r="C144" t="str">
            <v>GILG Fred Ets /           Espaces verts</v>
          </cell>
          <cell r="E144" t="str">
            <v>16 rue Herzog    68000 COLMAR</v>
          </cell>
          <cell r="F144" t="str">
            <v>03 89 80 62 55</v>
          </cell>
          <cell r="H144" t="str">
            <v>03 89 80 77 64</v>
          </cell>
        </row>
        <row r="145">
          <cell r="C145" t="str">
            <v>GINO PIDUTTI  Ets  /               Carrelage</v>
          </cell>
          <cell r="E145" t="str">
            <v>6 r des Perdrix                             68110 ILLZACH MODENHEIM</v>
          </cell>
          <cell r="F145" t="str">
            <v>03 89 61 95 39</v>
          </cell>
          <cell r="G145" t="str">
            <v>06 07 96 32 71</v>
          </cell>
          <cell r="H145" t="str">
            <v>03 89 61 53 78</v>
          </cell>
        </row>
        <row r="146">
          <cell r="C146" t="str">
            <v>GOERG et  Fils</v>
          </cell>
          <cell r="E146" t="str">
            <v>27 r du Nord                                         68280  ANDOLSHEIM</v>
          </cell>
          <cell r="F146" t="str">
            <v>03 89 71 40 62</v>
          </cell>
          <cell r="H146" t="str">
            <v>03 89 71 56 69</v>
          </cell>
        </row>
        <row r="147">
          <cell r="C147" t="str">
            <v xml:space="preserve">GOETZMANN SARL         </v>
          </cell>
          <cell r="D147" t="str">
            <v>M  GOETZMANN</v>
          </cell>
          <cell r="E147" t="str">
            <v>1 rue de Baldersheim                              68390  SAUSHEIM</v>
          </cell>
          <cell r="F147" t="str">
            <v>03 89 45 15 10</v>
          </cell>
          <cell r="H147" t="str">
            <v>03 89 56 65 08</v>
          </cell>
          <cell r="J147" t="str">
            <v>Installation Sanitaire, Chauffage central , couverture , zinguerie , débouchage haute pression</v>
          </cell>
        </row>
        <row r="148">
          <cell r="C148" t="str">
            <v>GROSS Ets</v>
          </cell>
          <cell r="D148" t="str">
            <v>Mr Latuner</v>
          </cell>
          <cell r="E148" t="str">
            <v>4 r de Cherbourg                   68100 MULHOUSE</v>
          </cell>
        </row>
        <row r="149">
          <cell r="C149" t="str">
            <v>GULDAGIL /                  Traitement des  Eaux</v>
          </cell>
          <cell r="D149" t="str">
            <v>J. GARAU Responsable d'Agence</v>
          </cell>
          <cell r="E149" t="str">
            <v>4 r Robert Schuman BP 25 -                       68171 RIXHEIM Cedex</v>
          </cell>
          <cell r="F149" t="str">
            <v>03 89 44 13 17</v>
          </cell>
          <cell r="G149" t="str">
            <v>06 09 85 04 08</v>
          </cell>
          <cell r="H149" t="str">
            <v>03 89 64 13 99</v>
          </cell>
          <cell r="I149" t="str">
            <v>guldagil@guldagil.com</v>
          </cell>
          <cell r="J149" t="str">
            <v>Facturation : Mme Corine  DAMIANO ?</v>
          </cell>
        </row>
        <row r="150">
          <cell r="D150" t="str">
            <v>Mr SAN GREGORIO Rosano  responsable technique</v>
          </cell>
          <cell r="J150" t="str">
            <v>Secrétariat Accueil : Mme JAEGGY Catherine</v>
          </cell>
        </row>
        <row r="151">
          <cell r="E151" t="str">
            <v xml:space="preserve">     </v>
          </cell>
        </row>
        <row r="152">
          <cell r="C152" t="str">
            <v>HALTE GARDERIE 24 / 24</v>
          </cell>
          <cell r="D152" t="str">
            <v>Mme STROEBELE Sylvie Directrice</v>
          </cell>
          <cell r="E152" t="str">
            <v>9 rue de la Loi                                  68100 MULHOUSE</v>
          </cell>
          <cell r="F152" t="str">
            <v>03 89 66 09 77</v>
          </cell>
          <cell r="H152" t="str">
            <v>03 89 45 31 71</v>
          </cell>
          <cell r="J152" t="str">
            <v>Groupe Flammarion , rue de la Loi</v>
          </cell>
        </row>
        <row r="153">
          <cell r="D153" t="str">
            <v>Mme GRUNENWALD Secrétariat</v>
          </cell>
        </row>
        <row r="154">
          <cell r="C154" t="str">
            <v>HERZOG , Métallerie</v>
          </cell>
          <cell r="E154" t="str">
            <v>5 Av de Belgique Z.I. - 68310 WITTELSHEIM</v>
          </cell>
          <cell r="F154" t="str">
            <v>03 89 57 74 74</v>
          </cell>
          <cell r="G154" t="str">
            <v>06 14 18 08 13</v>
          </cell>
          <cell r="H154" t="str">
            <v>03 89 55 43 03</v>
          </cell>
          <cell r="I154" t="str">
            <v>ETS-HERZOG@wanadoo.fr</v>
          </cell>
        </row>
        <row r="155">
          <cell r="D155" t="str">
            <v>Mr BADER</v>
          </cell>
          <cell r="F155" t="str">
            <v>03 89 57 83 14</v>
          </cell>
        </row>
        <row r="156">
          <cell r="C156" t="str">
            <v xml:space="preserve">HIRTZLIN PERRET Ets        </v>
          </cell>
          <cell r="D156" t="str">
            <v>M  HIRTZLIN                   Jean Luc</v>
          </cell>
          <cell r="E156" t="str">
            <v>28 C rue du Naegeleberg                         68400  RIEDISHEIM</v>
          </cell>
          <cell r="F156" t="str">
            <v>03 89 44 02 39         domicile :            03 89 65 03 81</v>
          </cell>
          <cell r="G156" t="str">
            <v>06 09 43 08 84</v>
          </cell>
          <cell r="H156" t="str">
            <v>03 89 63 74 43</v>
          </cell>
          <cell r="J156" t="str">
            <v>Chauffage , Sanitaire , Zinguerie , SAV chauffage</v>
          </cell>
        </row>
        <row r="157">
          <cell r="D157" t="str">
            <v>Mme HIRTZLIN Carole</v>
          </cell>
          <cell r="E157" t="str">
            <v>s'occupe facturation</v>
          </cell>
        </row>
        <row r="158">
          <cell r="C158" t="str">
            <v>HOFFARTH Jean Marie</v>
          </cell>
          <cell r="E158" t="str">
            <v>SOMCO    poste interne  285</v>
          </cell>
          <cell r="G158" t="str">
            <v>06 89 09 02 18</v>
          </cell>
        </row>
        <row r="159">
          <cell r="C159" t="str">
            <v>HOFFMANN J          Débouchage</v>
          </cell>
          <cell r="E159" t="str">
            <v>15 b r de la Rampe                         68440 HABSHEIM</v>
          </cell>
          <cell r="F159" t="str">
            <v>03 89 54 04 18</v>
          </cell>
          <cell r="H159" t="str">
            <v>03 89 54 04 18</v>
          </cell>
        </row>
        <row r="160">
          <cell r="C160" t="str">
            <v>HUNELEC                        Service public d' Electricité</v>
          </cell>
          <cell r="D160" t="str">
            <v>Mme MICLO</v>
          </cell>
          <cell r="E160" t="str">
            <v>17 quai du Maroc                           68333 HUNINGUE Cedex</v>
          </cell>
          <cell r="F160" t="str">
            <v>renseignements : 03 89 89 76 24</v>
          </cell>
          <cell r="G160" t="str">
            <v>dépannage hors h ouverture : 03 89 67 78 38</v>
          </cell>
          <cell r="H160" t="str">
            <v>03 89 89 98 64</v>
          </cell>
          <cell r="J160" t="str">
            <v>fourniture d'Electricité sur HUNINGUE</v>
          </cell>
        </row>
        <row r="161">
          <cell r="C161" t="str">
            <v>HUSSON Collectivités</v>
          </cell>
          <cell r="D161" t="str">
            <v>Mme MAIRE : facturation</v>
          </cell>
          <cell r="E161" t="str">
            <v>Usine et bureaux : rte de l' Europe BP 1 - 68650 LAPOUTROIE</v>
          </cell>
          <cell r="F161" t="str">
            <v>03 89 47 56 56</v>
          </cell>
          <cell r="H161" t="str">
            <v>03 89 47 26 03</v>
          </cell>
          <cell r="I161" t="str">
            <v>www.husson@husson-co.fr</v>
          </cell>
        </row>
        <row r="162">
          <cell r="D162" t="str">
            <v>représentant : Jean-Yves COUE</v>
          </cell>
          <cell r="E162" t="str">
            <v>3 Sentier des vignes                           68160 SAINTE MARIE AUX MINES</v>
          </cell>
          <cell r="F162" t="str">
            <v>03 89 58 59 18</v>
          </cell>
          <cell r="G162" t="str">
            <v>06 63 83 23 00</v>
          </cell>
          <cell r="H162" t="str">
            <v>03 89 58 59 18</v>
          </cell>
          <cell r="I162" t="str">
            <v>jycoue@husson-co.fr</v>
          </cell>
        </row>
        <row r="163">
          <cell r="E163" t="str">
            <v xml:space="preserve">     </v>
          </cell>
        </row>
        <row r="164">
          <cell r="C164" t="str">
            <v>IDEX  Est   Energie</v>
          </cell>
          <cell r="D164" t="str">
            <v>Yves LESSINGER Ingén d'exploitation</v>
          </cell>
          <cell r="E164" t="str">
            <v>6 Av Valparc  - bât N                              68440  HABSHEIM</v>
          </cell>
          <cell r="F164" t="str">
            <v>03 89 52 01 82</v>
          </cell>
          <cell r="G164" t="str">
            <v>06 82 66 57 48</v>
          </cell>
          <cell r="H164" t="str">
            <v>03 89 53 76 58</v>
          </cell>
        </row>
        <row r="165">
          <cell r="C165" t="str">
            <v>ILLFURTH Mairie</v>
          </cell>
          <cell r="F165" t="str">
            <v>03 89 25 42 14</v>
          </cell>
          <cell r="G165" t="str">
            <v>06 07 87 00 92</v>
          </cell>
        </row>
        <row r="166">
          <cell r="C166" t="str">
            <v>ILLZACH Centre Sociaux Culturel</v>
          </cell>
          <cell r="F166" t="str">
            <v>03 89 66 20 73</v>
          </cell>
        </row>
        <row r="167">
          <cell r="C167" t="str">
            <v>IMP SINCLAIR , siège</v>
          </cell>
          <cell r="D167" t="str">
            <v>Mme CARRAZ Brigitte Directrice</v>
          </cell>
          <cell r="E167" t="str">
            <v>2 Av Joffre                                        68100 MULHOUSE</v>
          </cell>
          <cell r="F167" t="str">
            <v>03 89 45 88 06</v>
          </cell>
          <cell r="H167" t="str">
            <v>03 89 56 22 99</v>
          </cell>
          <cell r="J167" t="str">
            <v>tél IMPRO de LUTTERBACH :  03 89 52 08 11</v>
          </cell>
        </row>
        <row r="168">
          <cell r="C168" t="str">
            <v>IMP SINCLAIR   3 r de Pfastatt Mulhouse</v>
          </cell>
          <cell r="D168" t="str">
            <v>DEPUYDT Paul chef de service</v>
          </cell>
          <cell r="E168" t="str">
            <v>2 Av Joffre                                        68100 MULHOUSE</v>
          </cell>
          <cell r="J168" t="str">
            <v xml:space="preserve">logements 26 Studios </v>
          </cell>
        </row>
        <row r="169">
          <cell r="C169" t="str">
            <v xml:space="preserve">INTER REGIE MULTISERVICES  </v>
          </cell>
          <cell r="D169" t="str">
            <v>M  FERRO Jorge chargé d'aff.</v>
          </cell>
          <cell r="E169" t="str">
            <v>33 rue Jacques Mugnier                              68200  MULHOUSE</v>
          </cell>
          <cell r="F169" t="str">
            <v>03 89 59 44 31</v>
          </cell>
          <cell r="H169" t="str">
            <v>03 89 59 57 33</v>
          </cell>
          <cell r="I169" t="str">
            <v>inter-regie@wanadoo.fr</v>
          </cell>
          <cell r="J169" t="str">
            <v>Second Œuvre Bâtiment , Propreté , Espaces Verts , Traitements des D3E</v>
          </cell>
        </row>
        <row r="170">
          <cell r="C170" t="str">
            <v xml:space="preserve">ISERBA                     </v>
          </cell>
          <cell r="D170" t="str">
            <v>Rémi ROUSSEAU Attaché de direction</v>
          </cell>
          <cell r="E170" t="str">
            <v>siège social : 8 Av Eugène-Hénaff 69120 VAUX en VELIN</v>
          </cell>
          <cell r="F170" t="str">
            <v>04 78 80 03 28</v>
          </cell>
          <cell r="G170" t="str">
            <v>Rousseau :                06 77 19 17 87</v>
          </cell>
          <cell r="H170" t="str">
            <v>04 72 04 45 30</v>
          </cell>
          <cell r="I170" t="str">
            <v>www.iserba.fr</v>
          </cell>
          <cell r="J170" t="str">
            <v>remi.rousseau@iserba.fr</v>
          </cell>
        </row>
        <row r="171">
          <cell r="D171" t="str">
            <v>David VERDOT Chef d'agence</v>
          </cell>
          <cell r="E171" t="str">
            <v>r de la  Libération                                    90800 BAVILLIERS</v>
          </cell>
          <cell r="F171" t="str">
            <v>03 84 55 08 64</v>
          </cell>
          <cell r="G171" t="str">
            <v xml:space="preserve"> VERDOT               06 77 19 22 09</v>
          </cell>
          <cell r="H171" t="str">
            <v>03 84 27 54 17</v>
          </cell>
          <cell r="I171" t="str">
            <v>exploitation.bavilliers@iserba.fr</v>
          </cell>
        </row>
        <row r="172">
          <cell r="D172" t="str">
            <v>Nancy</v>
          </cell>
          <cell r="F172" t="str">
            <v>03 83 21 79 83</v>
          </cell>
          <cell r="H172" t="str">
            <v>03 83 21 76 60</v>
          </cell>
        </row>
        <row r="173">
          <cell r="E173" t="str">
            <v xml:space="preserve">     </v>
          </cell>
        </row>
        <row r="174">
          <cell r="C174" t="str">
            <v xml:space="preserve">Les JARDINIERS   X       SCHAEFFER </v>
          </cell>
          <cell r="D174" t="str">
            <v>SCHAEFFER Xavier</v>
          </cell>
          <cell r="E174" t="str">
            <v>9 rue de la Hardt -                             68270 WITTENHEIM</v>
          </cell>
          <cell r="F174" t="str">
            <v>03 89 57 36 15</v>
          </cell>
          <cell r="G174" t="str">
            <v>06 03 40 05 36</v>
          </cell>
          <cell r="H174" t="str">
            <v>03 89 52 79 08</v>
          </cell>
          <cell r="I174" t="str">
            <v>lesjardiniers.sarl@wandoo.fr</v>
          </cell>
        </row>
        <row r="175">
          <cell r="E175" t="str">
            <v xml:space="preserve">     </v>
          </cell>
        </row>
        <row r="176">
          <cell r="C176" t="str">
            <v>K.2.M. Services</v>
          </cell>
          <cell r="D176" t="str">
            <v>Yves LAURENT</v>
          </cell>
          <cell r="E176" t="str">
            <v>50 r des Escargots                            67500 HAGUENAU</v>
          </cell>
          <cell r="F176" t="str">
            <v>03 88 98 08 68</v>
          </cell>
          <cell r="H176" t="str">
            <v>03 88 93 37 89</v>
          </cell>
          <cell r="J176" t="str">
            <v>Porte de garage , Square r Neppert Mulhouse</v>
          </cell>
        </row>
        <row r="177">
          <cell r="D177" t="str">
            <v>Mr KLEIN Direct commercial</v>
          </cell>
        </row>
        <row r="178">
          <cell r="C178" t="str">
            <v>KLEINHENNY R. Sarl                serrurerie</v>
          </cell>
          <cell r="E178" t="str">
            <v>28 r de Kingersheim   BP 54</v>
          </cell>
          <cell r="F178" t="str">
            <v>03 89 58 61 32</v>
          </cell>
          <cell r="H178" t="str">
            <v>03 89 50 42 49</v>
          </cell>
        </row>
        <row r="179">
          <cell r="C179" t="str">
            <v>KOERPER Roger et Fils              Serrurerie</v>
          </cell>
          <cell r="E179" t="str">
            <v>5 a r de l' Eglise                            68440  DIETWILLER</v>
          </cell>
          <cell r="F179" t="str">
            <v>03 89 81 30 79</v>
          </cell>
          <cell r="H179" t="str">
            <v>03 89 26 81 44</v>
          </cell>
        </row>
        <row r="180">
          <cell r="C180" t="str">
            <v>KONE Ascenseur</v>
          </cell>
          <cell r="D180" t="str">
            <v>Mme JOST Consuelo /  Secrétariat Accueil</v>
          </cell>
          <cell r="E180" t="str">
            <v>5 rue Pierre Marie Curie  BP 11                     67541  OSTWALD Cedex</v>
          </cell>
          <cell r="F180" t="str">
            <v>03 88 15 21 59</v>
          </cell>
          <cell r="G180" t="str">
            <v>Mr PONT                            06 85 12 28 51</v>
          </cell>
          <cell r="H180" t="str">
            <v>03 88 75 73 08</v>
          </cell>
        </row>
        <row r="181">
          <cell r="D181" t="str">
            <v>Commercial : Mr Dominique PONT</v>
          </cell>
          <cell r="F181" t="str">
            <v>03 88 15 21 57</v>
          </cell>
          <cell r="G181" t="str">
            <v>dépannage :        0 811 711 711</v>
          </cell>
        </row>
        <row r="182">
          <cell r="D182" t="str">
            <v>Chef Equipe pour le Secteur de MULHOUSE /  Mr HAMOU   06 75 66 43 52</v>
          </cell>
        </row>
        <row r="183">
          <cell r="C183" t="str">
            <v>KONE Ascenseur , Service Facturation</v>
          </cell>
          <cell r="E183" t="str">
            <v>S.F.A. KONE Service Trésorerie BP 3316  -  06206 NICE CEDEX 3</v>
          </cell>
          <cell r="F183" t="str">
            <v>04 97 18 47 00</v>
          </cell>
        </row>
        <row r="184">
          <cell r="E184" t="str">
            <v xml:space="preserve">     </v>
          </cell>
        </row>
        <row r="185">
          <cell r="C185" t="str">
            <v xml:space="preserve">LABORATOIRES LOGISSAIN     </v>
          </cell>
          <cell r="D185" t="str">
            <v>voir LOGISSAIN</v>
          </cell>
        </row>
        <row r="186">
          <cell r="C186" t="str">
            <v xml:space="preserve">LES JARDINIERS X SCHAEFFER </v>
          </cell>
          <cell r="D186" t="str">
            <v>SCHAEFFER Xavier</v>
          </cell>
          <cell r="E186" t="str">
            <v>9 rue de la Hardt -                               68270 WITTENHEIM</v>
          </cell>
          <cell r="F186" t="str">
            <v>03 89 57 36 15</v>
          </cell>
          <cell r="G186" t="str">
            <v>06 03 40 05 36</v>
          </cell>
          <cell r="H186" t="str">
            <v>03 89 52 79 08</v>
          </cell>
          <cell r="I186" t="str">
            <v>lesjardiniers.sarl@wandoo.fr</v>
          </cell>
        </row>
        <row r="187">
          <cell r="C187" t="str">
            <v>LIBERTI TUSCANO            Carrelage</v>
          </cell>
          <cell r="E187" t="str">
            <v>4, r de Ruelisheim                        68110 ILLZACH</v>
          </cell>
          <cell r="F187" t="str">
            <v>03 89 52 10 27</v>
          </cell>
          <cell r="H187" t="str">
            <v>03 89 52 96 74</v>
          </cell>
        </row>
        <row r="188">
          <cell r="C188" t="str">
            <v>LIEBERMANN   Ets  / Sanitaire</v>
          </cell>
          <cell r="E188" t="str">
            <v>8 r des Celtes BP 15                           68510 SIERENTZ</v>
          </cell>
          <cell r="F188" t="str">
            <v>03 89 81 50 81</v>
          </cell>
          <cell r="H188" t="str">
            <v>03 89 81 60 72</v>
          </cell>
          <cell r="J188" t="str">
            <v>electricité / sanitaire</v>
          </cell>
        </row>
        <row r="189">
          <cell r="C189" t="str">
            <v>LINGELSER</v>
          </cell>
          <cell r="D189" t="str">
            <v>LINGELSER Bertrand</v>
          </cell>
          <cell r="E189" t="str">
            <v>1 r de Provence  BP 48                           68720 ILLFURTH</v>
          </cell>
          <cell r="F189" t="str">
            <v>03 89 25 48 43</v>
          </cell>
          <cell r="G189" t="str">
            <v>06 07 60 87 86</v>
          </cell>
          <cell r="H189" t="str">
            <v>03 89 25 55 36</v>
          </cell>
        </row>
        <row r="190">
          <cell r="C190" t="str">
            <v>LITTERST Claude / Paysagiste</v>
          </cell>
          <cell r="E190" t="str">
            <v>14 r du Steinacker                           68800 THANN</v>
          </cell>
          <cell r="F190" t="str">
            <v>03 89 37 36 76</v>
          </cell>
          <cell r="H190" t="str">
            <v>03 89 37 36 76</v>
          </cell>
          <cell r="J190" t="str">
            <v>s'occupe du 8 r de l' Etang à PFASTATT</v>
          </cell>
        </row>
        <row r="191">
          <cell r="C191" t="str">
            <v>L N A    Nettoyage</v>
          </cell>
          <cell r="D191" t="str">
            <v>Mr GALLO Directeur</v>
          </cell>
          <cell r="E191" t="str">
            <v>17 r des Artisans                           68120 RICHWILLER</v>
          </cell>
          <cell r="F191" t="str">
            <v>03 89 53 34 23</v>
          </cell>
          <cell r="H191" t="str">
            <v>03 89 57 12 59</v>
          </cell>
        </row>
        <row r="192">
          <cell r="C192" t="str">
            <v>LOGEMENT JEUNES</v>
          </cell>
        </row>
        <row r="193">
          <cell r="C193" t="str">
            <v xml:space="preserve">LOGINSER                              ex   COTRAMI    /  ALEOS    </v>
          </cell>
          <cell r="E193" t="str">
            <v>siège :  1 Av Pdt Kennedy    68100  MULHOUSE</v>
          </cell>
          <cell r="F193" t="str">
            <v>03 89 33 37 77</v>
          </cell>
        </row>
        <row r="194">
          <cell r="D194" t="str">
            <v>JUNCKER Emile / LOGINSER</v>
          </cell>
          <cell r="E194" t="str">
            <v>3 Av Kennedy  68100 MULHOUSE</v>
          </cell>
          <cell r="F194" t="str">
            <v>03 89 32 71 35</v>
          </cell>
          <cell r="H194" t="str">
            <v>03 89 33 37 73</v>
          </cell>
          <cell r="I194" t="str">
            <v>e.juncker@aleos.asso.fr</v>
          </cell>
          <cell r="J194" t="str">
            <v>s'occupe des logements réservés à la SOMCO</v>
          </cell>
        </row>
        <row r="195">
          <cell r="C195" t="str">
            <v>LOGISSAIN</v>
          </cell>
          <cell r="D195" t="str">
            <v>Mr CASTALAN Dominique</v>
          </cell>
          <cell r="E195" t="str">
            <v>Z. I . Argiesans                              90800 BAVILLIERS</v>
          </cell>
          <cell r="F195" t="str">
            <v>03 84 36 61 10           domicile :          03 84 56 03 26</v>
          </cell>
          <cell r="H195" t="str">
            <v>03 84 28 92 43</v>
          </cell>
        </row>
        <row r="196">
          <cell r="D196" t="str">
            <v>Mme REDOUTEZ / Facturation</v>
          </cell>
          <cell r="F196" t="str">
            <v>03 84 36 61 13</v>
          </cell>
        </row>
        <row r="197">
          <cell r="C197" t="str">
            <v xml:space="preserve">LORRAINE ASSAINISSEMENT    </v>
          </cell>
          <cell r="D197" t="str">
            <v>Mr BOUDOT Pierre / patron</v>
          </cell>
          <cell r="E197" t="str">
            <v>Route de Strasbourg  - CHESNY               BP 13 - 57245 PELTRE</v>
          </cell>
          <cell r="F197" t="str">
            <v>03 87 38 10 04</v>
          </cell>
          <cell r="G197" t="str">
            <v>06 11 98 06 23</v>
          </cell>
          <cell r="H197" t="str">
            <v>03 87 38 16 30</v>
          </cell>
          <cell r="I197" t="str">
            <v>lorraine-assainissement@wanadoo.fr</v>
          </cell>
          <cell r="J197" t="str">
            <v>station de pompage et de relevage</v>
          </cell>
        </row>
        <row r="198">
          <cell r="D198" t="str">
            <v>ROBERTCamille Technicien</v>
          </cell>
        </row>
        <row r="199">
          <cell r="C199" t="str">
            <v xml:space="preserve">LUTRINGER-SILLON S A       </v>
          </cell>
          <cell r="E199" t="str">
            <v>33 Faubourg des Vosges BP 74   68802  THANN CEDEX</v>
          </cell>
          <cell r="F199" t="str">
            <v>03 89 37 11 18</v>
          </cell>
          <cell r="H199" t="str">
            <v>03 89 37 45 18</v>
          </cell>
        </row>
        <row r="200">
          <cell r="C200" t="str">
            <v>LYMPIUS SARL                  Sanitaire</v>
          </cell>
          <cell r="D200" t="str">
            <v>M  LYMPIUS</v>
          </cell>
          <cell r="E200" t="str">
            <v>367 route de Bâle                               68400  RIEDISHEIM</v>
          </cell>
          <cell r="F200" t="str">
            <v>03 89 64 27 17</v>
          </cell>
          <cell r="G200" t="str">
            <v>03 89 64 27 17</v>
          </cell>
          <cell r="H200" t="str">
            <v>03 89 54 49 95</v>
          </cell>
        </row>
        <row r="201">
          <cell r="C201" t="str">
            <v xml:space="preserve">LYONNAISE DES EAUX         </v>
          </cell>
          <cell r="E201" t="str">
            <v>2, rue Turgot BP 96                       68312  ILLZACH CEDEX</v>
          </cell>
          <cell r="F201" t="str">
            <v>03 89 66 96 60</v>
          </cell>
          <cell r="H201" t="str">
            <v>03 89 56 36 20</v>
          </cell>
        </row>
        <row r="203">
          <cell r="E203" t="str">
            <v xml:space="preserve">     </v>
          </cell>
        </row>
        <row r="204">
          <cell r="C204" t="str">
            <v>MAIRIE de CHALAMPE</v>
          </cell>
          <cell r="E204" t="str">
            <v>9 Espace Centre-Village                           68490 CHALAMPE</v>
          </cell>
          <cell r="F204" t="str">
            <v>03 89 26 04 37</v>
          </cell>
          <cell r="J204" t="str">
            <v>Facturation de l' Eau</v>
          </cell>
        </row>
        <row r="205">
          <cell r="C205" t="str">
            <v>MAIRIE de MULHOUSE</v>
          </cell>
          <cell r="D205" t="str">
            <v>Services administratifs et techniques</v>
          </cell>
          <cell r="E205" t="str">
            <v>BP 3089 ,  2 r Pierre Curie                     68062  MULHOUSE Cedex</v>
          </cell>
          <cell r="F205" t="str">
            <v>03 89 32 58 58</v>
          </cell>
          <cell r="H205" t="str">
            <v>03 89 32 59 09</v>
          </cell>
          <cell r="I205" t="str">
            <v>mulhouse@ville-mulhouse.fr</v>
          </cell>
        </row>
        <row r="206">
          <cell r="D206" t="str">
            <v>Allo Proximité</v>
          </cell>
          <cell r="F206" t="str">
            <v>03 89 33 78 78</v>
          </cell>
        </row>
        <row r="207">
          <cell r="E207" t="str">
            <v>voir aussi rubrique  :                                Ville de Mulhouse</v>
          </cell>
        </row>
        <row r="208">
          <cell r="C208" t="str">
            <v>MAIRIE d' OTTMARSHEIM</v>
          </cell>
          <cell r="F208" t="str">
            <v>03 89 26 06 42</v>
          </cell>
        </row>
        <row r="209">
          <cell r="D209" t="str">
            <v>Jean Luc VONFELT</v>
          </cell>
          <cell r="E209" t="str">
            <v>Syndicat Intercommunal des Eaux :                1 rue des Alpes 68490 OTTMARSHEIM</v>
          </cell>
          <cell r="F209" t="str">
            <v>03 89 83 21 50</v>
          </cell>
          <cell r="H209" t="str">
            <v>03 89 26 20 66</v>
          </cell>
          <cell r="J209" t="str">
            <v>Facturation EAU : Ottmarsheim et Hombourg</v>
          </cell>
        </row>
        <row r="210">
          <cell r="C210" t="str">
            <v>MAIRIE de PFETTERHOUSE</v>
          </cell>
          <cell r="F210" t="str">
            <v>03 89 26 06 42</v>
          </cell>
          <cell r="J210" t="str">
            <v>Relevé d' Eau à Seppois le Bas</v>
          </cell>
        </row>
        <row r="211">
          <cell r="C211" t="str">
            <v>MAIRIE de SEPPOIS le BAS</v>
          </cell>
          <cell r="D211" t="str">
            <v>Mme MORGEN / pour l' Eau</v>
          </cell>
          <cell r="E211" t="str">
            <v>68580 SEPPOIS LE BAS</v>
          </cell>
          <cell r="F211" t="str">
            <v>03 89 25 60 07</v>
          </cell>
          <cell r="H211" t="str">
            <v>03 89 07 63 34</v>
          </cell>
          <cell r="J211" t="str">
            <v>Relevé d' Eau à Seppois le Bas</v>
          </cell>
        </row>
        <row r="212">
          <cell r="C212" t="str">
            <v>MAIRIE de WITTENHEIM</v>
          </cell>
          <cell r="E212" t="str">
            <v>21 r d' Ensisheim BP 29 -                     68272 WITTENHEIM Cedex</v>
          </cell>
          <cell r="F212" t="str">
            <v>03 89 52 85 15</v>
          </cell>
          <cell r="J212" t="str">
            <v>Facturation de l' Assainissement pour l' EAU</v>
          </cell>
        </row>
        <row r="213">
          <cell r="D213" t="str">
            <v>Dépannage</v>
          </cell>
          <cell r="F213" t="str">
            <v>03 89 52 85 10</v>
          </cell>
        </row>
        <row r="214">
          <cell r="C214" t="str">
            <v>MDPA                                      Service Logements</v>
          </cell>
          <cell r="D214" t="str">
            <v>Mr Daniel SCHNEIDER Chef de section</v>
          </cell>
          <cell r="E214" t="str">
            <v>MDPA  Sv Logements   127 rte de Mulhouse  68310 WITTELSHEIM</v>
          </cell>
          <cell r="F214" t="str">
            <v>03 89 26 63 81</v>
          </cell>
          <cell r="H214" t="str">
            <v>03 89 26 62 44</v>
          </cell>
          <cell r="I214" t="str">
            <v>d.schneider@mdpa.fr</v>
          </cell>
        </row>
        <row r="215">
          <cell r="C215" t="str">
            <v>MENUISERIE ENDERLIN</v>
          </cell>
          <cell r="D215" t="str">
            <v>M  ENDERLIN</v>
          </cell>
          <cell r="E215" t="str">
            <v>28 Rue Sainte Catherine                          68720  SAINT BERNARD</v>
          </cell>
          <cell r="F215" t="str">
            <v>03 89 25 46 91</v>
          </cell>
          <cell r="G215" t="str">
            <v>06 80 25 20 98</v>
          </cell>
          <cell r="H215" t="str">
            <v>03 89 25 52 98</v>
          </cell>
        </row>
        <row r="216">
          <cell r="C216" t="str">
            <v xml:space="preserve">MIROIR CITE                </v>
          </cell>
          <cell r="E216" t="str">
            <v>15, rue Lavoisier                      68200  MULHOUSE</v>
          </cell>
          <cell r="F216" t="str">
            <v>03 89 42 25 99</v>
          </cell>
          <cell r="H216" t="str">
            <v>03 89 43 34 43</v>
          </cell>
        </row>
        <row r="217">
          <cell r="D217" t="str">
            <v>BIELMANN Thierry Cadre Technique</v>
          </cell>
          <cell r="F217" t="str">
            <v>direct Mr Bielmann 03 89 60 63 61</v>
          </cell>
          <cell r="G217" t="str">
            <v>06 81 76 97 92</v>
          </cell>
        </row>
        <row r="218">
          <cell r="C218" t="str">
            <v xml:space="preserve">MIROITERIE VITALE          </v>
          </cell>
          <cell r="E218" t="str">
            <v>3 rue des Vosges                                      68350  DIDENHEIM</v>
          </cell>
          <cell r="F218" t="str">
            <v>03 89 61 01 01</v>
          </cell>
        </row>
        <row r="219">
          <cell r="C219" t="str">
            <v>MOKAS Farid</v>
          </cell>
          <cell r="E219" t="str">
            <v>SOMCO    poste interne  219</v>
          </cell>
          <cell r="G219" t="str">
            <v>06 82 67 05 44</v>
          </cell>
        </row>
        <row r="220">
          <cell r="C220" t="str">
            <v>MULHOUSE SECURITE INCENDIE</v>
          </cell>
          <cell r="D220" t="str">
            <v>Mr Albert BOENELE</v>
          </cell>
          <cell r="E220" t="str">
            <v>40 r Jean Monnet - Melpark 5 -                 68100 MULHOUSE</v>
          </cell>
          <cell r="F220" t="str">
            <v>03 89 43 18 18</v>
          </cell>
          <cell r="H220" t="str">
            <v>03 89 42 96 74</v>
          </cell>
          <cell r="J220" t="str">
            <v>ancien responsable de SIA</v>
          </cell>
        </row>
        <row r="221">
          <cell r="C221" t="str">
            <v>MULTIPROTECT</v>
          </cell>
          <cell r="E221" t="str">
            <v>ZA du Vignoble , rue de Vieux-Thann BP 98 - 68703 CERNAY Cedex</v>
          </cell>
          <cell r="F221" t="str">
            <v>03 89 39 92 92</v>
          </cell>
          <cell r="H221" t="str">
            <v>03 89 75 74 40</v>
          </cell>
          <cell r="I221" t="str">
            <v>multi-protect@wanadoo.fr</v>
          </cell>
        </row>
        <row r="222">
          <cell r="C222" t="str">
            <v>MUSCH Sarl / Ramoneur</v>
          </cell>
          <cell r="D222" t="str">
            <v>MUSCH roger</v>
          </cell>
          <cell r="E222" t="str">
            <v>24 r de la Libération                          68200 MULHOUSE Bourtzwiller</v>
          </cell>
          <cell r="F222" t="str">
            <v>03 89 52 30 91</v>
          </cell>
          <cell r="G222" t="str">
            <v>06 22 49 71 80</v>
          </cell>
          <cell r="H222" t="str">
            <v>03 89 52 01 87</v>
          </cell>
        </row>
        <row r="223">
          <cell r="E223" t="str">
            <v xml:space="preserve">     </v>
          </cell>
        </row>
        <row r="224">
          <cell r="C224" t="str">
            <v>NEOTECH SARL  /           Electricité</v>
          </cell>
          <cell r="D224" t="str">
            <v>D. Ringenbach</v>
          </cell>
          <cell r="E224" t="str">
            <v>Aire de la Thur , Rte de Guebwiller 68840 PULVERSHEIM</v>
          </cell>
          <cell r="F224" t="str">
            <v>03 89 28 32 54</v>
          </cell>
          <cell r="G224" t="str">
            <v>06 80 87 63 47</v>
          </cell>
          <cell r="H224" t="str">
            <v>03 89 28 32 74</v>
          </cell>
          <cell r="J224" t="str">
            <v>Christian RANZATO Technicien /  intervention Flammarion</v>
          </cell>
        </row>
        <row r="225">
          <cell r="E225" t="str">
            <v xml:space="preserve">     </v>
          </cell>
        </row>
        <row r="226">
          <cell r="C226" t="str">
            <v>OLGREEN   /                                      Groupe Lesage</v>
          </cell>
          <cell r="E226" t="str">
            <v>siège social : rue de St Amarin prolongée</v>
          </cell>
          <cell r="F226" t="str">
            <v>03 89 42 00 46</v>
          </cell>
          <cell r="H226" t="str">
            <v>03 89 59 67 68</v>
          </cell>
        </row>
        <row r="227">
          <cell r="D227" t="str">
            <v>Mr Laurent NITSCH gérant</v>
          </cell>
          <cell r="E227" t="str">
            <v>Services administratifs : 16, rue de Hirtzbach   68200  MULHOUSE</v>
          </cell>
          <cell r="F227" t="str">
            <v>03 89 59 67 67</v>
          </cell>
          <cell r="G227" t="str">
            <v>06 71 10 01 56</v>
          </cell>
        </row>
        <row r="228">
          <cell r="C228" t="str">
            <v>ONIMUS Société /    Peinture</v>
          </cell>
          <cell r="E228" t="str">
            <v>118 r de Richwiller                       68260  KINGERSHEIM</v>
          </cell>
          <cell r="F228" t="str">
            <v>03 89 52 30 03</v>
          </cell>
          <cell r="G228" t="str">
            <v>06 87 73 08 99</v>
          </cell>
          <cell r="H228" t="str">
            <v>03 89 57 19 06</v>
          </cell>
        </row>
        <row r="229">
          <cell r="C229" t="str">
            <v>ORTSCHEID Pierre</v>
          </cell>
          <cell r="E229" t="str">
            <v>SOMCO    poste interne  276</v>
          </cell>
          <cell r="G229" t="str">
            <v>06 32 55 08 01</v>
          </cell>
        </row>
        <row r="230">
          <cell r="C230" t="str">
            <v>OSTERMANN Géomètre</v>
          </cell>
          <cell r="D230" t="str">
            <v>Maurice et Rémi</v>
          </cell>
          <cell r="E230" t="str">
            <v>85 r de Zimmersheim                        68400   RIEDISHEIM</v>
          </cell>
          <cell r="F230" t="str">
            <v>03 89 44 19 68</v>
          </cell>
          <cell r="H230" t="str">
            <v>03 89 64 19 42</v>
          </cell>
        </row>
        <row r="231">
          <cell r="C231" t="str">
            <v>OTE</v>
          </cell>
          <cell r="F231" t="str">
            <v>03 89 59 41 11</v>
          </cell>
        </row>
        <row r="232">
          <cell r="C232" t="str">
            <v xml:space="preserve">OTIS                       </v>
          </cell>
          <cell r="D232" t="str">
            <v>J Philippe LEFEVRE Chef d'Agence</v>
          </cell>
          <cell r="E232" t="str">
            <v>124, rue du Château zu Rhein   68200  MULHOUSE</v>
          </cell>
          <cell r="H232" t="str">
            <v>03 89 59 15 11</v>
          </cell>
          <cell r="J232" t="str">
            <v>Secrétariat Accueil :  Mme WISSHAUPT</v>
          </cell>
        </row>
        <row r="233">
          <cell r="D233" t="str">
            <v>Mr MARECHAL J Pascal / contremaître maintenance</v>
          </cell>
          <cell r="F233" t="str">
            <v>direct Marechal 03 89 42 99 12</v>
          </cell>
          <cell r="G233" t="str">
            <v>06 12 41 45 04</v>
          </cell>
        </row>
        <row r="234">
          <cell r="D234" t="str">
            <v>Panne 24  / 24</v>
          </cell>
          <cell r="F234" t="str">
            <v>0 800 970 083</v>
          </cell>
        </row>
        <row r="235">
          <cell r="C235" t="str">
            <v>OZCAN &amp; KAISER                  Métallier - Serrurier</v>
          </cell>
          <cell r="E235" t="str">
            <v xml:space="preserve">4 r de l'Erable    68350 DIDENHEIM </v>
          </cell>
          <cell r="F235" t="str">
            <v>03 89 06 47 05</v>
          </cell>
          <cell r="G235" t="str">
            <v>06 61 15 19 95</v>
          </cell>
          <cell r="H235" t="str">
            <v>03 89 06 40 79</v>
          </cell>
          <cell r="I235" t="str">
            <v>ozcankaiser@wanadoo.fr</v>
          </cell>
          <cell r="J235" t="str">
            <v>http://ozcankaiser.monsite.wanadoo.fr</v>
          </cell>
        </row>
        <row r="236">
          <cell r="C236" t="str">
            <v>OZBAKAN Ismaël / SMS</v>
          </cell>
          <cell r="E236" t="str">
            <v>21 Porte du Miroir                          68100  MULHOUSE</v>
          </cell>
          <cell r="F236" t="str">
            <v>03 89 46 31 99</v>
          </cell>
          <cell r="G236" t="str">
            <v>06 15 25 12 14</v>
          </cell>
          <cell r="H236" t="str">
            <v>03 89 46 31 99</v>
          </cell>
          <cell r="J236" t="str">
            <v>Serrurerie Multi Services</v>
          </cell>
        </row>
        <row r="237">
          <cell r="E237" t="str">
            <v xml:space="preserve">     </v>
          </cell>
        </row>
        <row r="238">
          <cell r="C238" t="str">
            <v>PAPILLONS Blancs</v>
          </cell>
          <cell r="D238" t="str">
            <v xml:space="preserve"> voir rubrique  :   ASSOCIATION  les  PAPILLONS BLANCS</v>
          </cell>
        </row>
        <row r="239">
          <cell r="C239" t="str">
            <v>PIDUTTI Gino  Ets  /           Carrelage</v>
          </cell>
          <cell r="E239" t="str">
            <v>6 r des Perdrix                                          68110 ILLZACH MODENHEIM</v>
          </cell>
          <cell r="F239" t="str">
            <v>03 89 61 95 39</v>
          </cell>
          <cell r="G239" t="str">
            <v>06 07 96 32 71</v>
          </cell>
          <cell r="H239" t="str">
            <v>03 89 61 53 78</v>
          </cell>
        </row>
        <row r="240">
          <cell r="C240" t="str">
            <v>PLASTIC OMNIUM</v>
          </cell>
          <cell r="E240" t="str">
            <v>BP 206                                      92306  LEVALLOIS Cedex</v>
          </cell>
          <cell r="F240" t="str">
            <v>04 72 76 77 69</v>
          </cell>
          <cell r="G240" t="str">
            <v>06 14 99 66 43</v>
          </cell>
          <cell r="H240" t="str">
            <v>04 72 76 77 58</v>
          </cell>
          <cell r="J240" t="str">
            <v>conteneurs</v>
          </cell>
        </row>
        <row r="241">
          <cell r="C241" t="str">
            <v>PLATINIUM  / Bar du 2 Kennedy Mulhouse</v>
          </cell>
          <cell r="D241" t="str">
            <v>Mr BENTARA Gérant</v>
          </cell>
          <cell r="E241" t="str">
            <v>2 Av Kennedy                                 68200 MULHOUSE  /                                      angle rue de l' Arsenal</v>
          </cell>
          <cell r="F241" t="str">
            <v>06 19 20 23 05</v>
          </cell>
          <cell r="J241" t="str">
            <v>compteur d'eau n° 951 2648 à relever par nos soins</v>
          </cell>
        </row>
        <row r="242">
          <cell r="C242" t="str">
            <v>POMPIERS MULHOUSE</v>
          </cell>
          <cell r="D242" t="str">
            <v>Informations : Mr LEHMANN</v>
          </cell>
          <cell r="E242" t="str">
            <v>Caserne Coehern  MULHOUSE</v>
          </cell>
          <cell r="F242" t="str">
            <v>03 89 33 43 43</v>
          </cell>
        </row>
        <row r="243">
          <cell r="C243" t="str">
            <v xml:space="preserve">PROXISERVE                 </v>
          </cell>
          <cell r="D243" t="str">
            <v>siège social</v>
          </cell>
          <cell r="E243" t="str">
            <v>7 rue Basses Tintelleries                              62200  BOULOGNE s/ Mer</v>
          </cell>
          <cell r="F243" t="str">
            <v>03 21 10 92 10</v>
          </cell>
          <cell r="H243" t="str">
            <v>03 21 10 92 20</v>
          </cell>
        </row>
        <row r="244">
          <cell r="D244" t="str">
            <v>Facturation :</v>
          </cell>
          <cell r="E244" t="str">
            <v>9 r Jacob Mayer                           67200 STRASBOURG</v>
          </cell>
          <cell r="F244" t="str">
            <v>03 88 27 54 00</v>
          </cell>
          <cell r="H244" t="str">
            <v>03 88 27 54 01</v>
          </cell>
        </row>
        <row r="245">
          <cell r="D245" t="str">
            <v>Répartiteurs</v>
          </cell>
          <cell r="E245" t="str">
            <v>Agence de Strasbourg :                                 8 bis de la Redoute 67207 NIEDERHAUSBERGEN</v>
          </cell>
          <cell r="F245" t="str">
            <v>03 90 22 61 61</v>
          </cell>
          <cell r="H245" t="str">
            <v>03 89 64 31 38</v>
          </cell>
          <cell r="I245" t="str">
            <v>www.proxiserve.fr</v>
          </cell>
        </row>
        <row r="246">
          <cell r="D246" t="str">
            <v>CONTRATS CHAUDIERES</v>
          </cell>
          <cell r="F246" t="str">
            <v>03 89 31 86 20</v>
          </cell>
        </row>
        <row r="247">
          <cell r="D247" t="str">
            <v>Sylvain MICHELOT Chef d' Agence</v>
          </cell>
          <cell r="E247" t="str">
            <v>RIXHEIM / Service Administratif : 5 Av Valparc                                 68440  HABSHEIM</v>
          </cell>
          <cell r="F247" t="str">
            <v>03 89 44 63 22</v>
          </cell>
          <cell r="G247" t="str">
            <v>Michelot              06 03 64 74 43</v>
          </cell>
        </row>
        <row r="248">
          <cell r="D248" t="str">
            <v>Nathalie ou Olivia / chaudières / VMC</v>
          </cell>
        </row>
        <row r="249">
          <cell r="D249" t="str">
            <v>Stéphanie ou Fanny :  Eau</v>
          </cell>
          <cell r="F249" t="str">
            <v>03 89 63 41 53</v>
          </cell>
        </row>
        <row r="250">
          <cell r="E250" t="str">
            <v xml:space="preserve">     </v>
          </cell>
        </row>
        <row r="251">
          <cell r="E251" t="str">
            <v xml:space="preserve">     </v>
          </cell>
        </row>
        <row r="252">
          <cell r="E252" t="str">
            <v xml:space="preserve">     </v>
          </cell>
        </row>
        <row r="253">
          <cell r="C253" t="str">
            <v xml:space="preserve">R + D MUSCH SARL           </v>
          </cell>
          <cell r="D253" t="str">
            <v>M  MUSCH</v>
          </cell>
          <cell r="E253" t="str">
            <v>24, rue de la Libération                          68200  MULHOUSE</v>
          </cell>
          <cell r="F253" t="str">
            <v>03 89 52 30 91</v>
          </cell>
          <cell r="G253" t="str">
            <v>06 22 49 71 80</v>
          </cell>
          <cell r="H253" t="str">
            <v>03 89 52 01 87</v>
          </cell>
        </row>
        <row r="254">
          <cell r="C254" t="str">
            <v>RAMONAGE les 3 lys Sarl</v>
          </cell>
          <cell r="E254" t="str">
            <v>8 rue de l' Ecole                                68220 WENTZWILLER</v>
          </cell>
          <cell r="F254" t="str">
            <v>03 89 68 69 44</v>
          </cell>
          <cell r="G254" t="str">
            <v xml:space="preserve"> </v>
          </cell>
          <cell r="H254" t="str">
            <v>03 89 68 75 33</v>
          </cell>
          <cell r="J254" t="str">
            <v>ramonage contrôle vidéo / Secteur St LOUIS</v>
          </cell>
        </row>
        <row r="255">
          <cell r="C255" t="str">
            <v>Ramonage Michel DREYER</v>
          </cell>
          <cell r="D255" t="str">
            <v>Maître ramoneur</v>
          </cell>
          <cell r="E255" t="str">
            <v>8 r des Vallons                                 68170 RIXHEIM</v>
          </cell>
          <cell r="F255" t="str">
            <v>03 89 44 25 42</v>
          </cell>
        </row>
        <row r="256">
          <cell r="C256" t="str">
            <v>RCS  SCHINDLER                Ascenseur</v>
          </cell>
          <cell r="D256" t="str">
            <v>VOIR SOUS SCHINDLER</v>
          </cell>
          <cell r="E256" t="str">
            <v>3 r du Fort - Point Sud                           67118 STRASBOURG - GEISPOLSHEIM</v>
          </cell>
          <cell r="F256" t="str">
            <v>03 88 55 17 00</v>
          </cell>
          <cell r="G256" t="str">
            <v>dépannage :        0 800 031 000</v>
          </cell>
          <cell r="H256" t="str">
            <v>03 88 55 17 19</v>
          </cell>
        </row>
        <row r="257">
          <cell r="E257" t="str">
            <v>Agence de Mulhouse                           104 a, r des Bains                                 68390 SAUSHEIM</v>
          </cell>
          <cell r="F257" t="str">
            <v>03 89 31 02 78</v>
          </cell>
          <cell r="H257" t="str">
            <v>03 89 31 02 86</v>
          </cell>
        </row>
        <row r="258">
          <cell r="D258" t="str">
            <v>Alain BISSCHOP Resp trav maintenance</v>
          </cell>
          <cell r="F258" t="str">
            <v>direct                    03 89 31 02 82</v>
          </cell>
          <cell r="G258" t="str">
            <v>Bisschop            06 86 42 91 78</v>
          </cell>
          <cell r="I258" t="str">
            <v>alain_bisschopp@fr.scindler.com</v>
          </cell>
        </row>
        <row r="259">
          <cell r="C259" t="str">
            <v xml:space="preserve">REAGIR                     </v>
          </cell>
          <cell r="D259" t="str">
            <v>Mr Marcel CZAJA Gérant</v>
          </cell>
          <cell r="E259" t="str">
            <v>8 rue du Pont                                  68110  ILLZACH</v>
          </cell>
          <cell r="F259" t="str">
            <v>03 89 46 84 62</v>
          </cell>
          <cell r="G259" t="str">
            <v>06 08 96 13 15</v>
          </cell>
          <cell r="H259" t="str">
            <v>03 89 66 59 82</v>
          </cell>
        </row>
        <row r="260">
          <cell r="C260" t="str">
            <v>REAGIR  Nettoyage -             Espaces Verts</v>
          </cell>
          <cell r="D260" t="str">
            <v>Pascal FOISSAC</v>
          </cell>
          <cell r="G260" t="str">
            <v>Mr Lorraine :  06 80 03 36 09</v>
          </cell>
        </row>
        <row r="261">
          <cell r="C261" t="str">
            <v>REAGIR  Peinture Décoration , Revêt. Sol</v>
          </cell>
          <cell r="D261" t="str">
            <v>Olivier SCHWING</v>
          </cell>
          <cell r="G261" t="str">
            <v>06 26 91 06 36</v>
          </cell>
          <cell r="I261" t="str">
            <v>reagir.peinture@reagir.fr</v>
          </cell>
          <cell r="J261" t="str">
            <v>SITE / WWW.REAGIR.FR</v>
          </cell>
        </row>
        <row r="262">
          <cell r="C262" t="str">
            <v>REGIE de Bourtzwiller</v>
          </cell>
          <cell r="D262" t="str">
            <v>Mr DOMINGUEZ Christophe Chef d' Equipe</v>
          </cell>
          <cell r="E262" t="str">
            <v>15 r de Bordeaux                             68200 MULHOUSE</v>
          </cell>
          <cell r="F262" t="str">
            <v>03 89 52 40 05</v>
          </cell>
          <cell r="G262" t="str">
            <v>06 19 88 77 00</v>
          </cell>
          <cell r="H262" t="str">
            <v>03 89 52 93 52</v>
          </cell>
          <cell r="I262" t="str">
            <v>régie.bourtzwiller@wanadoo.fr</v>
          </cell>
          <cell r="J262" t="str">
            <v>peinture int ext papier peint , pose de cloison , nettoyage , débarras en tout genre , petite démolition , vidage caves et greniers</v>
          </cell>
        </row>
        <row r="263">
          <cell r="D263" t="str">
            <v>Mr Jacques JOMBART Directeur</v>
          </cell>
          <cell r="G263" t="str">
            <v>06 08 51 66 29</v>
          </cell>
          <cell r="I263" t="str">
            <v>Mme DUBOIS Secrét. Comptable</v>
          </cell>
        </row>
        <row r="264">
          <cell r="C264" t="str">
            <v xml:space="preserve">REGIO'NETTOYAGE            </v>
          </cell>
          <cell r="E264" t="str">
            <v>103 rue Vauban                            68100  MULHOUSE</v>
          </cell>
          <cell r="F264" t="str">
            <v>03 89 66 51 66</v>
          </cell>
          <cell r="H264" t="str">
            <v>03 89 66 17 37</v>
          </cell>
        </row>
        <row r="265">
          <cell r="C265" t="str">
            <v xml:space="preserve">RUHLMANN SARL              </v>
          </cell>
          <cell r="D265" t="str">
            <v>Ruhlmann</v>
          </cell>
          <cell r="E265" t="str">
            <v>17 Rue des Roseaux                             68120  PFASTATT</v>
          </cell>
          <cell r="F265" t="str">
            <v>03 89 53 10 76</v>
          </cell>
          <cell r="G265" t="str">
            <v>06 11 64 53 57</v>
          </cell>
          <cell r="H265" t="str">
            <v>03 89 53 17 19</v>
          </cell>
        </row>
        <row r="266">
          <cell r="E266" t="str">
            <v xml:space="preserve">     </v>
          </cell>
        </row>
        <row r="267">
          <cell r="C267" t="str">
            <v>S ' SERVICES</v>
          </cell>
          <cell r="E267" t="str">
            <v>3 r du Cerf                                      68190 ENSISHEIM</v>
          </cell>
          <cell r="F267" t="str">
            <v>03 89 81 01 56</v>
          </cell>
          <cell r="G267" t="str">
            <v>06 60 25 25 34</v>
          </cell>
          <cell r="I267" t="str">
            <v>s-services@wanadoo.fr</v>
          </cell>
          <cell r="J267" t="str">
            <v>Installation , dépannage Sanitaire - Chauffage</v>
          </cell>
        </row>
        <row r="268">
          <cell r="C268" t="str">
            <v>SABLONE Antoine SE    /  Sanitaire</v>
          </cell>
          <cell r="E268" t="str">
            <v>8 r de Dijon BP 90101                68263 KINGERSHEIM Cedex</v>
          </cell>
          <cell r="F268" t="str">
            <v>03 89 53 16 44</v>
          </cell>
          <cell r="H268" t="str">
            <v>03 89 52 92 50</v>
          </cell>
        </row>
        <row r="269">
          <cell r="C269" t="str">
            <v>S A I ( Sté Alsacienne d' Intervention )</v>
          </cell>
          <cell r="D269" t="str">
            <v>Joel GENTIL Directeur</v>
          </cell>
          <cell r="E269" t="str">
            <v>1 rue Alexandre Volta                       67450  MUNDOLSHEIM</v>
          </cell>
          <cell r="F269" t="str">
            <v>03 88 19 18 69</v>
          </cell>
          <cell r="G269" t="str">
            <v>06 11 02 33 13</v>
          </cell>
          <cell r="H269" t="str">
            <v>03 88 19 60 67</v>
          </cell>
          <cell r="I269" t="str">
            <v>societe-sai@wanadoo.fr</v>
          </cell>
          <cell r="J269" t="str">
            <v>Ascenseurs , Portes automatiques , Contrôle d'Accès</v>
          </cell>
        </row>
        <row r="270">
          <cell r="D270" t="str">
            <v>permanence après 17 h 30 :    03 88 19 18 69</v>
          </cell>
          <cell r="J270" t="str">
            <v>secrétarial : Laurence</v>
          </cell>
        </row>
        <row r="271">
          <cell r="C271" t="str">
            <v>SAMAG SA COLMAR       /  BUTAGAZ</v>
          </cell>
          <cell r="D271" t="str">
            <v>Service Clientèle</v>
          </cell>
          <cell r="E271" t="str">
            <v>1 rue E Schwoerer BP 1321                                 68013  COLMAR</v>
          </cell>
          <cell r="F271" t="str">
            <v>03 89 41 48 13</v>
          </cell>
          <cell r="H271" t="str">
            <v>03 89 24 97 48</v>
          </cell>
          <cell r="J271" t="str">
            <v>fourniture de PROPANE pour RICHWILLER cité 194</v>
          </cell>
        </row>
        <row r="272">
          <cell r="C272" t="str">
            <v>SANEST                              Débouchage</v>
          </cell>
          <cell r="E272" t="str">
            <v>ZAE Heiden Est - 6 r du Luxembourg 68310 WITTELSHEIM</v>
          </cell>
          <cell r="F272" t="str">
            <v>03 89 57 80 60</v>
          </cell>
          <cell r="H272" t="str">
            <v>03 89 57 80 69</v>
          </cell>
          <cell r="I272" t="str">
            <v>www.sanest.fr</v>
          </cell>
        </row>
        <row r="273">
          <cell r="C273" t="str">
            <v>SAPP Eurodeco                      Peintures Papiers Peints</v>
          </cell>
          <cell r="D273" t="str">
            <v>J.Claude PFANTER</v>
          </cell>
          <cell r="E273" t="str">
            <v>66 , Av de Belgique                            68110 ILLZACH</v>
          </cell>
          <cell r="F273" t="str">
            <v>03 89 31 20 92</v>
          </cell>
        </row>
        <row r="274">
          <cell r="C274" t="str">
            <v>SASIK /  Syndic copro</v>
          </cell>
          <cell r="E274" t="str">
            <v>32 passage du théâtre                         68200 MULHOUSE</v>
          </cell>
          <cell r="F274" t="str">
            <v>03 89 46 84 46</v>
          </cell>
          <cell r="H274" t="str">
            <v>03 89 45 63 89</v>
          </cell>
        </row>
        <row r="275">
          <cell r="C275" t="str">
            <v>SAUNIER DUVAL</v>
          </cell>
          <cell r="D275" t="str">
            <v>Frédéric PARMENTIER Agt Technico - Cial</v>
          </cell>
          <cell r="E275" t="str">
            <v>Direction régionale Nancy :                          12 r des Sables - BP  66                             54420  PULNOY</v>
          </cell>
          <cell r="F275" t="str">
            <v>03 83 21 34 34</v>
          </cell>
          <cell r="G275" t="str">
            <v>06 08 18 41 62</v>
          </cell>
          <cell r="H275" t="str">
            <v>03 83 21 29 59</v>
          </cell>
        </row>
        <row r="276">
          <cell r="C276" t="str">
            <v>SAUR /  Eaux</v>
          </cell>
          <cell r="E276" t="str">
            <v>65 rte de Mulhouse BP  111                           68170 RIXHEIM</v>
          </cell>
          <cell r="F276" t="str">
            <v>03 89 44 94 77</v>
          </cell>
        </row>
        <row r="277">
          <cell r="C277" t="str">
            <v>SAUR /  Eaux / Dépannage</v>
          </cell>
          <cell r="F277" t="str">
            <v>03 89 44 94 77</v>
          </cell>
        </row>
        <row r="278">
          <cell r="C278" t="str">
            <v xml:space="preserve">SAV  ENERGIES            </v>
          </cell>
          <cell r="D278" t="str">
            <v>M  VONTHRON / Mme MULLER Caroline</v>
          </cell>
          <cell r="E278" t="str">
            <v>3 rue Louis Blériot BP 16   68127  SAINTE CROIX EN PLAINE</v>
          </cell>
          <cell r="F278" t="str">
            <v>03 89 22 23 90</v>
          </cell>
          <cell r="H278" t="str">
            <v>03 89 22 23 99</v>
          </cell>
          <cell r="I278" t="str">
            <v>vonthron.sarl@rmcnet.fr</v>
          </cell>
          <cell r="J278" t="str">
            <v>Electricité - chauffage - sanitaire - climatisation</v>
          </cell>
        </row>
        <row r="279">
          <cell r="C279" t="str">
            <v>SCARAVELLA</v>
          </cell>
          <cell r="D279" t="str">
            <v>Scaravella Pierre</v>
          </cell>
          <cell r="E279" t="str">
            <v>39 r de la Chartre                        68400 RIEDISHEIM</v>
          </cell>
          <cell r="F279" t="str">
            <v>03 89 44 45 79</v>
          </cell>
          <cell r="G279" t="str">
            <v>Mr SCARAVELLA :  06 09 94 53 97</v>
          </cell>
          <cell r="H279" t="str">
            <v>03 89 63 73 80</v>
          </cell>
        </row>
        <row r="280">
          <cell r="C280" t="str">
            <v>SCHAEDELE J M             sarl / Espaces Verts</v>
          </cell>
          <cell r="D280" t="str">
            <v>SCHAEDELE J.M.</v>
          </cell>
          <cell r="E280" t="str">
            <v>8 rue de Colmar                                 68180  HORBOURG WIHR</v>
          </cell>
          <cell r="F280" t="str">
            <v>03 89 41 57 22</v>
          </cell>
          <cell r="H280" t="str">
            <v>03 89 24 04 81</v>
          </cell>
          <cell r="I280" t="str">
            <v>jmschaedele@calixo.net</v>
          </cell>
          <cell r="J280" t="str">
            <v>Jardinier Paysagiste</v>
          </cell>
        </row>
        <row r="281">
          <cell r="C281" t="str">
            <v>SCHAEFFER Xavier                  Les JARDINIERS</v>
          </cell>
          <cell r="D281" t="str">
            <v>M SCHAEFFER Xavier</v>
          </cell>
          <cell r="E281" t="str">
            <v>9 rue de la Hardt -                            68270 WITTENHEIM</v>
          </cell>
          <cell r="F281" t="str">
            <v>03 89 57 36 15</v>
          </cell>
          <cell r="G281" t="str">
            <v>06 03 40 05 36</v>
          </cell>
          <cell r="H281" t="str">
            <v>03 89 52 79 08</v>
          </cell>
          <cell r="I281" t="str">
            <v>lesjardiniers.sarl@wandoo.fr</v>
          </cell>
        </row>
        <row r="282">
          <cell r="C282" t="str">
            <v>SCHINDLER RCS              Ascenseur</v>
          </cell>
          <cell r="E282" t="str">
            <v>3 r du Fort - Point Sud                           67118 STRASBOURG - GEISPOLSHEIM</v>
          </cell>
          <cell r="F282" t="str">
            <v>03 88 55 17 00</v>
          </cell>
          <cell r="G282" t="str">
            <v>dépannage :        0 800 031 000</v>
          </cell>
          <cell r="H282" t="str">
            <v>03 88 55 17 19</v>
          </cell>
        </row>
        <row r="283">
          <cell r="E283" t="str">
            <v>Agence de Mulhouse                           104 a, r des Bains                                 68390 SAUSHEIM</v>
          </cell>
          <cell r="F283" t="str">
            <v>03 89 31 02 78</v>
          </cell>
          <cell r="H283" t="str">
            <v>03 89 31 02 86</v>
          </cell>
        </row>
        <row r="284">
          <cell r="D284" t="str">
            <v>Alain BISSCHOP Resp trav maintenance</v>
          </cell>
          <cell r="F284" t="str">
            <v>direct                    03 89 31 02 82</v>
          </cell>
          <cell r="G284" t="str">
            <v>Bisschop            06 86 42 91 78</v>
          </cell>
          <cell r="I284" t="str">
            <v>alain_bisschopp@fr.scindler.com</v>
          </cell>
        </row>
        <row r="285">
          <cell r="C285" t="str">
            <v>SCHMITT CCR  / Couverture Zinguerie Ferblanterie</v>
          </cell>
          <cell r="D285" t="str">
            <v>SCHMITT Franck</v>
          </cell>
          <cell r="E285" t="str">
            <v>10 r des Peupliers                                  68120 PFASTATT</v>
          </cell>
          <cell r="F285" t="str">
            <v>03 89 52 18 00</v>
          </cell>
          <cell r="G285" t="str">
            <v>06 12 18 38 68</v>
          </cell>
          <cell r="H285" t="str">
            <v>03 89 50 82 36</v>
          </cell>
          <cell r="J285" t="str">
            <v>Charpente, couverture , zinguerie , étanchéité</v>
          </cell>
        </row>
        <row r="286">
          <cell r="C286" t="str">
            <v>SECOURELEC</v>
          </cell>
          <cell r="E286" t="str">
            <v>25 r de l' Ecluse                               68120 PFASTATT</v>
          </cell>
          <cell r="F286" t="str">
            <v>03 89 51 06 92</v>
          </cell>
          <cell r="H286" t="str">
            <v>03 89 53 90 39</v>
          </cell>
        </row>
        <row r="287">
          <cell r="C287" t="str">
            <v xml:space="preserve">SE  GINO PIDUTTI SARL     </v>
          </cell>
          <cell r="D287" t="str">
            <v>M  PIDUTTI</v>
          </cell>
          <cell r="E287" t="str">
            <v>6 rue des Perdrix                                   68110  ILLZACH-MODENHEIM</v>
          </cell>
          <cell r="F287" t="str">
            <v>03 89 61 95 39</v>
          </cell>
          <cell r="H287" t="str">
            <v>03 89 61 53 78</v>
          </cell>
        </row>
        <row r="288">
          <cell r="C288" t="str">
            <v xml:space="preserve">SEMA HYGIENE               </v>
          </cell>
          <cell r="D288" t="str">
            <v>Eva SCHEUER Déléguée Commerciale</v>
          </cell>
          <cell r="E288" t="str">
            <v>Agence de Strasbourg  :                 23 rue Saglio BP 145  -                     67025  STRASBOURG Cedex 01</v>
          </cell>
          <cell r="F288" t="str">
            <v>03 88 39 77 78</v>
          </cell>
          <cell r="G288" t="str">
            <v>06 19 43 18 65</v>
          </cell>
          <cell r="H288" t="str">
            <v>03 88 39 43 44</v>
          </cell>
          <cell r="J288" t="str">
            <v>désintectisation</v>
          </cell>
        </row>
        <row r="289">
          <cell r="C289" t="str">
            <v xml:space="preserve">SERRURERIE MULTI SERVICES  </v>
          </cell>
          <cell r="D289" t="str">
            <v>M  OZBAKAN</v>
          </cell>
          <cell r="E289" t="str">
            <v>21 Porte du Miroir                                 68100  MULHOUSE</v>
          </cell>
          <cell r="F289" t="str">
            <v>03 89 46 31 99</v>
          </cell>
        </row>
        <row r="290">
          <cell r="C290" t="str">
            <v>SERVICE DES EAUX                    Ville de Mulhouse</v>
          </cell>
          <cell r="D290" t="str">
            <v>Mr VOGEL Daniel</v>
          </cell>
          <cell r="E290" t="str">
            <v>61 r de Thann  68200 MULHOUSE</v>
          </cell>
          <cell r="F290" t="str">
            <v>03 89 32 68 45   direct</v>
          </cell>
          <cell r="H290" t="str">
            <v>03 89 32 68 45</v>
          </cell>
          <cell r="J290" t="str">
            <v>Directeur : Bernard FINCK</v>
          </cell>
        </row>
        <row r="291">
          <cell r="D291" t="str">
            <v>BITSCH Denis Cellule Clients</v>
          </cell>
          <cell r="F291" t="str">
            <v>03 89 32 58 19</v>
          </cell>
        </row>
        <row r="292">
          <cell r="D292" t="str">
            <v>Resp Facturation  Mme JECKO</v>
          </cell>
        </row>
        <row r="293">
          <cell r="C293" t="str">
            <v>SERVI' EST Sarl                            / Nettoyage</v>
          </cell>
          <cell r="D293" t="str">
            <v>Jean Claude CAUNES</v>
          </cell>
          <cell r="E293" t="str">
            <v>37 r de la Gare                                   68190 ENSISHEIM</v>
          </cell>
          <cell r="F293" t="str">
            <v>03 89 83 40 48</v>
          </cell>
          <cell r="H293" t="str">
            <v>03 89 81 71 63</v>
          </cell>
          <cell r="I293" t="str">
            <v>servi.est1@libertysurf.fr</v>
          </cell>
        </row>
        <row r="294">
          <cell r="C294" t="str">
            <v xml:space="preserve">SFA  KONE                </v>
          </cell>
          <cell r="E294" t="str">
            <v>8, rue Adèle Riton BP 78                        67067  STRASBOURG CEDEX</v>
          </cell>
          <cell r="F294" t="str">
            <v>03 88 15 21 59</v>
          </cell>
        </row>
        <row r="295">
          <cell r="C295" t="str">
            <v>S I A    Sécurité  Incendie  Asservissement</v>
          </cell>
          <cell r="D295" t="str">
            <v>Mr LALLEMAND Marc</v>
          </cell>
          <cell r="E295" t="str">
            <v>plus de bureaux sur place , voir siège à TAVERNY</v>
          </cell>
          <cell r="F295" t="str">
            <v>01 30 40 74 10</v>
          </cell>
          <cell r="G295" t="str">
            <v>06 76 96 36 86</v>
          </cell>
          <cell r="H295" t="str">
            <v>01 34 18 56 74</v>
          </cell>
          <cell r="J295" t="str">
            <v>Interlocuteur : Mr CAPEL</v>
          </cell>
        </row>
        <row r="296">
          <cell r="D296" t="str">
            <v>Mr Jean Michel TUAL</v>
          </cell>
          <cell r="E296" t="str">
            <v>25 r Condorcet ZAC du parc                  95150 TAVERNY</v>
          </cell>
          <cell r="F296" t="str">
            <v>01 30 40 74 10</v>
          </cell>
          <cell r="I296" t="str">
            <v>jmtual@sia-security.com</v>
          </cell>
        </row>
        <row r="297">
          <cell r="C297" t="str">
            <v>SGB 68                                 Service Général du Bâtiment</v>
          </cell>
          <cell r="D297" t="str">
            <v>M  CAMPOS</v>
          </cell>
          <cell r="E297" t="str">
            <v>17 rue des Roseaux                                 68120  PFASTATT</v>
          </cell>
          <cell r="F297" t="str">
            <v>03 89 50 08 78</v>
          </cell>
          <cell r="G297" t="str">
            <v>06 14 96 27 19</v>
          </cell>
          <cell r="H297" t="str">
            <v>03 89 50 15 38</v>
          </cell>
        </row>
        <row r="298">
          <cell r="C298" t="str">
            <v xml:space="preserve">SGIE                       </v>
          </cell>
          <cell r="D298" t="str">
            <v>M  HENTZ F.</v>
          </cell>
          <cell r="E298" t="str">
            <v>1 rue de Hirschau                                68260 KINGERSHEIM</v>
          </cell>
          <cell r="F298" t="str">
            <v>03 89 51 03 04</v>
          </cell>
          <cell r="G298" t="str">
            <v>Technicien :    06 08 54 80 47</v>
          </cell>
          <cell r="H298" t="str">
            <v>03 89 52 44 52</v>
          </cell>
          <cell r="I298" t="str">
            <v>S.G.I.E@wanadoo.fr</v>
          </cell>
          <cell r="J298" t="str">
            <v>Mr H. BLIND Monteur ,</v>
          </cell>
        </row>
        <row r="299">
          <cell r="G299" t="str">
            <v>Mr Bacher :   06 75 74 89 62</v>
          </cell>
        </row>
        <row r="300">
          <cell r="C300" t="str">
            <v>S.I.A. Sécurité Incendie</v>
          </cell>
          <cell r="E300" t="str">
            <v>Z.A.E. du Parc BP 63 - 25 rue Condorcet 95153 TAVERNY Cedex</v>
          </cell>
          <cell r="F300" t="str">
            <v>01 30 40 74 10</v>
          </cell>
          <cell r="H300" t="str">
            <v>01 30 40 74 11</v>
          </cell>
        </row>
        <row r="301">
          <cell r="E301" t="str">
            <v>Direction Régionale Alsace : 116 r de Pfastatt 68260 KINGERSHEIM</v>
          </cell>
          <cell r="F301" t="str">
            <v>03 89 61 22 40</v>
          </cell>
          <cell r="H301" t="str">
            <v>03 89 50 00 87</v>
          </cell>
        </row>
        <row r="302">
          <cell r="C302" t="str">
            <v xml:space="preserve">SLCG                       </v>
          </cell>
          <cell r="D302" t="str">
            <v>Elisabeth GUNTZ Resp Agence</v>
          </cell>
          <cell r="E302" t="str">
            <v>7, rue du Parc                              67205  OBERHAUSBERGEN</v>
          </cell>
          <cell r="F302" t="str">
            <v>03 88 56 34 44</v>
          </cell>
          <cell r="H302" t="str">
            <v>03 88 56 34 33</v>
          </cell>
          <cell r="I302" t="str">
            <v>egitz@strasbourg.rms.slb.com</v>
          </cell>
        </row>
        <row r="304">
          <cell r="C304" t="str">
            <v>SLCG   /  relevés</v>
          </cell>
          <cell r="D304" t="str">
            <v>Mme ROHMER</v>
          </cell>
          <cell r="F304" t="str">
            <v>03 88 56 88 75 direct</v>
          </cell>
        </row>
        <row r="305">
          <cell r="C305" t="str">
            <v>SMAC ACIEROÏD</v>
          </cell>
          <cell r="E305" t="str">
            <v>Agence de Mulhouse :                          1 r de Gascogne BP 77                              68273 WITTENHEIM Cedex</v>
          </cell>
          <cell r="F305" t="str">
            <v>03 89 53 45 88</v>
          </cell>
          <cell r="H305" t="str">
            <v>03 89 53 17 37</v>
          </cell>
          <cell r="I305" t="str">
            <v>mulhouse@smac-acieroid.fr</v>
          </cell>
        </row>
        <row r="306">
          <cell r="C306" t="str">
            <v>SM CONCEPT / Serrurerie</v>
          </cell>
          <cell r="E306" t="str">
            <v>66 r Thierstein                           68200 MULHOUSE</v>
          </cell>
          <cell r="F306" t="str">
            <v>03 89 45 10 92</v>
          </cell>
          <cell r="G306" t="str">
            <v>06 73 01 10 13</v>
          </cell>
          <cell r="H306" t="str">
            <v>03 89 43 80 57</v>
          </cell>
        </row>
        <row r="307">
          <cell r="C307" t="str">
            <v>SMS  / OZBAKAN  Ismaël</v>
          </cell>
          <cell r="D307" t="str">
            <v>Mr Ozbakan</v>
          </cell>
          <cell r="E307" t="str">
            <v>21 Porte du Miroir                         68100  MULHOUSE</v>
          </cell>
          <cell r="F307" t="str">
            <v>03 89 46 31 99</v>
          </cell>
          <cell r="G307" t="str">
            <v>06 15 25 12 14</v>
          </cell>
          <cell r="H307" t="str">
            <v>03 89 46 31 99</v>
          </cell>
          <cell r="J307" t="str">
            <v>Serrurerie Multi Services</v>
          </cell>
        </row>
        <row r="308">
          <cell r="C308" t="str">
            <v>SNCF - Equipement</v>
          </cell>
          <cell r="D308" t="str">
            <v>Mr PELLIN</v>
          </cell>
          <cell r="E308" t="str">
            <v>EVEN de MULHOUSE U.P. 16843                  20 Av du Gal Leclerc                           68100 MULHOUSE</v>
          </cell>
          <cell r="J308" t="str">
            <v>arbres , sur ligne électrique , r Tuilerie , RIEDISHEIM</v>
          </cell>
        </row>
        <row r="309">
          <cell r="C309" t="str">
            <v>SOCIETE ALSACIENNE INTERVEN</v>
          </cell>
          <cell r="E309" t="str">
            <v>1 rue Alexandre Volta                             67450  MUNDOLSHEIM</v>
          </cell>
          <cell r="F309" t="str">
            <v>03 88 19 18 69</v>
          </cell>
        </row>
        <row r="310">
          <cell r="C310" t="str">
            <v>SOGEST / Agence Clientèle</v>
          </cell>
          <cell r="E310" t="str">
            <v>BP 125 - VIEUX THANN                               68802 Thann Cedex</v>
          </cell>
          <cell r="F310" t="str">
            <v>0810 451 451 appel local</v>
          </cell>
          <cell r="H310" t="str">
            <v>03 89 38 62 78</v>
          </cell>
          <cell r="J310" t="str">
            <v>facturation Eau bassin potassique</v>
          </cell>
        </row>
        <row r="311">
          <cell r="C311" t="str">
            <v>SOLAVITE Labo /                Traitement d'eau</v>
          </cell>
          <cell r="D311" t="str">
            <v>Mme LECUBRIER</v>
          </cell>
          <cell r="E311" t="str">
            <v>90 r Laugier  75017  PARIS</v>
          </cell>
          <cell r="F311" t="str">
            <v>01 43 80 86 93</v>
          </cell>
          <cell r="H311" t="str">
            <v>01 46 22 51 09</v>
          </cell>
          <cell r="J311" t="str">
            <v>fourniture traitement eau pour la rue de Lorraine à RIEDISHEIM</v>
          </cell>
        </row>
        <row r="312">
          <cell r="C312" t="str">
            <v>SOLS SERVICE /                  revêtement de sol</v>
          </cell>
          <cell r="E312" t="str">
            <v>20 a rte de Mulhouse                         68170  RIXHEIM</v>
          </cell>
          <cell r="F312" t="str">
            <v>03 89 44 41 75</v>
          </cell>
          <cell r="H312" t="str">
            <v>03 89 44 41 88</v>
          </cell>
        </row>
        <row r="313">
          <cell r="C313" t="str">
            <v>SOPREMA                  Couverture Zinguerie</v>
          </cell>
          <cell r="E313" t="str">
            <v>27 r Jacques Mugnier                      68060 MULHOUSE Cedex</v>
          </cell>
          <cell r="F313" t="str">
            <v>03 89 33 51 51</v>
          </cell>
          <cell r="H313" t="str">
            <v>03 89 42 07 77</v>
          </cell>
        </row>
        <row r="314">
          <cell r="C314" t="str">
            <v>SOPROLUX</v>
          </cell>
          <cell r="E314" t="str">
            <v>Agence 67 :  8 rue Alfred Kastler 67300 SCHILTIGHEIM</v>
          </cell>
          <cell r="F314" t="str">
            <v>03 90 20 84 60</v>
          </cell>
          <cell r="H314" t="str">
            <v>03 90 20 84 64</v>
          </cell>
          <cell r="I314" t="str">
            <v>www.soprolux.fr</v>
          </cell>
        </row>
        <row r="315">
          <cell r="D315" t="str">
            <v>représentant : MOUNIER Jean Pierre</v>
          </cell>
          <cell r="E315" t="str">
            <v>1 r des Gravières Z.I. 3  -                    68170 RIXHEIM</v>
          </cell>
          <cell r="F315" t="str">
            <v>03 89 31 88 22</v>
          </cell>
          <cell r="H315" t="str">
            <v>03 89 31 88 29</v>
          </cell>
          <cell r="J315" t="str">
            <v>produits et équipements professionnels au service de la propreté</v>
          </cell>
        </row>
        <row r="316">
          <cell r="C316" t="str">
            <v xml:space="preserve">SOS DEBOUCHAGE             </v>
          </cell>
          <cell r="D316" t="str">
            <v>M  MORETTI</v>
          </cell>
          <cell r="E316" t="str">
            <v>1 rue des Anémones                         68780  SENTHEIM</v>
          </cell>
          <cell r="G316" t="str">
            <v>06 07 64 51 78</v>
          </cell>
          <cell r="H316" t="str">
            <v>03 89 39 03 73</v>
          </cell>
        </row>
        <row r="317">
          <cell r="C317" t="str">
            <v>STALLINI</v>
          </cell>
          <cell r="D317" t="str">
            <v>Mr BURGER</v>
          </cell>
          <cell r="E317" t="str">
            <v>57 r Jean Monnet BP 2455                    68057 MULHOUSE Cedex</v>
          </cell>
          <cell r="F317" t="str">
            <v>03 89 33 58 90</v>
          </cell>
          <cell r="G317" t="str">
            <v>06 15 15 30 93</v>
          </cell>
          <cell r="H317" t="str">
            <v>03 89 33 58 91</v>
          </cell>
        </row>
        <row r="318">
          <cell r="C318" t="str">
            <v>STEPE  EST  /  Electricité</v>
          </cell>
          <cell r="E318" t="str">
            <v>BP 61051                                       67382 LINGOLSHEIM</v>
          </cell>
          <cell r="F318" t="str">
            <v>03 89 57 20 50</v>
          </cell>
          <cell r="G318" t="str">
            <v xml:space="preserve"> </v>
          </cell>
          <cell r="H318" t="str">
            <v>03 89 50 88 42</v>
          </cell>
        </row>
        <row r="319">
          <cell r="C319" t="str">
            <v>STIHLE Frères</v>
          </cell>
          <cell r="E319" t="str">
            <v>siège :  7 r Fecht                                                68230 WIHR AU VAL</v>
          </cell>
          <cell r="F319" t="str">
            <v>03 89 71 09 19</v>
          </cell>
          <cell r="H319" t="str">
            <v>03 89 71 10 75</v>
          </cell>
        </row>
        <row r="320">
          <cell r="C320" t="str">
            <v>STRARIPA  Sarl</v>
          </cell>
          <cell r="E320" t="str">
            <v>24 r du Gal Gouraud                             68500 GUEBWILLER</v>
          </cell>
          <cell r="F320" t="str">
            <v>03 89 76 57 05</v>
          </cell>
          <cell r="H320" t="str">
            <v>03 89 74 27 22</v>
          </cell>
        </row>
        <row r="321">
          <cell r="C321" t="str">
            <v>Syndic de Copropriétaires du Clos NAPOLEON</v>
          </cell>
          <cell r="D321" t="str">
            <v>Mr Six Xavier , propriét Président</v>
          </cell>
          <cell r="E321" t="str">
            <v>18 r St Exupéry                                 68170  RIXHEIM</v>
          </cell>
          <cell r="F321" t="str">
            <v>03 89 61 91 89</v>
          </cell>
        </row>
        <row r="322">
          <cell r="D322" t="str">
            <v>Mlle SCANFERLA Secrétaire</v>
          </cell>
          <cell r="E322" t="str">
            <v>28 r St Exupéry                                 68170  RIXHEIM</v>
          </cell>
          <cell r="F322" t="str">
            <v>03 89 61 91 21</v>
          </cell>
        </row>
        <row r="323">
          <cell r="E323" t="str">
            <v xml:space="preserve">     </v>
          </cell>
        </row>
        <row r="324">
          <cell r="C324" t="str">
            <v xml:space="preserve">TECHNI FERMETURES          </v>
          </cell>
          <cell r="D324" t="str">
            <v>M  KILKA Claude    respons  technique</v>
          </cell>
          <cell r="E324" t="str">
            <v>2 rue des Flandres ZA Le Drouot   68100  MULHOUSE</v>
          </cell>
          <cell r="F324" t="str">
            <v>03 89 64 14 84</v>
          </cell>
          <cell r="G324" t="str">
            <v>Mr Kilka          06 61 14 14 84</v>
          </cell>
          <cell r="H324" t="str">
            <v>03 89 65 03 93</v>
          </cell>
          <cell r="J324" t="str">
            <v>Volets roulants , grilles métalliques fenêtres PVC &amp; Alu , stores int et ext dépannages toutes marques</v>
          </cell>
        </row>
        <row r="325">
          <cell r="D325" t="str">
            <v>Mr Claude</v>
          </cell>
          <cell r="G325" t="str">
            <v>06 61 14 00 58</v>
          </cell>
        </row>
        <row r="326">
          <cell r="C326" t="str">
            <v>TECHNIQUES HYGIENE PROPRETE</v>
          </cell>
          <cell r="E326" t="str">
            <v>siège social :                                                                13 r des Chasseurs                                             68000 COLMAR</v>
          </cell>
          <cell r="F326" t="str">
            <v>03 89 21 21 50</v>
          </cell>
          <cell r="H326" t="str">
            <v>03 89 21 18 78</v>
          </cell>
        </row>
        <row r="327">
          <cell r="D327" t="str">
            <v>Mme CHOCHOT</v>
          </cell>
          <cell r="E327" t="str">
            <v>5,  rue de l'Yser                       68065  MULHOUSE CEDEX</v>
          </cell>
          <cell r="F327" t="str">
            <v>03 89 83 60 82</v>
          </cell>
          <cell r="G327" t="str">
            <v>Mme DO        06 12 41 16 97</v>
          </cell>
          <cell r="H327" t="str">
            <v>03 89 32 84 69</v>
          </cell>
        </row>
        <row r="328">
          <cell r="C328" t="str">
            <v>THYSSENKRUPP                            .                     ASCENSEURS                                               .                                                            ex  C.G.2A</v>
          </cell>
          <cell r="E328" t="str">
            <v>siège :   BP 50126 - 49001 ANGERS Cedex 01</v>
          </cell>
          <cell r="F328" t="str">
            <v>03 88 18 65 31</v>
          </cell>
          <cell r="H328" t="str">
            <v>03 88 62 17 50</v>
          </cell>
        </row>
        <row r="329">
          <cell r="D329" t="str">
            <v>Agence Alsace</v>
          </cell>
          <cell r="E329" t="str">
            <v>Bureau de Mulhouse</v>
          </cell>
          <cell r="F329" t="str">
            <v>03 89 79 29 30</v>
          </cell>
          <cell r="G329" t="str">
            <v>Mr Carpentier   06 08 87 99 43</v>
          </cell>
        </row>
        <row r="330">
          <cell r="G330" t="str">
            <v>Mr Pasquer    06 08 87 99 41</v>
          </cell>
        </row>
        <row r="331">
          <cell r="F331" t="str">
            <v>dépannage :</v>
          </cell>
          <cell r="G331" t="str">
            <v>intervention    0 810 24 00 24</v>
          </cell>
        </row>
        <row r="332">
          <cell r="C332" t="str">
            <v>T I B</v>
          </cell>
          <cell r="D332" t="str">
            <v xml:space="preserve">  </v>
          </cell>
          <cell r="E332" t="str">
            <v>82 r Neppert   BP 3176                           68063 MULHOUSE Cedex</v>
          </cell>
          <cell r="F332" t="str">
            <v>03 89 56 65 70</v>
          </cell>
          <cell r="H332" t="str">
            <v>03 89 56 65 71</v>
          </cell>
        </row>
        <row r="333">
          <cell r="C333" t="str">
            <v>TIERIN Paul             Nettoyage</v>
          </cell>
          <cell r="D333" t="str">
            <v>Mr DUBOSCLARD</v>
          </cell>
          <cell r="E333" t="str">
            <v>8 r des Bergers                                  68440 HABSHEIM</v>
          </cell>
          <cell r="F333" t="str">
            <v>03 89 54 11 54</v>
          </cell>
          <cell r="G333" t="str">
            <v>06 61 05 16 06</v>
          </cell>
          <cell r="H333" t="str">
            <v>03 89 44 95 27</v>
          </cell>
        </row>
        <row r="334">
          <cell r="C334" t="str">
            <v>Trésorerie                              de Seppois le Bas</v>
          </cell>
          <cell r="D334" t="str">
            <v xml:space="preserve">  </v>
          </cell>
          <cell r="E334" t="str">
            <v>10 r du G.M.A.                                   68580  SEPPOIS LE BAS</v>
          </cell>
          <cell r="F334" t="str">
            <v>03 89 25 60 17</v>
          </cell>
          <cell r="J334" t="str">
            <v>paiement de l'Eau /  COM COM de la LARGUE  Mairie de PFETTERHOUSE</v>
          </cell>
        </row>
        <row r="335">
          <cell r="E335" t="str">
            <v xml:space="preserve">     </v>
          </cell>
        </row>
        <row r="336">
          <cell r="C336" t="str">
            <v xml:space="preserve">ULTRA NET SARL             </v>
          </cell>
          <cell r="D336" t="str">
            <v>M  RIEFFLY</v>
          </cell>
          <cell r="E336" t="str">
            <v>1, rue du Paradis   68700  CERNAY</v>
          </cell>
          <cell r="F336" t="str">
            <v>03 89 39 91 83</v>
          </cell>
          <cell r="G336" t="str">
            <v>06 80 10 99 56</v>
          </cell>
          <cell r="H336" t="str">
            <v>03 89 39 91 83</v>
          </cell>
        </row>
        <row r="337">
          <cell r="E337" t="str">
            <v xml:space="preserve">     </v>
          </cell>
        </row>
        <row r="338">
          <cell r="C338" t="str">
            <v>VELUX Service</v>
          </cell>
          <cell r="D338" t="str">
            <v xml:space="preserve">  </v>
          </cell>
          <cell r="E338" t="str">
            <v>5 Av Ferdinand de Lesseps                   91421 MORANGIS Cedex</v>
          </cell>
          <cell r="F338" t="str">
            <v xml:space="preserve"> 0 821 02 15 15 </v>
          </cell>
          <cell r="H338" t="str">
            <v>01 64 48 97 87</v>
          </cell>
          <cell r="I338" t="str">
            <v>infoclient.France@VELUX.com</v>
          </cell>
        </row>
        <row r="339">
          <cell r="D339" t="str">
            <v xml:space="preserve">  </v>
          </cell>
          <cell r="F339" t="str">
            <v>01 64 54 24 04</v>
          </cell>
          <cell r="I339" t="str">
            <v>infoclient.France@VELUX.com</v>
          </cell>
        </row>
        <row r="340">
          <cell r="C340" t="str">
            <v>VIALIS / Electricité Colmar</v>
          </cell>
          <cell r="D340" t="str">
            <v xml:space="preserve">  </v>
          </cell>
          <cell r="E340" t="str">
            <v>Régie municipale de Colmar 10 r des Bonnes Gens BP 187 - 68004 COLMAR Cedex</v>
          </cell>
          <cell r="F340" t="str">
            <v>Energies :                 03 89 24 60 60</v>
          </cell>
          <cell r="G340" t="str">
            <v>urgences électriques : 03 89 23 99 77</v>
          </cell>
          <cell r="H340" t="str">
            <v>03 89 24 60 18</v>
          </cell>
          <cell r="I340" t="str">
            <v>info@calixo.net</v>
          </cell>
        </row>
        <row r="341">
          <cell r="C341" t="str">
            <v>VIDOR  /  Débouchage</v>
          </cell>
          <cell r="D341" t="str">
            <v>Mr FISCHER ou Isabelle</v>
          </cell>
          <cell r="E341" t="str">
            <v>Zone Industrielle                                 68190 UNGERSHEIM</v>
          </cell>
          <cell r="F341" t="str">
            <v>03 89 26 64 20</v>
          </cell>
          <cell r="G341" t="str">
            <v>06 60 04 80 99</v>
          </cell>
          <cell r="H341" t="str">
            <v>03 89 26 64 07</v>
          </cell>
        </row>
        <row r="342">
          <cell r="D342" t="str">
            <v>ordures ménagères + hydro</v>
          </cell>
          <cell r="F342" t="str">
            <v>03 89 26 64 26</v>
          </cell>
        </row>
        <row r="343">
          <cell r="C343" t="str">
            <v>VILLE de MULHOUSE</v>
          </cell>
          <cell r="D343" t="str">
            <v>Mr KELLER</v>
          </cell>
          <cell r="F343" t="str">
            <v>03 89 32 59 47</v>
          </cell>
          <cell r="G343" t="str">
            <v>06 15 03 04 91</v>
          </cell>
        </row>
        <row r="344">
          <cell r="D344" t="str">
            <v>Mr HERBRECHT</v>
          </cell>
          <cell r="F344" t="str">
            <v>03 89 32 59 56</v>
          </cell>
        </row>
        <row r="345">
          <cell r="E345" t="str">
            <v>Service communal Hygiène &amp; Santé                   2 r Pierre &amp; Marie Curie  BP 3089  -  68062  Mulhouse Cedex</v>
          </cell>
        </row>
        <row r="346">
          <cell r="D346" t="str">
            <v>Pôle voierie et déplacement</v>
          </cell>
          <cell r="E346" t="str">
            <v>Service de la Voierie / Eclairage Public  64 r Lefebvre 68100 MULHOUSE</v>
          </cell>
        </row>
        <row r="347">
          <cell r="C347" t="str">
            <v>VINCENTZ SA / Electricité</v>
          </cell>
          <cell r="E347" t="str">
            <v>17 r d' Eguisheim                             68420 HERRLISHEIM</v>
          </cell>
          <cell r="F347" t="str">
            <v>03 89 49 31 22</v>
          </cell>
          <cell r="H347" t="str">
            <v>03 89 49 27 18</v>
          </cell>
        </row>
        <row r="348">
          <cell r="C348" t="str">
            <v>VITALES Fermetures</v>
          </cell>
          <cell r="F348" t="str">
            <v>03 89 31 08 27</v>
          </cell>
          <cell r="H348" t="str">
            <v>03 89 31 08 29</v>
          </cell>
        </row>
        <row r="349">
          <cell r="C349" t="str">
            <v>VITALES Miroiterie</v>
          </cell>
          <cell r="E349" t="str">
            <v>3 r des Vosges                            68350 DIDENHEIM</v>
          </cell>
          <cell r="F349" t="str">
            <v>03 89 61 01 01</v>
          </cell>
          <cell r="H349" t="str">
            <v>03 89 61 08 88</v>
          </cell>
        </row>
        <row r="350">
          <cell r="C350" t="str">
            <v>VITERRA  Energy Services Agence de Strasbourg</v>
          </cell>
          <cell r="D350" t="str">
            <v>Mr HELBOURG</v>
          </cell>
          <cell r="E350" t="str">
            <v>25 r de la Glacière                          67300 SCHILTIGHEIM</v>
          </cell>
          <cell r="F350" t="str">
            <v>03 88 81 72 26</v>
          </cell>
          <cell r="G350" t="str">
            <v>Mr Helbourg        06 64 47 83 71</v>
          </cell>
          <cell r="H350" t="str">
            <v>03 88 18 85 38</v>
          </cell>
          <cell r="I350" t="str">
            <v>www.viterra-es.fr</v>
          </cell>
        </row>
        <row r="351">
          <cell r="D351" t="str">
            <v>Sve Exploitation : Mlle Nathalie KRUMMER</v>
          </cell>
          <cell r="F351" t="str">
            <v>03 88 62 29 23</v>
          </cell>
        </row>
        <row r="352">
          <cell r="C352" t="str">
            <v>VLYM S.A.</v>
          </cell>
          <cell r="D352" t="str">
            <v>Bernard VLYM PDG</v>
          </cell>
          <cell r="E352" t="str">
            <v>15 r de Huningue BP 12 -                            68870 BARTENHEIM</v>
          </cell>
          <cell r="F352" t="str">
            <v>03 89 70 70 70</v>
          </cell>
          <cell r="H352" t="str">
            <v>03 89 68 26 20</v>
          </cell>
          <cell r="J352" t="str">
            <v>Ent gén de peinture et décoration , revêt sols , faux plafonds , isolation thermique par l'extérieur , étanchéité des façades</v>
          </cell>
        </row>
        <row r="353">
          <cell r="D353" t="str">
            <v>Mr ADAM</v>
          </cell>
          <cell r="G353" t="str">
            <v>Mr Adam                  06 22 91 28 81</v>
          </cell>
        </row>
        <row r="354">
          <cell r="C354" t="str">
            <v xml:space="preserve">VONTHRON SARL              </v>
          </cell>
          <cell r="D354" t="str">
            <v>M  VONTHRON</v>
          </cell>
          <cell r="E354" t="str">
            <v>7 rue du Calvaire BP 16                       68127  STE CROIX EN PLAINE</v>
          </cell>
          <cell r="F354" t="str">
            <v>03 89 20 99 33</v>
          </cell>
          <cell r="H354" t="str">
            <v>03 89 20 99 30</v>
          </cell>
        </row>
        <row r="356">
          <cell r="C356" t="str">
            <v>WERNER   Electricité</v>
          </cell>
          <cell r="D356" t="str">
            <v>voir rubrique :  Electricité WERNER</v>
          </cell>
        </row>
        <row r="357">
          <cell r="C357" t="str">
            <v>WILLIG Claude Ramoneur</v>
          </cell>
          <cell r="E357" t="str">
            <v>5 chemin du Klettenberg                         68100 MULHOUSE</v>
          </cell>
          <cell r="F357" t="str">
            <v>03 89 44 47 10</v>
          </cell>
          <cell r="H357" t="str">
            <v>03 89 54 22 21</v>
          </cell>
        </row>
        <row r="363">
          <cell r="C363" t="str">
            <v>Zehler Ingenierie Sarl</v>
          </cell>
          <cell r="E363" t="str">
            <v>83 Allée Parc Gluck                              68200 MULHOUSE</v>
          </cell>
          <cell r="F363" t="str">
            <v>03 89 32 91 25</v>
          </cell>
          <cell r="H363" t="str">
            <v>03 89 32 91 29</v>
          </cell>
          <cell r="J363" t="str">
            <v>Economiste du bâtiment</v>
          </cell>
        </row>
        <row r="364">
          <cell r="C364" t="str">
            <v>Zemp Pierre</v>
          </cell>
          <cell r="F364" t="str">
            <v>03 89 44 27 60</v>
          </cell>
          <cell r="G364" t="str">
            <v>06 82 67 05 40</v>
          </cell>
        </row>
        <row r="365">
          <cell r="C365" t="str">
            <v>Z S C Florival  / Zinguerie Sanitaire Chauffage</v>
          </cell>
          <cell r="D365" t="str">
            <v>Didier LOZZA</v>
          </cell>
          <cell r="E365" t="str">
            <v>71 a rue principale 68610 LAUTENBACH</v>
          </cell>
          <cell r="F365" t="str">
            <v>03 89 76 32 39</v>
          </cell>
          <cell r="H365" t="str">
            <v>03 89 74 07 66</v>
          </cell>
        </row>
      </sheetData>
      <sheetData sheetId="1"/>
      <sheetData sheetId="2"/>
      <sheetData sheetId="3"/>
      <sheetData sheetId="4"/>
      <sheetData sheetId="5"/>
      <sheetData sheetId="6"/>
      <sheetData sheetId="7"/>
      <sheetData sheetId="8"/>
      <sheetData sheetId="9" refreshError="1">
        <row r="6">
          <cell r="B6">
            <v>1</v>
          </cell>
        </row>
        <row r="205">
          <cell r="B205" t="str">
            <v>FIN</v>
          </cell>
        </row>
      </sheetData>
      <sheetData sheetId="10" refreshError="1"/>
      <sheetData sheetId="11" refreshError="1"/>
      <sheetData sheetId="12"/>
      <sheetData sheetId="13"/>
      <sheetData sheetId="14"/>
      <sheetData sheetId="15"/>
      <sheetData sheetId="16" refreshError="1">
        <row r="2">
          <cell r="J2">
            <v>16482.625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s>
    <sheetDataSet>
      <sheetData sheetId="0">
        <row r="5">
          <cell r="F5">
            <v>38272</v>
          </cell>
        </row>
        <row r="6">
          <cell r="C6" t="str">
            <v>ACTEA   Menuiserie</v>
          </cell>
          <cell r="D6" t="str">
            <v xml:space="preserve"> Cial    Guffanti  /  BOSSI</v>
          </cell>
          <cell r="E6" t="str">
            <v>BP 53  67318 WASSELONNE Cedex</v>
          </cell>
          <cell r="F6" t="str">
            <v>03 88 59 14 00</v>
          </cell>
          <cell r="H6" t="str">
            <v>03 88 59 14 07</v>
          </cell>
        </row>
        <row r="7">
          <cell r="C7" t="str">
            <v>ADIL</v>
          </cell>
          <cell r="D7" t="str">
            <v>Mr Schwob Directeur</v>
          </cell>
          <cell r="E7" t="str">
            <v>28 r des Franciscains                              68200 MULHOUSE</v>
          </cell>
          <cell r="F7" t="str">
            <v>03 89 46 79 50</v>
          </cell>
          <cell r="J7" t="str">
            <v>Conseil en réglementation Habitat</v>
          </cell>
        </row>
        <row r="8">
          <cell r="C8" t="str">
            <v>ALEOS     ex  COTRAMI          LOGINSER</v>
          </cell>
          <cell r="E8" t="str">
            <v>siège :  1 Av Pdt Kennedy    68100  MULHOUSE</v>
          </cell>
          <cell r="F8" t="str">
            <v>03 89 33 37 77</v>
          </cell>
        </row>
        <row r="9">
          <cell r="D9" t="str">
            <v>JUNCKER Emile / LOGINSER</v>
          </cell>
          <cell r="E9" t="str">
            <v>3 Av Kennedy  68100 MULHOUSE</v>
          </cell>
          <cell r="F9" t="str">
            <v>03 89 32 71 35</v>
          </cell>
          <cell r="H9" t="str">
            <v>03 89 33 37 73</v>
          </cell>
          <cell r="I9" t="str">
            <v>e.juncker@aleos.asso.fr</v>
          </cell>
          <cell r="J9" t="str">
            <v>s'occupe des logements réservés à la SOMCO</v>
          </cell>
        </row>
        <row r="10">
          <cell r="C10" t="str">
            <v xml:space="preserve">ALSACE CLES à DOMICILE     </v>
          </cell>
          <cell r="D10" t="str">
            <v>M  GALICCHIO Serge</v>
          </cell>
          <cell r="E10" t="str">
            <v>27 Route de Guebwiller                       68500  MERXHEIM</v>
          </cell>
          <cell r="F10" t="str">
            <v>03 89 28 69 60</v>
          </cell>
          <cell r="G10" t="str">
            <v>06 22 74 42 12</v>
          </cell>
          <cell r="H10" t="str">
            <v>03 89 28 69 59</v>
          </cell>
          <cell r="I10" t="str">
            <v>www.ACD.fr</v>
          </cell>
          <cell r="J10" t="str">
            <v>info.contact@ACD.fr</v>
          </cell>
        </row>
        <row r="11">
          <cell r="C11" t="str">
            <v>ALSACE FIOUL Services</v>
          </cell>
          <cell r="D11" t="str">
            <v>marie Noelle</v>
          </cell>
          <cell r="E11" t="str">
            <v>1 a rue Jean Monnet  BP 10010   -   68391 SAUSHEIM Cedex</v>
          </cell>
          <cell r="F11" t="str">
            <v>03 89 31 38 04</v>
          </cell>
          <cell r="H11" t="str">
            <v>03 89 46 41 45</v>
          </cell>
        </row>
        <row r="12">
          <cell r="C12" t="str">
            <v>ALSACE MIROITERIE</v>
          </cell>
          <cell r="D12" t="str">
            <v>ZINGLE Christophe</v>
          </cell>
          <cell r="E12" t="str">
            <v>3 bis rue de Brunstatt                               68200 MULHOUSE</v>
          </cell>
          <cell r="F12" t="str">
            <v>03 89 42 60 10</v>
          </cell>
          <cell r="G12" t="str">
            <v>06 75 61 32 45</v>
          </cell>
          <cell r="H12" t="str">
            <v>03 89 42 66 10</v>
          </cell>
        </row>
        <row r="13">
          <cell r="C13" t="str">
            <v>ALSACE TRAVAUX PUBLICS</v>
          </cell>
          <cell r="D13" t="str">
            <v>Mr MULLER</v>
          </cell>
          <cell r="E13" t="str">
            <v>127 r de Pfastatt BP 50106 -                         68263 KINGERSHEIM</v>
          </cell>
          <cell r="F13" t="str">
            <v>03 89 57 02 38</v>
          </cell>
          <cell r="G13" t="str">
            <v>06 73 68 00 99</v>
          </cell>
          <cell r="H13" t="str">
            <v>03 89 50 47 63</v>
          </cell>
        </row>
        <row r="14">
          <cell r="C14" t="str">
            <v>ALSASOL</v>
          </cell>
          <cell r="E14" t="str">
            <v>22 r de la Gare                                    68540 BOLLWILLER</v>
          </cell>
          <cell r="F14" t="str">
            <v>03 89 48 05 21</v>
          </cell>
          <cell r="G14" t="str">
            <v>06 80 61 00 94</v>
          </cell>
          <cell r="H14" t="str">
            <v>03 89 48 27 45</v>
          </cell>
        </row>
        <row r="15">
          <cell r="C15" t="str">
            <v>AMBOILE Services / Dératisation</v>
          </cell>
          <cell r="D15" t="str">
            <v>Mr Braum</v>
          </cell>
          <cell r="E15" t="str">
            <v>79 r Ampère                                  75017 PARIS</v>
          </cell>
          <cell r="F15" t="str">
            <v>01 46 22 16 70</v>
          </cell>
        </row>
        <row r="16">
          <cell r="C16" t="str">
            <v>André ALSACE Dépannage</v>
          </cell>
          <cell r="D16" t="str">
            <v>24 h / 24                        7 jours / 7</v>
          </cell>
          <cell r="E16" t="str">
            <v>45 r Mathias Grunenwald                      68200 MULHOUSE</v>
          </cell>
          <cell r="F16" t="str">
            <v>03 89 59 25 05</v>
          </cell>
          <cell r="J16" t="str">
            <v>débouchage</v>
          </cell>
        </row>
        <row r="17">
          <cell r="C17" t="str">
            <v>A P F  SECURITE                 Serrurerie</v>
          </cell>
          <cell r="D17" t="str">
            <v>M HUG</v>
          </cell>
          <cell r="E17" t="str">
            <v>5 rue des Fleurs                                  68100  MULHOUSE</v>
          </cell>
          <cell r="F17" t="str">
            <v>03 89 46 20 64</v>
          </cell>
          <cell r="G17" t="str">
            <v>06 14 99 51 58</v>
          </cell>
          <cell r="H17" t="str">
            <v>03 89 45 46 92</v>
          </cell>
          <cell r="I17" t="str">
            <v>apf-securite@wanadoo.fr</v>
          </cell>
          <cell r="J17" t="str">
            <v>Assistance , protection , fermeture , site :  apf-securite@wanadoo.fr</v>
          </cell>
        </row>
        <row r="18">
          <cell r="C18" t="str">
            <v xml:space="preserve">AQUATEC                    </v>
          </cell>
          <cell r="E18" t="str">
            <v>38 rue du Général Haxo                            88000  EPINAL</v>
          </cell>
          <cell r="F18" t="str">
            <v>03 29 35 43 46</v>
          </cell>
          <cell r="G18" t="str">
            <v>06 07 11 91 31</v>
          </cell>
          <cell r="H18" t="str">
            <v>03 29 35 69 26</v>
          </cell>
        </row>
        <row r="19">
          <cell r="C19" t="str">
            <v xml:space="preserve">ARTISANS REUNIS            </v>
          </cell>
          <cell r="D19" t="str">
            <v xml:space="preserve">M WEIDMANN </v>
          </cell>
          <cell r="E19" t="str">
            <v>11, rue de Zurich                                        68440  HABSHEIM</v>
          </cell>
          <cell r="F19" t="str">
            <v>03 89 65 22 79</v>
          </cell>
          <cell r="G19" t="str">
            <v>06 86 40 93 44</v>
          </cell>
          <cell r="H19" t="str">
            <v>03 89 44 21 54</v>
          </cell>
        </row>
        <row r="20">
          <cell r="D20" t="str">
            <v>Mr BOURGEOIS</v>
          </cell>
          <cell r="G20" t="str">
            <v>06 82 92 18 69</v>
          </cell>
        </row>
        <row r="21">
          <cell r="C21" t="str">
            <v>Ascenseurs  SCHINDLER</v>
          </cell>
          <cell r="D21" t="str">
            <v>Claude PILLOT Commercial</v>
          </cell>
          <cell r="E21" t="str">
            <v>104 a , r des Bains                                  68390  SAUSHEIM</v>
          </cell>
          <cell r="F21" t="str">
            <v>03 89 31 02 79</v>
          </cell>
          <cell r="H21" t="str">
            <v>03 89 31 02 86</v>
          </cell>
        </row>
        <row r="23">
          <cell r="C23" t="str">
            <v>Association  APPART</v>
          </cell>
          <cell r="D23" t="str">
            <v>Mme KOFFEL / Présidente</v>
          </cell>
          <cell r="E23" t="str">
            <v>logement au 6 ème étage du                   4 grand rue Flammarion Mulh</v>
          </cell>
          <cell r="F23" t="str">
            <v>03 89 43 78 51</v>
          </cell>
          <cell r="J23" t="str">
            <v xml:space="preserve">ancien Président : Mr SUTTER Jean Luc /                           ex Papillons Blancs                 </v>
          </cell>
        </row>
        <row r="24">
          <cell r="D24" t="str">
            <v>Mme FLESCH Karine / référente</v>
          </cell>
          <cell r="E24" t="str">
            <v>Association APPART :                        21 r des Roses  68100 Mulhouse</v>
          </cell>
        </row>
        <row r="25">
          <cell r="C25" t="str">
            <v>ASSOCIATION les                                          .                                           PAPILLONS Blancs</v>
          </cell>
          <cell r="D25" t="str">
            <v>Roger POUJADE Direct Administratif</v>
          </cell>
          <cell r="E25" t="str">
            <v>siège :  69 rue Koechlin                            BP  2258 -                                                         68068   MULHOUSE Cedex</v>
          </cell>
          <cell r="F25" t="str">
            <v>03 89 32 74 40</v>
          </cell>
          <cell r="H25" t="str">
            <v>03 89 60 02 17</v>
          </cell>
        </row>
        <row r="26">
          <cell r="D26" t="str">
            <v>Mr Diebold       Daniel</v>
          </cell>
          <cell r="E26" t="str">
            <v>2 r de la Charité  68100 MULHOUSE</v>
          </cell>
          <cell r="G26" t="str">
            <v>Mr Diebold               06 61 27 27 58</v>
          </cell>
          <cell r="H26" t="str">
            <v>03 89 32 74 61</v>
          </cell>
        </row>
        <row r="27">
          <cell r="D27" t="str">
            <v>locataire des 4 logts du  76 r Lefebvre à MULHOUSE</v>
          </cell>
        </row>
        <row r="28">
          <cell r="C28" t="str">
            <v>Association HABITAT et LOISIRS  /                                                         .                                         s'occupe du  MANOIR à  ILLZACH</v>
          </cell>
          <cell r="D28" t="str">
            <v>Directeur actuel :  Mr HOFERER Gilbert</v>
          </cell>
          <cell r="E28" t="str">
            <v>Association " Habitat &amp; Loisirs pour le 3èm Age " 1 c, r victor Hugo  68110  ILLZACH , bureaux se trouvent à la "Résidence les Cygnes " 1 c r Victor Hugo Illzach</v>
          </cell>
          <cell r="F28" t="str">
            <v>03 89 46 46 06</v>
          </cell>
          <cell r="G28" t="str">
            <v xml:space="preserve"> Mr HOFERER au Séquoia    03 89 45 96 77</v>
          </cell>
          <cell r="H28" t="str">
            <v>03 89 45 96 70</v>
          </cell>
          <cell r="J28" t="str">
            <v>ancien Directeur : Mr BENEL  Philippe</v>
          </cell>
        </row>
        <row r="29">
          <cell r="D29" t="str">
            <v>Secrétariat Accueil : Mlle DELMEDICO Sophie</v>
          </cell>
        </row>
        <row r="30">
          <cell r="D30" t="str">
            <v>Décompte des charges individuels assuré par  : le Syndic :  FONCIA  Mlle BIXEL  03 89 56 60 06</v>
          </cell>
        </row>
        <row r="31">
          <cell r="C31" t="str">
            <v>AVIPUR  Alsace /                        Hygiène Désinsectisation</v>
          </cell>
          <cell r="D31" t="str">
            <v>Arnaud CREMEL</v>
          </cell>
          <cell r="E31" t="str">
            <v>3 A  rue de la Batterie                               67118  GEISPOLSHEIM</v>
          </cell>
          <cell r="F31" t="str">
            <v>03 88 55 50 34</v>
          </cell>
          <cell r="G31" t="str">
            <v>06 08 60 81 72</v>
          </cell>
          <cell r="H31" t="str">
            <v>03 88 55 50 48</v>
          </cell>
          <cell r="I31" t="str">
            <v>avirpur67@avipur.com</v>
          </cell>
          <cell r="J31" t="str">
            <v xml:space="preserve"> + dératisation ,désinfection</v>
          </cell>
        </row>
        <row r="32">
          <cell r="E32" t="str">
            <v xml:space="preserve">     </v>
          </cell>
        </row>
        <row r="33">
          <cell r="C33" t="str">
            <v>BAAS  Charles ,                      Revêtements de Sols</v>
          </cell>
          <cell r="D33" t="str">
            <v>Baas Charles</v>
          </cell>
          <cell r="E33" t="str">
            <v>21 r du Chemin de Fer                             68110 ILLZACH - MODENHEIM</v>
          </cell>
          <cell r="F33" t="str">
            <v>03 89 46 48 61</v>
          </cell>
          <cell r="G33" t="str">
            <v>06 80 08 91 28</v>
          </cell>
          <cell r="H33" t="str">
            <v>03 89 45 27 41</v>
          </cell>
          <cell r="J33" t="str">
            <v>Sols plastiques , Moquettes , Parquets</v>
          </cell>
        </row>
        <row r="34">
          <cell r="E34" t="str">
            <v>Dépôt : 8 r de Lorraine                                  68270 WITTENHEIM</v>
          </cell>
        </row>
        <row r="35">
          <cell r="C35" t="str">
            <v>BAVAU Fermetures</v>
          </cell>
          <cell r="D35" t="str">
            <v>Mr ZINGLE</v>
          </cell>
          <cell r="E35" t="str">
            <v>10 r des Alpes BP 39                              68350 DIDENHEIM</v>
          </cell>
          <cell r="F35" t="str">
            <v>03 89 61 01 01</v>
          </cell>
          <cell r="G35" t="str">
            <v>06 11 99 26 28</v>
          </cell>
          <cell r="H35" t="str">
            <v>03 89 61 08 88</v>
          </cell>
        </row>
        <row r="36">
          <cell r="C36" t="str">
            <v>BELKLE ALAIN SARL             Ramonage</v>
          </cell>
          <cell r="D36" t="str">
            <v>M  BELKLE</v>
          </cell>
          <cell r="E36" t="str">
            <v>4, rue de la Liberté                               68300  SAINT LOUIS</v>
          </cell>
          <cell r="F36" t="str">
            <v>03 89 67 68 48     03 89 68 69 44</v>
          </cell>
          <cell r="G36" t="str">
            <v>06 80 14 11 44</v>
          </cell>
          <cell r="H36" t="str">
            <v>03 89 68 75 33</v>
          </cell>
        </row>
        <row r="37">
          <cell r="C37" t="str">
            <v>B.E.T.  MELLARDI Sarl</v>
          </cell>
          <cell r="E37" t="str">
            <v>6 Impasse du Soleil                                   68130 ALTKIRCH</v>
          </cell>
          <cell r="F37" t="str">
            <v>03 89 40 16 89</v>
          </cell>
          <cell r="G37" t="str">
            <v>06 08 82 84 44</v>
          </cell>
          <cell r="H37" t="str">
            <v>03 89 40 28 52</v>
          </cell>
          <cell r="J37" t="str">
            <v>Parfait achèvement travaux</v>
          </cell>
        </row>
        <row r="38">
          <cell r="C38" t="str">
            <v>BODET / Horloge                             Gare Pfetterhouse</v>
          </cell>
          <cell r="E38" t="str">
            <v xml:space="preserve">72 r du Gal de Gaulle BP 1 -                          49340 TREMENTINES </v>
          </cell>
          <cell r="F38" t="str">
            <v>02 41 71 72 00</v>
          </cell>
          <cell r="H38" t="str">
            <v xml:space="preserve"> 02 41 71 72 01</v>
          </cell>
          <cell r="J38" t="str">
            <v>contrat de maintenance , horloge façade GARE</v>
          </cell>
        </row>
        <row r="39">
          <cell r="C39" t="str">
            <v>BOETSCH Ets   /   Sanitaire Chauffage - Zinguerie</v>
          </cell>
          <cell r="D39" t="str">
            <v>Mr Franck</v>
          </cell>
          <cell r="E39" t="str">
            <v>4 rue du Doubs    BP 35  -                        68400 RIEDISHEIM</v>
          </cell>
          <cell r="F39" t="str">
            <v>03 89 44 50 96</v>
          </cell>
          <cell r="H39" t="str">
            <v>03 89 54 32 37</v>
          </cell>
          <cell r="I39" t="str">
            <v>d.boetsch@wanadoo.fr</v>
          </cell>
          <cell r="J39" t="str">
            <v>couverture , zinguerie , sanitaire</v>
          </cell>
        </row>
        <row r="40">
          <cell r="C40" t="str">
            <v>BOLLORE ENERGIE</v>
          </cell>
          <cell r="D40" t="str">
            <v>Mr Sébastien GIOVIO Cial</v>
          </cell>
          <cell r="E40" t="str">
            <v>93 r de la Charité                     68052 MULHOUSE Cedex</v>
          </cell>
          <cell r="F40" t="str">
            <v>03 89 44 70 23</v>
          </cell>
          <cell r="G40" t="str">
            <v>06 08 06 59 66</v>
          </cell>
          <cell r="H40" t="str">
            <v>03 89 44 47 15</v>
          </cell>
        </row>
        <row r="41">
          <cell r="C41" t="str">
            <v>BOVE Bâtiment</v>
          </cell>
          <cell r="D41" t="str">
            <v>Mr GEOFFROY</v>
          </cell>
          <cell r="E41" t="str">
            <v>Zone Industrielle                                  68190  UNGERSHEIM</v>
          </cell>
          <cell r="F41" t="str">
            <v>03 89 83 67 90</v>
          </cell>
          <cell r="G41" t="str">
            <v>06 11 98 70 64</v>
          </cell>
          <cell r="H41" t="str">
            <v>03 89 83 67 94</v>
          </cell>
        </row>
        <row r="42">
          <cell r="D42" t="str">
            <v>Mr BOLMONT J. Pierre  / Chantier</v>
          </cell>
          <cell r="G42" t="str">
            <v>06 12 38 42 34</v>
          </cell>
        </row>
        <row r="43">
          <cell r="C43" t="str">
            <v>BRICOMARCHE</v>
          </cell>
          <cell r="E43" t="str">
            <v>64 R de l' Ile Napoléon                             68170 RIXHEIM</v>
          </cell>
          <cell r="F43" t="str">
            <v>03 89 54 15 70</v>
          </cell>
        </row>
        <row r="44">
          <cell r="C44" t="str">
            <v>BRIO Agence de Mulhouse</v>
          </cell>
          <cell r="D44" t="str">
            <v>Mlle CASANABE</v>
          </cell>
          <cell r="E44" t="str">
            <v>8 r du Chanvre                                 68100 MULHOUSE</v>
          </cell>
          <cell r="F44" t="str">
            <v>03 89 32 29 29</v>
          </cell>
          <cell r="G44" t="str">
            <v>06 76 77 59 85</v>
          </cell>
          <cell r="H44" t="str">
            <v>03 89 42 36 17</v>
          </cell>
          <cell r="I44" t="str">
            <v>brio.mulhouse@brio-sarl.fr</v>
          </cell>
        </row>
        <row r="45">
          <cell r="C45" t="str">
            <v>BRIX Yves</v>
          </cell>
          <cell r="E45" t="str">
            <v>SOMCO    poste interne  297</v>
          </cell>
          <cell r="G45" t="str">
            <v>06 82 67 05 45</v>
          </cell>
        </row>
        <row r="46">
          <cell r="C46" t="str">
            <v>BUTAGAZ / SAMAG</v>
          </cell>
          <cell r="D46" t="str">
            <v>Cial : RICHARD Benoit</v>
          </cell>
          <cell r="E46" t="str">
            <v>1 r Emile Schwoerer BP 1321 -                                  68013 COLMAR Cedex</v>
          </cell>
          <cell r="F46" t="str">
            <v>03 89 41 43 59</v>
          </cell>
          <cell r="H46" t="str">
            <v>03 89 24 97 48</v>
          </cell>
          <cell r="J46" t="str">
            <v>fourniture de PROPANE pour RICHWILLER cité 194</v>
          </cell>
        </row>
        <row r="47">
          <cell r="E47" t="str">
            <v xml:space="preserve">     </v>
          </cell>
        </row>
        <row r="48">
          <cell r="C48" t="str">
            <v>Centre des Impôts Fonciers</v>
          </cell>
          <cell r="D48" t="str">
            <v>CADASTRE :</v>
          </cell>
          <cell r="E48" t="str">
            <v>Cité Administrative Bât C :                        68091  MULHOUSE Cedex</v>
          </cell>
          <cell r="F48" t="str">
            <v>03 89 33 32 14</v>
          </cell>
          <cell r="J48" t="str">
            <v>Charpente, couverture , zinguerie , étanchéité</v>
          </cell>
        </row>
        <row r="49">
          <cell r="C49" t="str">
            <v>CCR  SCHMITT      Couverture Zinguerie Ferblanterie</v>
          </cell>
          <cell r="D49" t="str">
            <v>SCHMITT Franck</v>
          </cell>
          <cell r="E49" t="str">
            <v>10 r des Peupliers                                  68120 PFASTATT</v>
          </cell>
          <cell r="F49" t="str">
            <v>03 89 52 18 00</v>
          </cell>
          <cell r="G49" t="str">
            <v>06 12 18 38 68</v>
          </cell>
          <cell r="H49" t="str">
            <v>03 89 50 82 36</v>
          </cell>
          <cell r="J49" t="str">
            <v>Charpente, couverture , zinguerie , étanchéité</v>
          </cell>
        </row>
        <row r="50">
          <cell r="C50" t="str">
            <v>C.G.2 A / Ascenseurs                                     voir                                                            THYSSENKRUPP</v>
          </cell>
          <cell r="D50" t="str">
            <v>Olivier ROZE</v>
          </cell>
          <cell r="E50" t="str">
            <v>Agence Alsace-Lorraine : 98 r de la Plaine des Bouchers                              67100 STRASBOURG</v>
          </cell>
          <cell r="F50" t="str">
            <v>03 88 39 79 00</v>
          </cell>
          <cell r="H50" t="str">
            <v>03 88 40 26 94</v>
          </cell>
          <cell r="J50" t="str">
            <v>Porte de garage</v>
          </cell>
        </row>
        <row r="51">
          <cell r="F51" t="str">
            <v>03 89 29 16 18</v>
          </cell>
          <cell r="G51" t="str">
            <v>dépannage :      0 810 24 00 24</v>
          </cell>
        </row>
        <row r="52">
          <cell r="D52" t="str">
            <v>Franck CARPENTIER / Contremaître</v>
          </cell>
          <cell r="E52" t="str">
            <v>Facturation à DIJON / Mme TIXIER  03 80 72 90 65</v>
          </cell>
          <cell r="F52" t="str">
            <v>Carpentier :       06 08 87 99 43</v>
          </cell>
        </row>
        <row r="53">
          <cell r="C53" t="str">
            <v>CGED /  Matériel Electrique</v>
          </cell>
          <cell r="D53" t="str">
            <v>Agence de Mulhouse</v>
          </cell>
          <cell r="E53" t="str">
            <v>CGE Distribution Mulhouse 11 r de Berne 68110 ILLZACH</v>
          </cell>
          <cell r="F53" t="str">
            <v>03 89 61 81 81</v>
          </cell>
          <cell r="H53" t="str">
            <v>03 89 61 81 52</v>
          </cell>
        </row>
        <row r="54">
          <cell r="C54" t="str">
            <v xml:space="preserve">CGST SAVE Direction  EST         </v>
          </cell>
          <cell r="D54" t="str">
            <v>Vincent RIVIERE Directeur régional</v>
          </cell>
          <cell r="E54" t="str">
            <v>Les Thiers - 4 rue Piroux                              54048  NANCY CEDEX</v>
          </cell>
          <cell r="F54" t="str">
            <v>03 83 35 06 38</v>
          </cell>
          <cell r="H54" t="str">
            <v>03 83 37 88 14</v>
          </cell>
        </row>
        <row r="55">
          <cell r="D55" t="str">
            <v>Joseph COSTANZO Dirt opérationnel de secteur</v>
          </cell>
          <cell r="F55" t="str">
            <v>03 83 35 89 67</v>
          </cell>
          <cell r="H55" t="str">
            <v>03 83 37 95 83</v>
          </cell>
          <cell r="I55" t="str">
            <v>joseph.costanzo@cgst-save.fr</v>
          </cell>
          <cell r="J55" t="str">
            <v>plus DOMO SERVICES</v>
          </cell>
        </row>
        <row r="56">
          <cell r="D56" t="str">
            <v>Sébastien HATSCH Attaché Cial</v>
          </cell>
          <cell r="F56" t="str">
            <v>03 83 30 83 38</v>
          </cell>
          <cell r="G56" t="str">
            <v>06 72 74 81 79</v>
          </cell>
          <cell r="H56" t="str">
            <v>03 83 30 83 35</v>
          </cell>
          <cell r="I56" t="str">
            <v>sebastien.hatsch@cgst-save.fr</v>
          </cell>
        </row>
        <row r="57">
          <cell r="C57" t="str">
            <v>CGST SAVE Mulhouse</v>
          </cell>
          <cell r="D57" t="str">
            <v>Bureaux</v>
          </cell>
          <cell r="E57" t="str">
            <v>17 / 19 rue des Charpentiers                          ……………..…………………..                  68100 MULHOUSE</v>
          </cell>
          <cell r="F57" t="str">
            <v>03 89 42 32 31</v>
          </cell>
          <cell r="H57" t="str">
            <v>03 89 43 72 54</v>
          </cell>
          <cell r="J57" t="str">
            <v>Marie : Secrétariat</v>
          </cell>
        </row>
        <row r="58">
          <cell r="D58" t="str">
            <v>MARCOT Bernard  chef d'agence</v>
          </cell>
          <cell r="F58" t="str">
            <v>direct Marçot      03 89 42 75 74</v>
          </cell>
        </row>
        <row r="59">
          <cell r="D59" t="str">
            <v>Mr FREYDER /  Resp Maestro</v>
          </cell>
          <cell r="G59" t="str">
            <v>06 12 70 75 86</v>
          </cell>
        </row>
        <row r="60">
          <cell r="D60" t="str">
            <v>Mr Pfeffer :                       les particuliers</v>
          </cell>
          <cell r="F60" t="str">
            <v>03 89 42 62 61</v>
          </cell>
        </row>
        <row r="61">
          <cell r="D61" t="str">
            <v>Mr BERBET :     collectif</v>
          </cell>
          <cell r="F61" t="str">
            <v>03 89 42 59 49</v>
          </cell>
        </row>
        <row r="62">
          <cell r="C62" t="str">
            <v>Charles BAAS ,                    Revêtements de Sols</v>
          </cell>
          <cell r="D62" t="str">
            <v>voir rubrique :    BAAS  Charles</v>
          </cell>
        </row>
        <row r="63">
          <cell r="C63" t="str">
            <v xml:space="preserve">CHEMINEES GOERG            </v>
          </cell>
          <cell r="D63" t="str">
            <v>M  GOERG</v>
          </cell>
          <cell r="E63" t="str">
            <v>27, rue du Nord BP 4                                     68280  ANDOLSHEIM</v>
          </cell>
          <cell r="F63" t="str">
            <v>03 89 71 40 62</v>
          </cell>
          <cell r="H63" t="str">
            <v>03 89 71 56 69</v>
          </cell>
        </row>
        <row r="64">
          <cell r="C64" t="str">
            <v>CIP Services               Chauffage</v>
          </cell>
          <cell r="D64" t="str">
            <v>Yves COEUGNIET</v>
          </cell>
          <cell r="E64" t="str">
            <v>2 r des Agaces                                      02100 SAINT QUENTIN</v>
          </cell>
          <cell r="F64" t="str">
            <v>03 23 67 79 14</v>
          </cell>
          <cell r="G64" t="str">
            <v>06 07 23 20 21</v>
          </cell>
          <cell r="H64" t="str">
            <v>03 23 64 62 06</v>
          </cell>
        </row>
        <row r="65">
          <cell r="C65" t="str">
            <v>CLAUDEL  Roland</v>
          </cell>
          <cell r="E65" t="str">
            <v>SOMCO    poste interne  282</v>
          </cell>
          <cell r="G65" t="str">
            <v>06 82 67 05 45</v>
          </cell>
        </row>
        <row r="66">
          <cell r="C66" t="str">
            <v xml:space="preserve">COLMARIENNE DES EAUX       </v>
          </cell>
          <cell r="D66" t="str">
            <v>Service Clients</v>
          </cell>
          <cell r="E66" t="str">
            <v>18 rue Edouard Benes                             68027  COLMAR CEDEX</v>
          </cell>
          <cell r="F66" t="str">
            <v>03 89 22 94 50</v>
          </cell>
          <cell r="G66" t="str">
            <v>urgences 24/24 h 03 89 22 94 50</v>
          </cell>
          <cell r="H66" t="str">
            <v>03 89 22 94 79</v>
          </cell>
        </row>
        <row r="67">
          <cell r="D67" t="str">
            <v>Accueil : Mme SIEDEL</v>
          </cell>
        </row>
        <row r="68">
          <cell r="C68" t="str">
            <v>COMMUNE de PFETTERHOUSE</v>
          </cell>
          <cell r="E68" t="str">
            <v>1 place Saint-Géréon                                     68480 PFETTERHOUSE</v>
          </cell>
          <cell r="F68" t="str">
            <v>03 89 25 61 01</v>
          </cell>
          <cell r="J68" t="str">
            <v>Le Maire : Jean Rodolphe FRISCH</v>
          </cell>
        </row>
        <row r="69">
          <cell r="C69" t="str">
            <v>CONSTRUIRE NETTOYAGE</v>
          </cell>
          <cell r="D69" t="str">
            <v>Direction :                       Mme STOCKY Laurence</v>
          </cell>
          <cell r="E69" t="str">
            <v>1 rue de Bretagne                                68100 MULHOUSE</v>
          </cell>
          <cell r="F69" t="str">
            <v>03 89 44 64 14</v>
          </cell>
          <cell r="H69" t="str">
            <v>03 89 54 46 28</v>
          </cell>
          <cell r="I69" t="str">
            <v>construire.nettoyage@wanadoo.fr</v>
          </cell>
          <cell r="J69" t="str">
            <v>comptable  : Marie France</v>
          </cell>
        </row>
        <row r="70">
          <cell r="D70" t="str">
            <v>Resp terrain  : Mr LACOSTE Pierre</v>
          </cell>
          <cell r="G70" t="str">
            <v>Mr Lacoste             06 60 04 14 03</v>
          </cell>
        </row>
        <row r="71">
          <cell r="C71" t="str">
            <v>COTRAMI    /  ALEOS               LOGINSER</v>
          </cell>
          <cell r="D71" t="str">
            <v>voir rubrique :    ALEOS</v>
          </cell>
        </row>
        <row r="72">
          <cell r="E72" t="str">
            <v xml:space="preserve">     </v>
          </cell>
        </row>
        <row r="73">
          <cell r="C73" t="str">
            <v>DALKIA</v>
          </cell>
          <cell r="D73" t="str">
            <v>Mr GillES TONDU Chargé d'aff.</v>
          </cell>
          <cell r="E73" t="str">
            <v>Agence de Mulhouse : 106 r des Bains BP 80015 -                                  68393 SAUSHEIM Cedex</v>
          </cell>
          <cell r="F73" t="str">
            <v>03 89 31 39 08</v>
          </cell>
          <cell r="G73" t="str">
            <v>06 14 35 47 54</v>
          </cell>
          <cell r="H73" t="str">
            <v>03 89 61 51 97</v>
          </cell>
          <cell r="J73" t="str">
            <v>Agence de Belfort :  Zac de la Justice  Rue Gustave Lang  BP 454   -   90008 BELFORT Cedex</v>
          </cell>
        </row>
        <row r="74">
          <cell r="D74" t="str">
            <v>Mr Franck</v>
          </cell>
          <cell r="G74" t="str">
            <v>Franck :                   06 10 09 66 22</v>
          </cell>
        </row>
        <row r="75">
          <cell r="D75" t="str">
            <v>Mr STEBENER Jean Pierre</v>
          </cell>
          <cell r="G75" t="str">
            <v>Stebener :     06 14 90 82 34</v>
          </cell>
        </row>
        <row r="76">
          <cell r="D76" t="str">
            <v>Mr PASCOLO technicien</v>
          </cell>
          <cell r="E76" t="str">
            <v>s'occupe des fiches de stock</v>
          </cell>
          <cell r="G76" t="str">
            <v>06 14 35 48 31</v>
          </cell>
        </row>
        <row r="77">
          <cell r="D77" t="str">
            <v>Mr DEPREZ</v>
          </cell>
          <cell r="E77" t="str">
            <v>Agence de St Louis / secteur Huningue et Chalampé</v>
          </cell>
          <cell r="G77" t="str">
            <v>06 14 35 48 12</v>
          </cell>
        </row>
        <row r="78">
          <cell r="D78" t="str">
            <v>dépannage astreinte :</v>
          </cell>
          <cell r="F78" t="str">
            <v>0 811 90 24 24</v>
          </cell>
        </row>
        <row r="79">
          <cell r="C79" t="str">
            <v xml:space="preserve">DANNY DECOR                </v>
          </cell>
          <cell r="E79" t="str">
            <v>4 rue du Burlat                                      68260  KINGERSHEIM</v>
          </cell>
          <cell r="F79" t="str">
            <v>03 89 57 02 30</v>
          </cell>
          <cell r="G79" t="str">
            <v>06 24 71 81 92</v>
          </cell>
          <cell r="H79" t="str">
            <v>03 89 57 02 31</v>
          </cell>
        </row>
        <row r="80">
          <cell r="C80" t="str">
            <v xml:space="preserve">DDE du Haut Rhin </v>
          </cell>
          <cell r="D80" t="str">
            <v>J. BURGARD Chef du bureau Politique de l'Habitat</v>
          </cell>
          <cell r="E80" t="str">
            <v>Cité Administrative  Bât Tour   68026  COLMAR Cedex</v>
          </cell>
          <cell r="I80" t="str">
            <v>www.haut-rhin.equipement.gouv.fr</v>
          </cell>
        </row>
        <row r="81">
          <cell r="C81" t="str">
            <v>DEKREON et Fils Sarl</v>
          </cell>
          <cell r="E81" t="str">
            <v>7 r de la Gare                           68440 SCHLIERBACH</v>
          </cell>
          <cell r="F81" t="str">
            <v>03 89 81 32 57</v>
          </cell>
          <cell r="G81" t="str">
            <v>06 08 63 40 43</v>
          </cell>
          <cell r="H81" t="str">
            <v>03 89 26 82 62</v>
          </cell>
        </row>
        <row r="82">
          <cell r="C82" t="str">
            <v xml:space="preserve">DIEMUNSCH J-P ETS          </v>
          </cell>
          <cell r="D82" t="str">
            <v>M DIEMUNSCH</v>
          </cell>
          <cell r="E82" t="str">
            <v>82 rue des Mines                                         68270  WITTENHEIM</v>
          </cell>
          <cell r="F82" t="str">
            <v>03 89 52 50 46</v>
          </cell>
          <cell r="H82" t="str">
            <v>03 89 51 04 59</v>
          </cell>
        </row>
        <row r="83">
          <cell r="C83" t="str">
            <v>D.G.I. Direction des Services Fiscaux du Haut-Rhin</v>
          </cell>
          <cell r="D83" t="str">
            <v>Mlle ULMANN A. Contrôleur</v>
          </cell>
          <cell r="E83" t="str">
            <v>Cité Administrative Bât J - 3 r Fleischhauer  68026 COLMAR Cedex</v>
          </cell>
          <cell r="F83" t="str">
            <v>03 89 24 85 39</v>
          </cell>
          <cell r="H83" t="str">
            <v>03 89 24 81 48</v>
          </cell>
          <cell r="J83" t="str">
            <v>baux : logements des Douanes au 87 r de Mulhouse à Sausheim</v>
          </cell>
        </row>
        <row r="84">
          <cell r="C84" t="str">
            <v>DOUANES</v>
          </cell>
          <cell r="D84" t="str">
            <v>Mr CALAND D., s'occupe des charges</v>
          </cell>
          <cell r="E84" t="str">
            <v>13 r du Tilleul                                          68061  MULHOUSE  Cedex</v>
          </cell>
          <cell r="F84" t="str">
            <v>03 89 66 94 09</v>
          </cell>
          <cell r="I84" t="str">
            <v>courrier à  Direction des Douanes - EPA Masse des Douanes , 13 r du Tilleul 68061 MULH Cedex</v>
          </cell>
          <cell r="J84" t="str">
            <v>10 Logements réservés au 87 r de Mulhouse à SAUSHEIM</v>
          </cell>
        </row>
        <row r="85">
          <cell r="C85" t="str">
            <v>DREYER Michel           Ramonage</v>
          </cell>
          <cell r="D85" t="str">
            <v>Maître ramoneur</v>
          </cell>
          <cell r="E85" t="str">
            <v>8 r des Vallons                                           68170 RIXHEIM</v>
          </cell>
          <cell r="F85" t="str">
            <v>03 89 44 25 42</v>
          </cell>
        </row>
        <row r="86">
          <cell r="E86" t="str">
            <v xml:space="preserve">     </v>
          </cell>
        </row>
        <row r="87">
          <cell r="C87" t="str">
            <v>EBM  Elektra Birseck</v>
          </cell>
          <cell r="D87" t="str">
            <v>Mme LATUNER l' après - midi</v>
          </cell>
          <cell r="E87" t="str">
            <v>26 r du Rhône BP 28 -                                      68301 SAINT LOUIS Cedex</v>
          </cell>
          <cell r="F87" t="str">
            <v>03 89 89 76 40</v>
          </cell>
          <cell r="H87" t="str">
            <v>03 89 69 22 03</v>
          </cell>
          <cell r="J87" t="str">
            <v>distribution électricité secteur ST LOUIS</v>
          </cell>
        </row>
        <row r="88">
          <cell r="C88" t="str">
            <v>E D F  Agence Clientèle</v>
          </cell>
          <cell r="E88" t="str">
            <v>84 r de Bâle    68200 Mulhouse</v>
          </cell>
          <cell r="F88" t="str">
            <v>0 810 38 93 00</v>
          </cell>
          <cell r="J88" t="str">
            <v>couvre secteur Riedisheim</v>
          </cell>
        </row>
        <row r="89">
          <cell r="D89" t="str">
            <v>Agence de Thur Doller</v>
          </cell>
          <cell r="E89" t="str">
            <v>30 r des Perdrix  BP 30078   68262  KINGERSHEIM</v>
          </cell>
        </row>
        <row r="90">
          <cell r="C90" t="str">
            <v>EDF  PRO</v>
          </cell>
          <cell r="D90" t="str">
            <v>Informations, Conseils, Services</v>
          </cell>
          <cell r="E90" t="str">
            <v>Région EST  BP 112                                  54601 VILLERS LES NANCY</v>
          </cell>
          <cell r="F90" t="str">
            <v>0 810 333 776 prix appel local</v>
          </cell>
          <cell r="H90" t="str">
            <v>03 83 41 83 52</v>
          </cell>
          <cell r="I90" t="str">
            <v>http://www.edf.fr</v>
          </cell>
        </row>
        <row r="91">
          <cell r="D91" t="str">
            <v>Dépannage</v>
          </cell>
          <cell r="E91" t="str">
            <v>24 h sur 24</v>
          </cell>
          <cell r="F91" t="str">
            <v>0 810 333 168 prix appel local</v>
          </cell>
        </row>
        <row r="92">
          <cell r="C92" t="str">
            <v>EDIB S.A.</v>
          </cell>
          <cell r="D92" t="str">
            <v>Pascal Canonne ?</v>
          </cell>
          <cell r="E92" t="str">
            <v>9 rue du Vaucluse                                  68270 WITTENHEIM</v>
          </cell>
          <cell r="F92" t="str">
            <v>03 89 52 17 00</v>
          </cell>
          <cell r="H92" t="str">
            <v>03 89 50 23 17</v>
          </cell>
          <cell r="J92" t="str">
            <v>location de bennes</v>
          </cell>
        </row>
        <row r="93">
          <cell r="C93" t="str">
            <v>EICHER Marie Paule</v>
          </cell>
          <cell r="E93" t="str">
            <v>SOMCO    poste interne  285</v>
          </cell>
          <cell r="G93" t="str">
            <v>06 82 67 05 54</v>
          </cell>
        </row>
        <row r="94">
          <cell r="C94" t="str">
            <v>ENTRETIEN INSTAL THERMIQUES</v>
          </cell>
          <cell r="D94" t="str">
            <v>M  WEPFER</v>
          </cell>
          <cell r="E94" t="str">
            <v>51 rue de Soultz                                      68200  MULHOUSE</v>
          </cell>
          <cell r="F94" t="str">
            <v>03 89 57 49 86</v>
          </cell>
          <cell r="G94" t="str">
            <v>06 22 45 34 54</v>
          </cell>
          <cell r="H94" t="str">
            <v>03 89 57 49 68</v>
          </cell>
        </row>
        <row r="95">
          <cell r="C95" t="str">
            <v>Electricité WERNER *</v>
          </cell>
          <cell r="E95" t="str">
            <v>28 r de l' Abattoir                                          68120 PFASTATT</v>
          </cell>
          <cell r="F95" t="str">
            <v>03 89 52 15 25</v>
          </cell>
          <cell r="G95" t="str">
            <v>06 09 61 60 04</v>
          </cell>
          <cell r="H95" t="str">
            <v>03 89 50 31 50</v>
          </cell>
          <cell r="I95" t="str">
            <v>werner.elec@wanadoo.fr</v>
          </cell>
        </row>
        <row r="96">
          <cell r="C96" t="str">
            <v xml:space="preserve">ELYO NORD EST              </v>
          </cell>
          <cell r="D96" t="str">
            <v xml:space="preserve">Siège : </v>
          </cell>
          <cell r="E96" t="str">
            <v>6 rue du Parc -  OBERHAUSBERGEN   67088  STRASBOURG CEDEX 2</v>
          </cell>
        </row>
        <row r="97">
          <cell r="D97" t="str">
            <v>Resp Agence : CERUTTI Christophe</v>
          </cell>
          <cell r="E97" t="str">
            <v>6 Av Konrad Adenauer Parc Espale Europe  68390 SAUSHEIM                                                                                                                                 Mme PIVET Sylvie :  Secrétairiat - Accueil</v>
          </cell>
          <cell r="H97" t="str">
            <v>03 89 31 26 69</v>
          </cell>
        </row>
        <row r="98">
          <cell r="D98" t="str">
            <v>Mr LACAVE Christophe / Resp Technique</v>
          </cell>
          <cell r="F98" t="str">
            <v>03 89 31 26 60</v>
          </cell>
          <cell r="G98" t="str">
            <v>dépannage :        0 810 881 189</v>
          </cell>
          <cell r="J98" t="str">
            <v>facturation : Mme SCHERER Marie-Louise</v>
          </cell>
        </row>
        <row r="99">
          <cell r="D99" t="str">
            <v>Nicolas PARNIN Ingén Commercial</v>
          </cell>
        </row>
        <row r="100">
          <cell r="C100" t="str">
            <v xml:space="preserve">ENDERLIN MENUISERIE SARL   </v>
          </cell>
          <cell r="D100" t="str">
            <v>M  ENDERLIN</v>
          </cell>
          <cell r="E100" t="str">
            <v>28 Rue Sainte Catherine                               68720  SAINT BERNARD</v>
          </cell>
          <cell r="F100" t="str">
            <v>03 89 25 46 91</v>
          </cell>
          <cell r="G100" t="str">
            <v>06 80 25 20 98</v>
          </cell>
          <cell r="H100" t="str">
            <v>03 89 25 52 98</v>
          </cell>
        </row>
        <row r="101">
          <cell r="C101" t="str">
            <v>ERMITAGE / logts du 100 Av Briand à MULHOUSE</v>
          </cell>
          <cell r="D101" t="str">
            <v>Mr DEZEQUE J Marc Educateur</v>
          </cell>
          <cell r="E101" t="str">
            <v>4 logts au                                         100 Av Briand                                   à MULHOUSE</v>
          </cell>
          <cell r="F101" t="str">
            <v>03 89 43 42 43</v>
          </cell>
          <cell r="J101" t="str">
            <v>Service de suite ,Femmes seules avec enfants</v>
          </cell>
        </row>
        <row r="102">
          <cell r="D102" t="str">
            <v>Mme BESS                          Assistante Sociale</v>
          </cell>
          <cell r="J102" t="str">
            <v>Siège : Ermitage Chef de service  Mme LANNOY                   03 89 44 19 55</v>
          </cell>
        </row>
        <row r="103">
          <cell r="C103" t="str">
            <v xml:space="preserve">ESPACE FERMETURES          </v>
          </cell>
          <cell r="D103" t="str">
            <v>M  MAAS</v>
          </cell>
          <cell r="E103" t="str">
            <v>76, rue de Bâle   68100  MULHOUSE</v>
          </cell>
          <cell r="F103" t="str">
            <v>03 89 36 03 36</v>
          </cell>
        </row>
        <row r="104">
          <cell r="C104" t="str">
            <v>ESPOIR Foyer Féminin</v>
          </cell>
          <cell r="D104" t="str">
            <v>Directeur : Mr Serge MULLER</v>
          </cell>
          <cell r="E104" t="str">
            <v>siège :     132 rue de Soultz                                  68100  MULHOUSE</v>
          </cell>
          <cell r="F104" t="str">
            <v>03 89 52 32 35</v>
          </cell>
          <cell r="H104" t="str">
            <v>03 89 50 82 27</v>
          </cell>
        </row>
        <row r="105">
          <cell r="C105" t="str">
            <v>ESPOIR 33 r des Fabriques à Mulhouse</v>
          </cell>
          <cell r="D105" t="str">
            <v>Mr LAVARENNE Martial</v>
          </cell>
          <cell r="E105" t="str">
            <v>Immeuble SOMCO : 33 r des Fabriques MULHOUSE /  RDCH</v>
          </cell>
          <cell r="F105" t="str">
            <v>03 89 43 09 84</v>
          </cell>
          <cell r="H105" t="str">
            <v>03 89 60 41 25</v>
          </cell>
          <cell r="J105" t="str">
            <v>bureau au RDCH</v>
          </cell>
        </row>
        <row r="106">
          <cell r="D106" t="str">
            <v>Mr Eric BOUC / Médiateur</v>
          </cell>
          <cell r="G106" t="str">
            <v>suivi des logts SOMCO</v>
          </cell>
          <cell r="J106" t="str">
            <v>Mr Claude ZIMMER  06 76 04 20 41 / Médiateur</v>
          </cell>
        </row>
        <row r="107">
          <cell r="D107" t="str">
            <v>Mme SCHLIENGER Yvette : accueil</v>
          </cell>
        </row>
        <row r="108">
          <cell r="C108" t="str">
            <v xml:space="preserve">EST VIDEO COMMUNICATION     </v>
          </cell>
          <cell r="D108" t="str">
            <v>Mr NEFF Hubert / pour Somco</v>
          </cell>
          <cell r="E108" t="str">
            <v>39 Allée Gluck BP 2519                                  68058  MULHOUSE CEDEX</v>
          </cell>
          <cell r="F108" t="str">
            <v>03 89 32 75 64</v>
          </cell>
          <cell r="H108" t="str">
            <v>03 89 42 98 22</v>
          </cell>
        </row>
        <row r="109">
          <cell r="D109" t="str">
            <v>Mme DUVAL Emmanuelle  / Copro</v>
          </cell>
          <cell r="F109" t="str">
            <v>03 89 32 75 63</v>
          </cell>
        </row>
        <row r="110">
          <cell r="D110" t="str">
            <v xml:space="preserve">Plateforme téléphonique pour problème technique :    0 892 701 130   </v>
          </cell>
        </row>
        <row r="111">
          <cell r="D111" t="str">
            <v>Facturation : Sophie HEISER</v>
          </cell>
          <cell r="E111" t="str">
            <v>BP 41 0007   67451 MUNDOLSHEIM</v>
          </cell>
          <cell r="F111" t="str">
            <v>ligne directe : 03 69 20 49 46</v>
          </cell>
          <cell r="H111" t="str">
            <v>03 69 20 49 32</v>
          </cell>
          <cell r="I111" t="str">
            <v>service.clients@evc.net</v>
          </cell>
          <cell r="J111" t="str">
            <v>www.estvideo.com</v>
          </cell>
        </row>
        <row r="112">
          <cell r="C112" t="str">
            <v>EURODECO / SAPP</v>
          </cell>
          <cell r="D112" t="str">
            <v>Mr PFENTZER</v>
          </cell>
          <cell r="E112" t="str">
            <v>66 Av de Belgique 68110 ILLZACH</v>
          </cell>
          <cell r="F112" t="str">
            <v>03 89 31 20 92</v>
          </cell>
          <cell r="H112" t="str">
            <v>03 89 31 20 99</v>
          </cell>
        </row>
        <row r="113">
          <cell r="E113" t="str">
            <v xml:space="preserve">     </v>
          </cell>
        </row>
        <row r="114">
          <cell r="C114" t="str">
            <v>FENNEC / Multi Services</v>
          </cell>
          <cell r="D114" t="str">
            <v>Robert GULDENFELS</v>
          </cell>
          <cell r="E114" t="str">
            <v>17 r Turgot         68110 ILLZACH</v>
          </cell>
          <cell r="F114" t="str">
            <v>03 89 45 82 86</v>
          </cell>
          <cell r="G114" t="str">
            <v>06 07 49 52 09</v>
          </cell>
          <cell r="H114" t="str">
            <v>03 89 56 26 51</v>
          </cell>
          <cell r="I114" t="str">
            <v>www.fennec-services.fr</v>
          </cell>
          <cell r="J114" t="str">
            <v>Nettoyage et Désinsectisation</v>
          </cell>
        </row>
        <row r="115">
          <cell r="D115" t="str">
            <v>Mme WALCH Nicole :</v>
          </cell>
          <cell r="E115" t="str">
            <v>s'occupe de la facturation</v>
          </cell>
        </row>
        <row r="116">
          <cell r="C116" t="str">
            <v xml:space="preserve">FERMETURES VITALE          </v>
          </cell>
          <cell r="D116" t="str">
            <v>M  VITALE</v>
          </cell>
          <cell r="E116" t="str">
            <v>56 avenue de Belgique                        68110  ILLZACH</v>
          </cell>
          <cell r="F116" t="str">
            <v>03 89 31 08 27</v>
          </cell>
          <cell r="H116" t="str">
            <v>03 89 31 08 29</v>
          </cell>
        </row>
        <row r="117">
          <cell r="C117" t="str">
            <v>FIGENWALD</v>
          </cell>
          <cell r="D117" t="str">
            <v>Mr Zimmermann / Sanitaire</v>
          </cell>
          <cell r="F117" t="str">
            <v>03 89 54 28 23</v>
          </cell>
          <cell r="H117" t="str">
            <v>03 89 54 16 02</v>
          </cell>
          <cell r="J117" t="str">
            <v>Couverture , Zinguerie , Sanitaire</v>
          </cell>
        </row>
        <row r="118">
          <cell r="D118" t="str">
            <v>FIMBEL Bernard / Couverture Zing</v>
          </cell>
          <cell r="F118" t="str">
            <v>06 80 85 04 86</v>
          </cell>
        </row>
        <row r="119">
          <cell r="C119" t="str">
            <v>FLORIVAL  ZSC</v>
          </cell>
          <cell r="D119" t="str">
            <v>Didier LOZZA</v>
          </cell>
          <cell r="E119" t="str">
            <v>71 a rue principale                          68610 LAUTENBACH</v>
          </cell>
          <cell r="F119" t="str">
            <v>03 89 76 32 39</v>
          </cell>
          <cell r="H119" t="str">
            <v>03 89 74 07 66</v>
          </cell>
        </row>
        <row r="120">
          <cell r="C120" t="str">
            <v>FOYER Etape  /                              propriétaire   SOMCO</v>
          </cell>
          <cell r="D120" t="str">
            <v>Directeur : Mr DIETRICH Daniel</v>
          </cell>
          <cell r="E120" t="str">
            <v>68 rue de Kingersheim         68270  WITTENHEIM</v>
          </cell>
          <cell r="F120" t="str">
            <v>03 89 52 67 58</v>
          </cell>
          <cell r="H120" t="str">
            <v>Fax du Foyer                       03 89 52 03 42</v>
          </cell>
        </row>
        <row r="121">
          <cell r="D121" t="str">
            <v>Mr BEHRA J.François   Chef Serv Educatif</v>
          </cell>
        </row>
        <row r="122">
          <cell r="C122" t="str">
            <v>France ANTENNES</v>
          </cell>
          <cell r="D122" t="str">
            <v>Mr SCHMERBER</v>
          </cell>
          <cell r="E122" t="str">
            <v>11 r de l' Industrie                                    68260 KINGERSHEIM</v>
          </cell>
          <cell r="F122" t="str">
            <v>03 89 53 39 55</v>
          </cell>
          <cell r="H122" t="str">
            <v>03 89 52 17 74</v>
          </cell>
          <cell r="I122" t="str">
            <v>www.France-antenne@wanadoo.fr</v>
          </cell>
        </row>
        <row r="123">
          <cell r="D123" t="str">
            <v>Mme TALLERAND</v>
          </cell>
          <cell r="E123" t="str">
            <v>s'occupe de la facturation et du secrétariat</v>
          </cell>
        </row>
        <row r="124">
          <cell r="C124" t="str">
            <v>France TELECOM</v>
          </cell>
          <cell r="F124" t="str">
            <v>03 89 36 40 40</v>
          </cell>
          <cell r="H124" t="str">
            <v>03 89 36 40 46</v>
          </cell>
        </row>
        <row r="125">
          <cell r="C125" t="str">
            <v>France TELECOM Agence Entreprises Alsace</v>
          </cell>
          <cell r="E125" t="str">
            <v>1 r Fritz Kiener BP 454                                  67010 STRASBOURG Cedex</v>
          </cell>
          <cell r="F125" t="str">
            <v>service clients :  0 800 640 400</v>
          </cell>
          <cell r="G125" t="str">
            <v>service après vente : 0 800 101 567</v>
          </cell>
          <cell r="I125" t="str">
            <v>www.francetelecom.com</v>
          </cell>
          <cell r="J125" t="str">
            <v>gestion du téléphone interne aux ASCENSEURS</v>
          </cell>
        </row>
        <row r="126">
          <cell r="E126" t="str">
            <v xml:space="preserve">     </v>
          </cell>
        </row>
        <row r="127">
          <cell r="C127" t="str">
            <v>GARDENLAND</v>
          </cell>
          <cell r="D127" t="str">
            <v>Mr WEISS</v>
          </cell>
          <cell r="E127" t="str">
            <v>Bureaux : 30 route d'Issenheim 68190 RAEDERSHEIM</v>
          </cell>
          <cell r="F127" t="str">
            <v>03 89 48 20 98</v>
          </cell>
          <cell r="G127" t="str">
            <v>06 88 51 90 52</v>
          </cell>
          <cell r="H127" t="str">
            <v>03 89 48 85 25</v>
          </cell>
          <cell r="J127" t="str">
            <v>dépôt : Pénétrante de Guebwiller 68500</v>
          </cell>
        </row>
        <row r="128">
          <cell r="C128" t="str">
            <v>GASSER J.L / Entreprise générale de Revêtements de sol</v>
          </cell>
          <cell r="E128" t="str">
            <v>2 rue du Lt Noel Dinet                             68200 MULHOUSE</v>
          </cell>
          <cell r="F128" t="str">
            <v>03 89 53 55 31</v>
          </cell>
          <cell r="G128" t="str">
            <v>06 03 01 91 20</v>
          </cell>
          <cell r="H128" t="str">
            <v>03 89 53 55 47</v>
          </cell>
          <cell r="J128" t="str">
            <v>Pose Moquettes , plastiques, parquets</v>
          </cell>
        </row>
        <row r="129">
          <cell r="C129" t="str">
            <v>GAZ de France</v>
          </cell>
          <cell r="F129" t="str">
            <v>03 89 62 34 05</v>
          </cell>
          <cell r="G129" t="str">
            <v>06 85 71 67 14</v>
          </cell>
        </row>
        <row r="130">
          <cell r="C130" t="str">
            <v>GAZ de France</v>
          </cell>
          <cell r="D130" t="str">
            <v>Catherine  MARGOT</v>
          </cell>
          <cell r="E130" t="str">
            <v>Direction Commerciale clientèle d'affaires Agence de Nancy 2 Bld Cattenoz - 54601 VILLERS LES NANCY Cedex</v>
          </cell>
          <cell r="F130" t="str">
            <v>03 83 41 69 42</v>
          </cell>
          <cell r="H130" t="str">
            <v>03 83 67 85 77</v>
          </cell>
          <cell r="I130" t="str">
            <v>catherine.margot@gazdefrance.com</v>
          </cell>
          <cell r="J130" t="str">
            <v>fourniture Gaz Rotonde / groupe 50 ancienne chaufferie au gaz 168 logts</v>
          </cell>
        </row>
        <row r="131">
          <cell r="D131" t="str">
            <v>Nelly MUETH</v>
          </cell>
          <cell r="F131" t="str">
            <v>03 83 41 66 44</v>
          </cell>
          <cell r="H131" t="str">
            <v>03 83 67 85 77</v>
          </cell>
          <cell r="I131" t="str">
            <v>nelly.mueth@gazdefrance.com</v>
          </cell>
          <cell r="J131" t="str">
            <v>fourniture Gaz Rotonde / groupe 40 nouvelle chaufferie au gaz 84 logts</v>
          </cell>
        </row>
        <row r="132">
          <cell r="D132" t="str">
            <v>Luc GASSER</v>
          </cell>
          <cell r="E132" t="str">
            <v>Direction commerciale Alsace  :              30 r des Perdrix   BP 10058                68262  KINGERSHEIM Cedex</v>
          </cell>
          <cell r="F132" t="str">
            <v>03 89 62 34 05</v>
          </cell>
          <cell r="G132" t="str">
            <v>06 85 71 67 14</v>
          </cell>
          <cell r="H132" t="str">
            <v>03 89 62 34 43</v>
          </cell>
          <cell r="I132" t="str">
            <v>luc.gasser@gazdefrance.com</v>
          </cell>
        </row>
        <row r="133">
          <cell r="C133" t="str">
            <v xml:space="preserve">GAZON-NET S A              </v>
          </cell>
          <cell r="D133" t="str">
            <v>Christophe THEVENOT</v>
          </cell>
          <cell r="E133" t="str">
            <v>48, rue de Zillisheim BP 26                        68350  DIDENHEIM</v>
          </cell>
          <cell r="F133" t="str">
            <v>03 89 06 13 04</v>
          </cell>
          <cell r="H133" t="str">
            <v>03 89 06 13 04</v>
          </cell>
          <cell r="I133" t="str">
            <v>www.gazon-net.com</v>
          </cell>
        </row>
        <row r="134">
          <cell r="C134" t="str">
            <v>GENDARMERIE Illzach</v>
          </cell>
          <cell r="E134" t="str">
            <v>1 r de l'Est  68110  ILLZACH</v>
          </cell>
          <cell r="F134" t="str">
            <v>Tél brigage :         03 89 52 71 72</v>
          </cell>
          <cell r="J134" t="str">
            <v>14 logts SOMCO + garages</v>
          </cell>
        </row>
        <row r="135">
          <cell r="C135" t="str">
            <v xml:space="preserve">GENDARMERIE </v>
          </cell>
          <cell r="E135" t="str">
            <v>Affaires immobilières : Mme SPAETER   3 r de Saales  67000 STRASBOURG</v>
          </cell>
          <cell r="F135" t="str">
            <v>03 88 37 50 80</v>
          </cell>
          <cell r="H135" t="str">
            <v>03 88 37 53 00</v>
          </cell>
        </row>
        <row r="136">
          <cell r="C136" t="str">
            <v>GENERALE des EAUX</v>
          </cell>
          <cell r="F136" t="str">
            <v>03 89 89 76 10</v>
          </cell>
          <cell r="G136" t="str">
            <v>06 09 33 67 94</v>
          </cell>
        </row>
        <row r="137">
          <cell r="C137" t="str">
            <v>GENERALE des EAUX  Secteur Frontalier</v>
          </cell>
          <cell r="D137" t="str">
            <v>Mme DISSLER Christine                       à  Huningue</v>
          </cell>
          <cell r="E137" t="str">
            <v>Agence des 3 Frontières 17 quai du Maroc BP 351 - 68333 HUNINGUE Cedex</v>
          </cell>
          <cell r="F137" t="str">
            <v>0 810 463 463</v>
          </cell>
        </row>
        <row r="138">
          <cell r="C138" t="str">
            <v>GENERALE des EAUX Secteur Alsace</v>
          </cell>
          <cell r="E138" t="str">
            <v>69 r d' Ebersheim BP 165 -                               67603 SELESTAT Cedex</v>
          </cell>
          <cell r="F138" t="str">
            <v>0810 463 463</v>
          </cell>
          <cell r="J138" t="str">
            <v>facturation Eau Wittenheim</v>
          </cell>
        </row>
        <row r="139">
          <cell r="C139" t="str">
            <v>GESBERT Christian</v>
          </cell>
          <cell r="E139" t="str">
            <v>SOMCO    poste interne  291</v>
          </cell>
          <cell r="G139" t="str">
            <v>06 82 67 05 46</v>
          </cell>
        </row>
        <row r="140">
          <cell r="C140" t="str">
            <v>GESTETNER</v>
          </cell>
          <cell r="F140" t="str">
            <v>03 88 10 37 67</v>
          </cell>
          <cell r="H140" t="str">
            <v>03 88 10 37 51</v>
          </cell>
        </row>
        <row r="141">
          <cell r="C141" t="str">
            <v>GESTRIM</v>
          </cell>
          <cell r="E141" t="str">
            <v>105 Av de Colmar                              68200 MULHOUSE</v>
          </cell>
          <cell r="F141" t="str">
            <v>03 89 33 10 33   03 89 33 10 37</v>
          </cell>
          <cell r="H141" t="str">
            <v>03 89 33 00 32</v>
          </cell>
          <cell r="J141" t="str">
            <v>Tél domicile 03 89 33 10 37</v>
          </cell>
        </row>
        <row r="142">
          <cell r="C142" t="str">
            <v>GH. ELEC. / Electricité</v>
          </cell>
          <cell r="D142" t="str">
            <v>Mr Henri GIANNONI</v>
          </cell>
          <cell r="E142" t="str">
            <v>37 r du Muguet                                68270 WITTENHEIM</v>
          </cell>
          <cell r="F142" t="str">
            <v>03 89 50 40 87</v>
          </cell>
          <cell r="G142" t="str">
            <v>06 08 96 25 89</v>
          </cell>
          <cell r="H142" t="str">
            <v>03 89 50 40 87</v>
          </cell>
          <cell r="I142" t="str">
            <v>ghelec@nerim.net</v>
          </cell>
          <cell r="J142" t="str">
            <v>installation et dépannage électrique</v>
          </cell>
        </row>
        <row r="143">
          <cell r="C143" t="str">
            <v>G.H. Installations   /           Sanitaire - Chauffage</v>
          </cell>
          <cell r="D143" t="str">
            <v>Georges HEIM</v>
          </cell>
          <cell r="E143" t="str">
            <v>6 r des Alpes   68350  DIDENHEIM</v>
          </cell>
          <cell r="F143" t="str">
            <v>03 89 61 06 06</v>
          </cell>
          <cell r="G143" t="str">
            <v>06 07 21 85 26</v>
          </cell>
          <cell r="H143" t="str">
            <v>03 89 61 06 16</v>
          </cell>
        </row>
        <row r="144">
          <cell r="C144" t="str">
            <v>GILG Fred Ets /           Espaces verts</v>
          </cell>
          <cell r="E144" t="str">
            <v>16 rue Herzog    68000 COLMAR</v>
          </cell>
          <cell r="F144" t="str">
            <v>03 89 80 62 55</v>
          </cell>
          <cell r="H144" t="str">
            <v>03 89 80 77 64</v>
          </cell>
        </row>
        <row r="145">
          <cell r="C145" t="str">
            <v>GINO PIDUTTI  Ets  /               Carrelage</v>
          </cell>
          <cell r="E145" t="str">
            <v>6 r des Perdrix                             68110 ILLZACH MODENHEIM</v>
          </cell>
          <cell r="F145" t="str">
            <v>03 89 61 95 39</v>
          </cell>
          <cell r="G145" t="str">
            <v>06 07 96 32 71</v>
          </cell>
          <cell r="H145" t="str">
            <v>03 89 61 53 78</v>
          </cell>
        </row>
        <row r="146">
          <cell r="C146" t="str">
            <v>GOERG et  Fils</v>
          </cell>
          <cell r="E146" t="str">
            <v>27 r du Nord                                         68280  ANDOLSHEIM</v>
          </cell>
          <cell r="F146" t="str">
            <v>03 89 71 40 62</v>
          </cell>
          <cell r="H146" t="str">
            <v>03 89 71 56 69</v>
          </cell>
        </row>
        <row r="147">
          <cell r="C147" t="str">
            <v xml:space="preserve">GOETZMANN SARL         </v>
          </cell>
          <cell r="D147" t="str">
            <v>M  GOETZMANN</v>
          </cell>
          <cell r="E147" t="str">
            <v>1 rue de Baldersheim                              68390  SAUSHEIM</v>
          </cell>
          <cell r="F147" t="str">
            <v>03 89 45 15 10</v>
          </cell>
          <cell r="H147" t="str">
            <v>03 89 56 65 08</v>
          </cell>
          <cell r="J147" t="str">
            <v>Installation Sanitaire, Chauffage central , couverture , zinguerie , débouchage haute pression</v>
          </cell>
        </row>
        <row r="148">
          <cell r="C148" t="str">
            <v>GROSS Ets</v>
          </cell>
          <cell r="D148" t="str">
            <v>Mr Latuner</v>
          </cell>
          <cell r="E148" t="str">
            <v>4 r de Cherbourg                   68100 MULHOUSE</v>
          </cell>
        </row>
        <row r="149">
          <cell r="C149" t="str">
            <v>GULDAGIL /                  Traitement des  Eaux</v>
          </cell>
          <cell r="D149" t="str">
            <v>J. GARAU Responsable d'Agence</v>
          </cell>
          <cell r="E149" t="str">
            <v>4 r Robert Schuman BP 25 -                       68171 RIXHEIM Cedex</v>
          </cell>
          <cell r="F149" t="str">
            <v>03 89 44 13 17</v>
          </cell>
          <cell r="G149" t="str">
            <v>06 09 85 04 08</v>
          </cell>
          <cell r="H149" t="str">
            <v>03 89 64 13 99</v>
          </cell>
          <cell r="I149" t="str">
            <v>guldagil@guldagil.com</v>
          </cell>
          <cell r="J149" t="str">
            <v>Facturation : Mme Corine  DAMIANO ?</v>
          </cell>
        </row>
        <row r="150">
          <cell r="D150" t="str">
            <v>Mr SAN GREGORIO Rosano  responsable technique</v>
          </cell>
          <cell r="J150" t="str">
            <v>Secrétariat Accueil : Mme JAEGGY Catherine</v>
          </cell>
        </row>
        <row r="151">
          <cell r="E151" t="str">
            <v xml:space="preserve">     </v>
          </cell>
        </row>
        <row r="152">
          <cell r="C152" t="str">
            <v>HALTE GARDERIE 24 / 24</v>
          </cell>
          <cell r="D152" t="str">
            <v>Mme STROEBELE Sylvie Directrice</v>
          </cell>
          <cell r="E152" t="str">
            <v>9 rue de la Loi                                  68100 MULHOUSE</v>
          </cell>
          <cell r="F152" t="str">
            <v>03 89 66 09 77</v>
          </cell>
          <cell r="H152" t="str">
            <v>03 89 45 31 71</v>
          </cell>
          <cell r="J152" t="str">
            <v>Groupe Flammarion , rue de la Loi</v>
          </cell>
        </row>
        <row r="153">
          <cell r="D153" t="str">
            <v>Mme GRUNENWALD Secrétariat</v>
          </cell>
        </row>
        <row r="154">
          <cell r="C154" t="str">
            <v>HERZOG , Métallerie</v>
          </cell>
          <cell r="E154" t="str">
            <v>5 Av de Belgique Z.I. - 68310 WITTELSHEIM</v>
          </cell>
          <cell r="F154" t="str">
            <v>03 89 57 74 74</v>
          </cell>
          <cell r="G154" t="str">
            <v>06 14 18 08 13</v>
          </cell>
          <cell r="H154" t="str">
            <v>03 89 55 43 03</v>
          </cell>
          <cell r="I154" t="str">
            <v>ETS-HERZOG@wanadoo.fr</v>
          </cell>
        </row>
        <row r="155">
          <cell r="D155" t="str">
            <v>Mr BADER</v>
          </cell>
          <cell r="F155" t="str">
            <v>03 89 57 83 14</v>
          </cell>
        </row>
        <row r="156">
          <cell r="C156" t="str">
            <v xml:space="preserve">HIRTZLIN PERRET Ets        </v>
          </cell>
          <cell r="D156" t="str">
            <v>M  HIRTZLIN                   Jean Luc</v>
          </cell>
          <cell r="E156" t="str">
            <v>28 C rue du Naegeleberg                         68400  RIEDISHEIM</v>
          </cell>
          <cell r="F156" t="str">
            <v>03 89 44 02 39         domicile :            03 89 65 03 81</v>
          </cell>
          <cell r="G156" t="str">
            <v>06 09 43 08 84</v>
          </cell>
          <cell r="H156" t="str">
            <v>03 89 63 74 43</v>
          </cell>
          <cell r="J156" t="str">
            <v>Chauffage , Sanitaire , Zinguerie , SAV chauffage</v>
          </cell>
        </row>
        <row r="157">
          <cell r="D157" t="str">
            <v>Mme HIRTZLIN Carole</v>
          </cell>
          <cell r="E157" t="str">
            <v>s'occupe facturation</v>
          </cell>
        </row>
        <row r="158">
          <cell r="C158" t="str">
            <v>HOFFARTH Jean Marie</v>
          </cell>
          <cell r="E158" t="str">
            <v>SOMCO    poste interne  285</v>
          </cell>
          <cell r="G158" t="str">
            <v>06 89 09 02 18</v>
          </cell>
        </row>
        <row r="159">
          <cell r="C159" t="str">
            <v>HOFFMANN J          Débouchage</v>
          </cell>
          <cell r="E159" t="str">
            <v>15 b r de la Rampe                         68440 HABSHEIM</v>
          </cell>
          <cell r="F159" t="str">
            <v>03 89 54 04 18</v>
          </cell>
          <cell r="H159" t="str">
            <v>03 89 54 04 18</v>
          </cell>
        </row>
        <row r="160">
          <cell r="C160" t="str">
            <v>HUNELEC                        Service public d' Electricité</v>
          </cell>
          <cell r="D160" t="str">
            <v>Mme MICLO</v>
          </cell>
          <cell r="E160" t="str">
            <v>17 quai du Maroc                           68333 HUNINGUE Cedex</v>
          </cell>
          <cell r="F160" t="str">
            <v>renseignements : 03 89 89 76 24</v>
          </cell>
          <cell r="G160" t="str">
            <v>dépannage hors h ouverture : 03 89 67 78 38</v>
          </cell>
          <cell r="H160" t="str">
            <v>03 89 89 98 64</v>
          </cell>
          <cell r="J160" t="str">
            <v>fourniture d'Electricité sur HUNINGUE</v>
          </cell>
        </row>
        <row r="161">
          <cell r="C161" t="str">
            <v>HUSSON Collectivités</v>
          </cell>
          <cell r="D161" t="str">
            <v>Mme MAIRE : facturation</v>
          </cell>
          <cell r="E161" t="str">
            <v>Usine et bureaux : rte de l' Europe BP 1 - 68650 LAPOUTROIE</v>
          </cell>
          <cell r="F161" t="str">
            <v>03 89 47 56 56</v>
          </cell>
          <cell r="H161" t="str">
            <v>03 89 47 26 03</v>
          </cell>
          <cell r="I161" t="str">
            <v>www.husson@husson-co.fr</v>
          </cell>
        </row>
        <row r="162">
          <cell r="D162" t="str">
            <v>représentant : Jean-Yves COUE</v>
          </cell>
          <cell r="E162" t="str">
            <v>3 Sentier des vignes                           68160 SAINTE MARIE AUX MINES</v>
          </cell>
          <cell r="F162" t="str">
            <v>03 89 58 59 18</v>
          </cell>
          <cell r="G162" t="str">
            <v>06 63 83 23 00</v>
          </cell>
          <cell r="H162" t="str">
            <v>03 89 58 59 18</v>
          </cell>
          <cell r="I162" t="str">
            <v>jycoue@husson-co.fr</v>
          </cell>
        </row>
        <row r="163">
          <cell r="E163" t="str">
            <v xml:space="preserve">     </v>
          </cell>
        </row>
        <row r="164">
          <cell r="C164" t="str">
            <v>IDEX  Est   Energie</v>
          </cell>
          <cell r="D164" t="str">
            <v>Yves LESSINGER Ingén d'exploitation</v>
          </cell>
          <cell r="E164" t="str">
            <v>6 Av Valparc  - bât N                              68440  HABSHEIM</v>
          </cell>
          <cell r="F164" t="str">
            <v>03 89 52 01 82</v>
          </cell>
          <cell r="G164" t="str">
            <v>06 82 66 57 48</v>
          </cell>
          <cell r="H164" t="str">
            <v>03 89 53 76 58</v>
          </cell>
        </row>
        <row r="165">
          <cell r="C165" t="str">
            <v>ILLFURTH Mairie</v>
          </cell>
          <cell r="F165" t="str">
            <v>03 89 25 42 14</v>
          </cell>
          <cell r="G165" t="str">
            <v>06 07 87 00 92</v>
          </cell>
        </row>
        <row r="166">
          <cell r="C166" t="str">
            <v>ILLZACH Centre Sociaux Culturel</v>
          </cell>
          <cell r="F166" t="str">
            <v>03 89 66 20 73</v>
          </cell>
        </row>
        <row r="167">
          <cell r="C167" t="str">
            <v>IMP SINCLAIR , siège</v>
          </cell>
          <cell r="D167" t="str">
            <v>Mme CARRAZ Brigitte Directrice</v>
          </cell>
          <cell r="E167" t="str">
            <v>2 Av Joffre                                        68100 MULHOUSE</v>
          </cell>
          <cell r="F167" t="str">
            <v>03 89 45 88 06</v>
          </cell>
          <cell r="H167" t="str">
            <v>03 89 56 22 99</v>
          </cell>
          <cell r="J167" t="str">
            <v>tél IMPRO de LUTTERBACH :  03 89 52 08 11</v>
          </cell>
        </row>
        <row r="168">
          <cell r="C168" t="str">
            <v>IMP SINCLAIR   3 r de Pfastatt Mulhouse</v>
          </cell>
          <cell r="D168" t="str">
            <v>DEPUYDT Paul chef de service</v>
          </cell>
          <cell r="E168" t="str">
            <v>2 Av Joffre                                        68100 MULHOUSE</v>
          </cell>
          <cell r="J168" t="str">
            <v xml:space="preserve">logements 26 Studios </v>
          </cell>
        </row>
        <row r="169">
          <cell r="C169" t="str">
            <v xml:space="preserve">INTER REGIE MULTISERVICES  </v>
          </cell>
          <cell r="D169" t="str">
            <v>M  FERRO Jorge chargé d'aff.</v>
          </cell>
          <cell r="E169" t="str">
            <v>33 rue Jacques Mugnier                              68200  MULHOUSE</v>
          </cell>
          <cell r="F169" t="str">
            <v>03 89 59 44 31</v>
          </cell>
          <cell r="H169" t="str">
            <v>03 89 59 57 33</v>
          </cell>
          <cell r="I169" t="str">
            <v>inter-regie@wanadoo.fr</v>
          </cell>
          <cell r="J169" t="str">
            <v>Second Œuvre Bâtiment , Propreté , Espaces Verts , Traitements des D3E</v>
          </cell>
        </row>
        <row r="170">
          <cell r="C170" t="str">
            <v xml:space="preserve">ISERBA                     </v>
          </cell>
          <cell r="D170" t="str">
            <v>Rémi ROUSSEAU Attaché de direction</v>
          </cell>
          <cell r="E170" t="str">
            <v>siège social : 8 Av Eugène-Hénaff 69120 VAUX en VELIN</v>
          </cell>
          <cell r="F170" t="str">
            <v>04 78 80 03 28</v>
          </cell>
          <cell r="G170" t="str">
            <v>Rousseau :                06 77 19 17 87</v>
          </cell>
          <cell r="H170" t="str">
            <v>04 72 04 45 30</v>
          </cell>
          <cell r="I170" t="str">
            <v>www.iserba.fr</v>
          </cell>
          <cell r="J170" t="str">
            <v>remi.rousseau@iserba.fr</v>
          </cell>
        </row>
        <row r="171">
          <cell r="D171" t="str">
            <v>David VERDOT Chef d'agence</v>
          </cell>
          <cell r="E171" t="str">
            <v>r de la  Libération                                    90800 BAVILLIERS</v>
          </cell>
          <cell r="F171" t="str">
            <v>03 84 55 08 64</v>
          </cell>
          <cell r="G171" t="str">
            <v xml:space="preserve"> VERDOT               06 77 19 22 09</v>
          </cell>
          <cell r="H171" t="str">
            <v>03 84 27 54 17</v>
          </cell>
          <cell r="I171" t="str">
            <v>exploitation.bavilliers@iserba.fr</v>
          </cell>
        </row>
        <row r="172">
          <cell r="D172" t="str">
            <v>Nancy</v>
          </cell>
          <cell r="F172" t="str">
            <v>03 83 21 79 83</v>
          </cell>
          <cell r="H172" t="str">
            <v>03 83 21 76 60</v>
          </cell>
        </row>
        <row r="173">
          <cell r="E173" t="str">
            <v xml:space="preserve">     </v>
          </cell>
        </row>
        <row r="174">
          <cell r="C174" t="str">
            <v xml:space="preserve">Les JARDINIERS   X       SCHAEFFER </v>
          </cell>
          <cell r="D174" t="str">
            <v>SCHAEFFER Xavier</v>
          </cell>
          <cell r="E174" t="str">
            <v>9 rue de la Hardt -                             68270 WITTENHEIM</v>
          </cell>
          <cell r="F174" t="str">
            <v>03 89 57 36 15</v>
          </cell>
          <cell r="G174" t="str">
            <v>06 03 40 05 36</v>
          </cell>
          <cell r="H174" t="str">
            <v>03 89 52 79 08</v>
          </cell>
          <cell r="I174" t="str">
            <v>lesjardiniers.sarl@wandoo.fr</v>
          </cell>
        </row>
        <row r="175">
          <cell r="E175" t="str">
            <v xml:space="preserve">     </v>
          </cell>
        </row>
        <row r="176">
          <cell r="C176" t="str">
            <v>K.2.M. Services</v>
          </cell>
          <cell r="D176" t="str">
            <v>Yves LAURENT</v>
          </cell>
          <cell r="E176" t="str">
            <v>50 r des Escargots                            67500 HAGUENAU</v>
          </cell>
          <cell r="F176" t="str">
            <v>03 88 98 08 68</v>
          </cell>
          <cell r="H176" t="str">
            <v>03 88 93 37 89</v>
          </cell>
          <cell r="J176" t="str">
            <v>Porte de garage , Square r Neppert Mulhouse</v>
          </cell>
        </row>
        <row r="177">
          <cell r="D177" t="str">
            <v>Mr KLEIN Direct commercial</v>
          </cell>
        </row>
        <row r="178">
          <cell r="C178" t="str">
            <v>KLEINHENNY R. Sarl                serrurerie</v>
          </cell>
          <cell r="E178" t="str">
            <v>28 r de Kingersheim   BP 54</v>
          </cell>
          <cell r="F178" t="str">
            <v>03 89 58 61 32</v>
          </cell>
          <cell r="H178" t="str">
            <v>03 89 50 42 49</v>
          </cell>
        </row>
        <row r="179">
          <cell r="C179" t="str">
            <v>KOERPER Roger et Fils              Serrurerie</v>
          </cell>
          <cell r="E179" t="str">
            <v>5 a r de l' Eglise                            68440  DIETWILLER</v>
          </cell>
          <cell r="F179" t="str">
            <v>03 89 81 30 79</v>
          </cell>
          <cell r="H179" t="str">
            <v>03 89 26 81 44</v>
          </cell>
        </row>
        <row r="180">
          <cell r="C180" t="str">
            <v>KONE Ascenseur</v>
          </cell>
          <cell r="D180" t="str">
            <v>Mme JOST Consuelo /  Secrétariat Accueil</v>
          </cell>
          <cell r="E180" t="str">
            <v>5 rue Pierre Marie Curie  BP 11                     67541  OSTWALD Cedex</v>
          </cell>
          <cell r="F180" t="str">
            <v>03 88 15 21 59</v>
          </cell>
          <cell r="G180" t="str">
            <v>Mr PONT                            06 85 12 28 51</v>
          </cell>
          <cell r="H180" t="str">
            <v>03 88 75 73 08</v>
          </cell>
        </row>
        <row r="181">
          <cell r="D181" t="str">
            <v>Commercial : Mr Dominique PONT</v>
          </cell>
          <cell r="F181" t="str">
            <v>03 88 15 21 57</v>
          </cell>
          <cell r="G181" t="str">
            <v>dépannage :        0 811 711 711</v>
          </cell>
        </row>
        <row r="182">
          <cell r="D182" t="str">
            <v>Chef Equipe pour le Secteur de MULHOUSE /  Mr HAMOU   06 75 66 43 52</v>
          </cell>
        </row>
        <row r="183">
          <cell r="C183" t="str">
            <v>KONE Ascenseur , Service Facturation</v>
          </cell>
          <cell r="E183" t="str">
            <v>S.F.A. KONE Service Trésorerie BP 3316  -  06206 NICE CEDEX 3</v>
          </cell>
          <cell r="F183" t="str">
            <v>04 97 18 47 00</v>
          </cell>
        </row>
        <row r="184">
          <cell r="E184" t="str">
            <v xml:space="preserve">     </v>
          </cell>
        </row>
        <row r="185">
          <cell r="C185" t="str">
            <v xml:space="preserve">LABORATOIRES LOGISSAIN     </v>
          </cell>
          <cell r="D185" t="str">
            <v>voir LOGISSAIN</v>
          </cell>
        </row>
        <row r="186">
          <cell r="C186" t="str">
            <v xml:space="preserve">LES JARDINIERS X SCHAEFFER </v>
          </cell>
          <cell r="D186" t="str">
            <v>SCHAEFFER Xavier</v>
          </cell>
          <cell r="E186" t="str">
            <v>9 rue de la Hardt -                               68270 WITTENHEIM</v>
          </cell>
          <cell r="F186" t="str">
            <v>03 89 57 36 15</v>
          </cell>
          <cell r="G186" t="str">
            <v>06 03 40 05 36</v>
          </cell>
          <cell r="H186" t="str">
            <v>03 89 52 79 08</v>
          </cell>
          <cell r="I186" t="str">
            <v>lesjardiniers.sarl@wandoo.fr</v>
          </cell>
        </row>
        <row r="187">
          <cell r="C187" t="str">
            <v>LIBERTI TUSCANO            Carrelage</v>
          </cell>
          <cell r="E187" t="str">
            <v>4, r de Ruelisheim                        68110 ILLZACH</v>
          </cell>
          <cell r="F187" t="str">
            <v>03 89 52 10 27</v>
          </cell>
          <cell r="H187" t="str">
            <v>03 89 52 96 74</v>
          </cell>
        </row>
        <row r="188">
          <cell r="C188" t="str">
            <v>LIEBERMANN   Ets  / Sanitaire</v>
          </cell>
          <cell r="E188" t="str">
            <v>8 r des Celtes BP 15                           68510 SIERENTZ</v>
          </cell>
          <cell r="F188" t="str">
            <v>03 89 81 50 81</v>
          </cell>
          <cell r="H188" t="str">
            <v>03 89 81 60 72</v>
          </cell>
          <cell r="J188" t="str">
            <v>electricité / sanitaire</v>
          </cell>
        </row>
        <row r="189">
          <cell r="C189" t="str">
            <v>LINGELSER</v>
          </cell>
          <cell r="D189" t="str">
            <v>LINGELSER Bertrand</v>
          </cell>
          <cell r="E189" t="str">
            <v>1 r de Provence  BP 48                           68720 ILLFURTH</v>
          </cell>
          <cell r="F189" t="str">
            <v>03 89 25 48 43</v>
          </cell>
          <cell r="G189" t="str">
            <v>06 07 60 87 86</v>
          </cell>
          <cell r="H189" t="str">
            <v>03 89 25 55 36</v>
          </cell>
        </row>
        <row r="190">
          <cell r="C190" t="str">
            <v>LITTERST Claude / Paysagiste</v>
          </cell>
          <cell r="E190" t="str">
            <v>14 r du Steinacker                           68800 THANN</v>
          </cell>
          <cell r="F190" t="str">
            <v>03 89 37 36 76</v>
          </cell>
          <cell r="H190" t="str">
            <v>03 89 37 36 76</v>
          </cell>
          <cell r="J190" t="str">
            <v>s'occupe du 8 r de l' Etang à PFASTATT</v>
          </cell>
        </row>
        <row r="191">
          <cell r="C191" t="str">
            <v>L N A    Nettoyage</v>
          </cell>
          <cell r="D191" t="str">
            <v>Mr GALLO Directeur</v>
          </cell>
          <cell r="E191" t="str">
            <v>17 r des Artisans                           68120 RICHWILLER</v>
          </cell>
          <cell r="F191" t="str">
            <v>03 89 53 34 23</v>
          </cell>
          <cell r="H191" t="str">
            <v>03 89 57 12 59</v>
          </cell>
        </row>
        <row r="192">
          <cell r="C192" t="str">
            <v>LOGEMENT JEUNES</v>
          </cell>
        </row>
        <row r="193">
          <cell r="C193" t="str">
            <v xml:space="preserve">LOGINSER                              ex   COTRAMI    /  ALEOS    </v>
          </cell>
          <cell r="E193" t="str">
            <v>siège :  1 Av Pdt Kennedy    68100  MULHOUSE</v>
          </cell>
          <cell r="F193" t="str">
            <v>03 89 33 37 77</v>
          </cell>
        </row>
        <row r="194">
          <cell r="D194" t="str">
            <v>JUNCKER Emile / LOGINSER</v>
          </cell>
          <cell r="E194" t="str">
            <v>3 Av Kennedy  68100 MULHOUSE</v>
          </cell>
          <cell r="F194" t="str">
            <v>03 89 32 71 35</v>
          </cell>
          <cell r="H194" t="str">
            <v>03 89 33 37 73</v>
          </cell>
          <cell r="I194" t="str">
            <v>e.juncker@aleos.asso.fr</v>
          </cell>
          <cell r="J194" t="str">
            <v>s'occupe des logements réservés à la SOMCO</v>
          </cell>
        </row>
        <row r="195">
          <cell r="C195" t="str">
            <v>LOGISSAIN</v>
          </cell>
          <cell r="D195" t="str">
            <v>Mr CASTALAN Dominique</v>
          </cell>
          <cell r="E195" t="str">
            <v>Z. I . Argiesans                              90800 BAVILLIERS</v>
          </cell>
          <cell r="F195" t="str">
            <v>03 84 36 61 10           domicile :          03 84 56 03 26</v>
          </cell>
          <cell r="H195" t="str">
            <v>03 84 28 92 43</v>
          </cell>
        </row>
        <row r="196">
          <cell r="D196" t="str">
            <v>Mme REDOUTEZ / Facturation</v>
          </cell>
          <cell r="F196" t="str">
            <v>03 84 36 61 13</v>
          </cell>
        </row>
        <row r="197">
          <cell r="C197" t="str">
            <v xml:space="preserve">LORRAINE ASSAINISSEMENT    </v>
          </cell>
          <cell r="D197" t="str">
            <v>Mr BOUDOT Pierre / patron</v>
          </cell>
          <cell r="E197" t="str">
            <v>Route de Strasbourg  - CHESNY               BP 13 - 57245 PELTRE</v>
          </cell>
          <cell r="F197" t="str">
            <v>03 87 38 10 04</v>
          </cell>
          <cell r="G197" t="str">
            <v>06 11 98 06 23</v>
          </cell>
          <cell r="H197" t="str">
            <v>03 87 38 16 30</v>
          </cell>
          <cell r="I197" t="str">
            <v>lorraine-assainissement@wanadoo.fr</v>
          </cell>
          <cell r="J197" t="str">
            <v>station de pompage et de relevage</v>
          </cell>
        </row>
        <row r="198">
          <cell r="D198" t="str">
            <v>ROBERTCamille Technicien</v>
          </cell>
        </row>
        <row r="199">
          <cell r="C199" t="str">
            <v xml:space="preserve">LUTRINGER-SILLON S A       </v>
          </cell>
          <cell r="E199" t="str">
            <v>33 Faubourg des Vosges BP 74   68802  THANN CEDEX</v>
          </cell>
          <cell r="F199" t="str">
            <v>03 89 37 11 18</v>
          </cell>
          <cell r="H199" t="str">
            <v>03 89 37 45 18</v>
          </cell>
        </row>
        <row r="200">
          <cell r="C200" t="str">
            <v>LYMPIUS SARL                  Sanitaire</v>
          </cell>
          <cell r="D200" t="str">
            <v>M  LYMPIUS</v>
          </cell>
          <cell r="E200" t="str">
            <v>367 route de Bâle                               68400  RIEDISHEIM</v>
          </cell>
          <cell r="F200" t="str">
            <v>03 89 64 27 17</v>
          </cell>
          <cell r="G200" t="str">
            <v>03 89 64 27 17</v>
          </cell>
          <cell r="H200" t="str">
            <v>03 89 54 49 95</v>
          </cell>
        </row>
        <row r="201">
          <cell r="C201" t="str">
            <v xml:space="preserve">LYONNAISE DES EAUX         </v>
          </cell>
          <cell r="E201" t="str">
            <v>2, rue Turgot BP 96                       68312  ILLZACH CEDEX</v>
          </cell>
          <cell r="F201" t="str">
            <v>03 89 66 96 60</v>
          </cell>
          <cell r="H201" t="str">
            <v>03 89 56 36 20</v>
          </cell>
        </row>
        <row r="203">
          <cell r="E203" t="str">
            <v xml:space="preserve">     </v>
          </cell>
        </row>
        <row r="204">
          <cell r="C204" t="str">
            <v>MAIRIE de CHALAMPE</v>
          </cell>
          <cell r="E204" t="str">
            <v>9 Espace Centre-Village                           68490 CHALAMPE</v>
          </cell>
          <cell r="F204" t="str">
            <v>03 89 26 04 37</v>
          </cell>
          <cell r="J204" t="str">
            <v>Facturation de l' Eau</v>
          </cell>
        </row>
        <row r="205">
          <cell r="C205" t="str">
            <v>MAIRIE de MULHOUSE</v>
          </cell>
          <cell r="D205" t="str">
            <v>Services administratifs et techniques</v>
          </cell>
          <cell r="E205" t="str">
            <v>BP 3089 ,  2 r Pierre Curie                     68062  MULHOUSE Cedex</v>
          </cell>
          <cell r="F205" t="str">
            <v>03 89 32 58 58</v>
          </cell>
          <cell r="H205" t="str">
            <v>03 89 32 59 09</v>
          </cell>
          <cell r="I205" t="str">
            <v>mulhouse@ville-mulhouse.fr</v>
          </cell>
        </row>
        <row r="206">
          <cell r="D206" t="str">
            <v>Allo Proximité</v>
          </cell>
          <cell r="F206" t="str">
            <v>03 89 33 78 78</v>
          </cell>
        </row>
        <row r="207">
          <cell r="E207" t="str">
            <v>voir aussi rubrique  :                                Ville de Mulhouse</v>
          </cell>
        </row>
        <row r="208">
          <cell r="C208" t="str">
            <v>MAIRIE d' OTTMARSHEIM</v>
          </cell>
          <cell r="F208" t="str">
            <v>03 89 26 06 42</v>
          </cell>
        </row>
        <row r="209">
          <cell r="D209" t="str">
            <v>Jean Luc VONFELT</v>
          </cell>
          <cell r="E209" t="str">
            <v>Syndicat Intercommunal des Eaux :                1 rue des Alpes 68490 OTTMARSHEIM</v>
          </cell>
          <cell r="F209" t="str">
            <v>03 89 83 21 50</v>
          </cell>
          <cell r="H209" t="str">
            <v>03 89 26 20 66</v>
          </cell>
          <cell r="J209" t="str">
            <v>Facturation EAU : Ottmarsheim et Hombourg</v>
          </cell>
        </row>
        <row r="210">
          <cell r="C210" t="str">
            <v>MAIRIE de PFETTERHOUSE</v>
          </cell>
          <cell r="F210" t="str">
            <v>03 89 26 06 42</v>
          </cell>
          <cell r="J210" t="str">
            <v>Relevé d' Eau à Seppois le Bas</v>
          </cell>
        </row>
        <row r="211">
          <cell r="C211" t="str">
            <v>MAIRIE de SEPPOIS le BAS</v>
          </cell>
          <cell r="D211" t="str">
            <v>Mme MORGEN / pour l' Eau</v>
          </cell>
          <cell r="E211" t="str">
            <v>68580 SEPPOIS LE BAS</v>
          </cell>
          <cell r="F211" t="str">
            <v>03 89 25 60 07</v>
          </cell>
          <cell r="H211" t="str">
            <v>03 89 07 63 34</v>
          </cell>
          <cell r="J211" t="str">
            <v>Relevé d' Eau à Seppois le Bas</v>
          </cell>
        </row>
        <row r="212">
          <cell r="C212" t="str">
            <v>MAIRIE de WITTENHEIM</v>
          </cell>
          <cell r="E212" t="str">
            <v>21 r d' Ensisheim BP 29 -                     68272 WITTENHEIM Cedex</v>
          </cell>
          <cell r="F212" t="str">
            <v>03 89 52 85 15</v>
          </cell>
          <cell r="J212" t="str">
            <v>Facturation de l' Assainissement pour l' EAU</v>
          </cell>
        </row>
        <row r="213">
          <cell r="D213" t="str">
            <v>Dépannage</v>
          </cell>
          <cell r="F213" t="str">
            <v>03 89 52 85 10</v>
          </cell>
        </row>
        <row r="214">
          <cell r="C214" t="str">
            <v>MDPA                                      Service Logements</v>
          </cell>
          <cell r="D214" t="str">
            <v>Mr Daniel SCHNEIDER Chef de section</v>
          </cell>
          <cell r="E214" t="str">
            <v>MDPA  Sv Logements   127 rte de Mulhouse  68310 WITTELSHEIM</v>
          </cell>
          <cell r="F214" t="str">
            <v>03 89 26 63 81</v>
          </cell>
          <cell r="H214" t="str">
            <v>03 89 26 62 44</v>
          </cell>
          <cell r="I214" t="str">
            <v>d.schneider@mdpa.fr</v>
          </cell>
        </row>
        <row r="215">
          <cell r="C215" t="str">
            <v>MENUISERIE ENDERLIN</v>
          </cell>
          <cell r="D215" t="str">
            <v>M  ENDERLIN</v>
          </cell>
          <cell r="E215" t="str">
            <v>28 Rue Sainte Catherine                          68720  SAINT BERNARD</v>
          </cell>
          <cell r="F215" t="str">
            <v>03 89 25 46 91</v>
          </cell>
          <cell r="G215" t="str">
            <v>06 80 25 20 98</v>
          </cell>
          <cell r="H215" t="str">
            <v>03 89 25 52 98</v>
          </cell>
        </row>
        <row r="216">
          <cell r="C216" t="str">
            <v xml:space="preserve">MIROIR CITE                </v>
          </cell>
          <cell r="E216" t="str">
            <v>15, rue Lavoisier                      68200  MULHOUSE</v>
          </cell>
          <cell r="F216" t="str">
            <v>03 89 42 25 99</v>
          </cell>
          <cell r="H216" t="str">
            <v>03 89 43 34 43</v>
          </cell>
        </row>
        <row r="217">
          <cell r="D217" t="str">
            <v>BIELMANN Thierry Cadre Technique</v>
          </cell>
          <cell r="F217" t="str">
            <v>direct Mr Bielmann 03 89 60 63 61</v>
          </cell>
          <cell r="G217" t="str">
            <v>06 81 76 97 92</v>
          </cell>
        </row>
        <row r="218">
          <cell r="C218" t="str">
            <v xml:space="preserve">MIROITERIE VITALE          </v>
          </cell>
          <cell r="E218" t="str">
            <v>3 rue des Vosges                                      68350  DIDENHEIM</v>
          </cell>
          <cell r="F218" t="str">
            <v>03 89 61 01 01</v>
          </cell>
        </row>
        <row r="219">
          <cell r="C219" t="str">
            <v>MOKAS Farid</v>
          </cell>
          <cell r="E219" t="str">
            <v>SOMCO    poste interne  219</v>
          </cell>
          <cell r="G219" t="str">
            <v>06 82 67 05 44</v>
          </cell>
        </row>
        <row r="220">
          <cell r="C220" t="str">
            <v>MULHOUSE SECURITE INCENDIE</v>
          </cell>
          <cell r="D220" t="str">
            <v>Mr Albert BOENELE</v>
          </cell>
          <cell r="E220" t="str">
            <v>40 r Jean Monnet - Melpark 5 -                 68100 MULHOUSE</v>
          </cell>
          <cell r="F220" t="str">
            <v>03 89 43 18 18</v>
          </cell>
          <cell r="H220" t="str">
            <v>03 89 42 96 74</v>
          </cell>
          <cell r="J220" t="str">
            <v>ancien responsable de SIA</v>
          </cell>
        </row>
        <row r="221">
          <cell r="C221" t="str">
            <v>MULTIPROTECT</v>
          </cell>
          <cell r="E221" t="str">
            <v>ZA du Vignoble , rue de Vieux-Thann BP 98 - 68703 CERNAY Cedex</v>
          </cell>
          <cell r="F221" t="str">
            <v>03 89 39 92 92</v>
          </cell>
          <cell r="H221" t="str">
            <v>03 89 75 74 40</v>
          </cell>
          <cell r="I221" t="str">
            <v>multi-protect@wanadoo.fr</v>
          </cell>
        </row>
        <row r="222">
          <cell r="C222" t="str">
            <v>MUSCH Sarl / Ramoneur</v>
          </cell>
          <cell r="D222" t="str">
            <v>MUSCH roger</v>
          </cell>
          <cell r="E222" t="str">
            <v>24 r de la Libération                          68200 MULHOUSE Bourtzwiller</v>
          </cell>
          <cell r="F222" t="str">
            <v>03 89 52 30 91</v>
          </cell>
          <cell r="G222" t="str">
            <v>06 22 49 71 80</v>
          </cell>
          <cell r="H222" t="str">
            <v>03 89 52 01 87</v>
          </cell>
        </row>
        <row r="223">
          <cell r="E223" t="str">
            <v xml:space="preserve">     </v>
          </cell>
        </row>
        <row r="224">
          <cell r="C224" t="str">
            <v>NEOTECH SARL  /           Electricité</v>
          </cell>
          <cell r="D224" t="str">
            <v>D. Ringenbach</v>
          </cell>
          <cell r="E224" t="str">
            <v>Aire de la Thur , Rte de Guebwiller 68840 PULVERSHEIM</v>
          </cell>
          <cell r="F224" t="str">
            <v>03 89 28 32 54</v>
          </cell>
          <cell r="G224" t="str">
            <v>06 80 87 63 47</v>
          </cell>
          <cell r="H224" t="str">
            <v>03 89 28 32 74</v>
          </cell>
          <cell r="J224" t="str">
            <v>Christian RANZATO Technicien /  intervention Flammarion</v>
          </cell>
        </row>
        <row r="225">
          <cell r="E225" t="str">
            <v xml:space="preserve">     </v>
          </cell>
        </row>
        <row r="226">
          <cell r="C226" t="str">
            <v>OLGREEN   /                                      Groupe Lesage</v>
          </cell>
          <cell r="E226" t="str">
            <v>siège social : rue de St Amarin prolongée</v>
          </cell>
          <cell r="F226" t="str">
            <v>03 89 42 00 46</v>
          </cell>
          <cell r="H226" t="str">
            <v>03 89 59 67 68</v>
          </cell>
        </row>
        <row r="227">
          <cell r="D227" t="str">
            <v>Mr Laurent NITSCH gérant</v>
          </cell>
          <cell r="E227" t="str">
            <v>Services administratifs : 16, rue de Hirtzbach   68200  MULHOUSE</v>
          </cell>
          <cell r="F227" t="str">
            <v>03 89 59 67 67</v>
          </cell>
          <cell r="G227" t="str">
            <v>06 71 10 01 56</v>
          </cell>
        </row>
        <row r="228">
          <cell r="C228" t="str">
            <v>ONIMUS Société /    Peinture</v>
          </cell>
          <cell r="E228" t="str">
            <v>118 r de Richwiller                       68260  KINGERSHEIM</v>
          </cell>
          <cell r="F228" t="str">
            <v>03 89 52 30 03</v>
          </cell>
          <cell r="G228" t="str">
            <v>06 87 73 08 99</v>
          </cell>
          <cell r="H228" t="str">
            <v>03 89 57 19 06</v>
          </cell>
        </row>
        <row r="229">
          <cell r="C229" t="str">
            <v>ORTSCHEID Pierre</v>
          </cell>
          <cell r="E229" t="str">
            <v>SOMCO    poste interne  276</v>
          </cell>
          <cell r="G229" t="str">
            <v>06 32 55 08 01</v>
          </cell>
        </row>
        <row r="230">
          <cell r="C230" t="str">
            <v>OSTERMANN Géomètre</v>
          </cell>
          <cell r="D230" t="str">
            <v>Maurice et Rémi</v>
          </cell>
          <cell r="E230" t="str">
            <v>85 r de Zimmersheim                        68400   RIEDISHEIM</v>
          </cell>
          <cell r="F230" t="str">
            <v>03 89 44 19 68</v>
          </cell>
          <cell r="H230" t="str">
            <v>03 89 64 19 42</v>
          </cell>
        </row>
        <row r="231">
          <cell r="C231" t="str">
            <v>OTE</v>
          </cell>
          <cell r="F231" t="str">
            <v>03 89 59 41 11</v>
          </cell>
        </row>
        <row r="232">
          <cell r="C232" t="str">
            <v xml:space="preserve">OTIS                       </v>
          </cell>
          <cell r="D232" t="str">
            <v>J Philippe LEFEVRE Chef d'Agence</v>
          </cell>
          <cell r="E232" t="str">
            <v>124, rue du Château zu Rhein   68200  MULHOUSE</v>
          </cell>
          <cell r="H232" t="str">
            <v>03 89 59 15 11</v>
          </cell>
          <cell r="J232" t="str">
            <v>Secrétariat Accueil :  Mme WISSHAUPT</v>
          </cell>
        </row>
        <row r="233">
          <cell r="D233" t="str">
            <v>Mr MARECHAL J Pascal / contremaître maintenance</v>
          </cell>
          <cell r="F233" t="str">
            <v>direct Marechal 03 89 42 99 12</v>
          </cell>
          <cell r="G233" t="str">
            <v>06 12 41 45 04</v>
          </cell>
        </row>
        <row r="234">
          <cell r="D234" t="str">
            <v>Panne 24  / 24</v>
          </cell>
          <cell r="F234" t="str">
            <v>0 800 970 083</v>
          </cell>
        </row>
        <row r="235">
          <cell r="C235" t="str">
            <v>OZCAN &amp; KAISER                  Métallier - Serrurier</v>
          </cell>
          <cell r="E235" t="str">
            <v xml:space="preserve">4 r de l'Erable    68350 DIDENHEIM </v>
          </cell>
          <cell r="F235" t="str">
            <v>03 89 06 47 05</v>
          </cell>
          <cell r="G235" t="str">
            <v>06 61 15 19 95</v>
          </cell>
          <cell r="H235" t="str">
            <v>03 89 06 40 79</v>
          </cell>
          <cell r="I235" t="str">
            <v>ozcankaiser@wanadoo.fr</v>
          </cell>
          <cell r="J235" t="str">
            <v>http://ozcankaiser.monsite.wanadoo.fr</v>
          </cell>
        </row>
        <row r="236">
          <cell r="C236" t="str">
            <v>OZBAKAN Ismaël / SMS</v>
          </cell>
          <cell r="E236" t="str">
            <v>21 Porte du Miroir                          68100  MULHOUSE</v>
          </cell>
          <cell r="F236" t="str">
            <v>03 89 46 31 99</v>
          </cell>
          <cell r="G236" t="str">
            <v>06 15 25 12 14</v>
          </cell>
          <cell r="H236" t="str">
            <v>03 89 46 31 99</v>
          </cell>
          <cell r="J236" t="str">
            <v>Serrurerie Multi Services</v>
          </cell>
        </row>
        <row r="237">
          <cell r="E237" t="str">
            <v xml:space="preserve">     </v>
          </cell>
        </row>
        <row r="238">
          <cell r="C238" t="str">
            <v>PAPILLONS Blancs</v>
          </cell>
          <cell r="D238" t="str">
            <v xml:space="preserve"> voir rubrique  :   ASSOCIATION  les  PAPILLONS BLANCS</v>
          </cell>
        </row>
        <row r="239">
          <cell r="C239" t="str">
            <v>PIDUTTI Gino  Ets  /           Carrelage</v>
          </cell>
          <cell r="E239" t="str">
            <v>6 r des Perdrix                                          68110 ILLZACH MODENHEIM</v>
          </cell>
          <cell r="F239" t="str">
            <v>03 89 61 95 39</v>
          </cell>
          <cell r="G239" t="str">
            <v>06 07 96 32 71</v>
          </cell>
          <cell r="H239" t="str">
            <v>03 89 61 53 78</v>
          </cell>
        </row>
        <row r="240">
          <cell r="C240" t="str">
            <v>PLASTIC OMNIUM</v>
          </cell>
          <cell r="E240" t="str">
            <v>BP 206                                      92306  LEVALLOIS Cedex</v>
          </cell>
          <cell r="F240" t="str">
            <v>04 72 76 77 69</v>
          </cell>
          <cell r="G240" t="str">
            <v>06 14 99 66 43</v>
          </cell>
          <cell r="H240" t="str">
            <v>04 72 76 77 58</v>
          </cell>
          <cell r="J240" t="str">
            <v>conteneurs</v>
          </cell>
        </row>
        <row r="241">
          <cell r="C241" t="str">
            <v>PLATINIUM  / Bar du 2 Kennedy Mulhouse</v>
          </cell>
          <cell r="D241" t="str">
            <v>Mr BENTARA Gérant</v>
          </cell>
          <cell r="E241" t="str">
            <v>2 Av Kennedy                                 68200 MULHOUSE  /                                      angle rue de l' Arsenal</v>
          </cell>
          <cell r="F241" t="str">
            <v>06 19 20 23 05</v>
          </cell>
          <cell r="J241" t="str">
            <v>compteur d'eau n° 951 2648 à relever par nos soins</v>
          </cell>
        </row>
        <row r="242">
          <cell r="C242" t="str">
            <v>POMPIERS MULHOUSE</v>
          </cell>
          <cell r="D242" t="str">
            <v>Informations : Mr LEHMANN</v>
          </cell>
          <cell r="E242" t="str">
            <v>Caserne Coehern  MULHOUSE</v>
          </cell>
          <cell r="F242" t="str">
            <v>03 89 33 43 43</v>
          </cell>
        </row>
        <row r="243">
          <cell r="C243" t="str">
            <v xml:space="preserve">PROXISERVE                 </v>
          </cell>
          <cell r="D243" t="str">
            <v>siège social</v>
          </cell>
          <cell r="E243" t="str">
            <v>7 rue Basses Tintelleries                              62200  BOULOGNE s/ Mer</v>
          </cell>
          <cell r="F243" t="str">
            <v>03 21 10 92 10</v>
          </cell>
          <cell r="H243" t="str">
            <v>03 21 10 92 20</v>
          </cell>
        </row>
        <row r="244">
          <cell r="D244" t="str">
            <v>Facturation :</v>
          </cell>
          <cell r="E244" t="str">
            <v>9 r Jacob Mayer                           67200 STRASBOURG</v>
          </cell>
          <cell r="F244" t="str">
            <v>03 88 27 54 00</v>
          </cell>
          <cell r="H244" t="str">
            <v>03 88 27 54 01</v>
          </cell>
        </row>
        <row r="245">
          <cell r="D245" t="str">
            <v>Répartiteurs</v>
          </cell>
          <cell r="E245" t="str">
            <v>Agence de Strasbourg :                                 8 bis de la Redoute 67207 NIEDERHAUSBERGEN</v>
          </cell>
          <cell r="F245" t="str">
            <v>03 90 22 61 61</v>
          </cell>
          <cell r="H245" t="str">
            <v>03 89 64 31 38</v>
          </cell>
          <cell r="I245" t="str">
            <v>www.proxiserve.fr</v>
          </cell>
        </row>
        <row r="246">
          <cell r="D246" t="str">
            <v>CONTRATS CHAUDIERES</v>
          </cell>
          <cell r="F246" t="str">
            <v>03 89 31 86 20</v>
          </cell>
        </row>
        <row r="247">
          <cell r="D247" t="str">
            <v>Sylvain MICHELOT Chef d' Agence</v>
          </cell>
          <cell r="E247" t="str">
            <v>RIXHEIM / Service Administratif : 5 Av Valparc                                 68440  HABSHEIM</v>
          </cell>
          <cell r="F247" t="str">
            <v>03 89 44 63 22</v>
          </cell>
          <cell r="G247" t="str">
            <v>Michelot              06 03 64 74 43</v>
          </cell>
        </row>
        <row r="248">
          <cell r="D248" t="str">
            <v>Nathalie ou Olivia / chaudières / VMC</v>
          </cell>
        </row>
        <row r="249">
          <cell r="D249" t="str">
            <v>Stéphanie ou Fanny :  Eau</v>
          </cell>
          <cell r="F249" t="str">
            <v>03 89 63 41 53</v>
          </cell>
        </row>
        <row r="250">
          <cell r="E250" t="str">
            <v xml:space="preserve">     </v>
          </cell>
        </row>
        <row r="251">
          <cell r="E251" t="str">
            <v xml:space="preserve">     </v>
          </cell>
        </row>
        <row r="252">
          <cell r="E252" t="str">
            <v xml:space="preserve">     </v>
          </cell>
        </row>
        <row r="253">
          <cell r="C253" t="str">
            <v xml:space="preserve">R + D MUSCH SARL           </v>
          </cell>
          <cell r="D253" t="str">
            <v>M  MUSCH</v>
          </cell>
          <cell r="E253" t="str">
            <v>24, rue de la Libération                          68200  MULHOUSE</v>
          </cell>
          <cell r="F253" t="str">
            <v>03 89 52 30 91</v>
          </cell>
          <cell r="G253" t="str">
            <v>06 22 49 71 80</v>
          </cell>
          <cell r="H253" t="str">
            <v>03 89 52 01 87</v>
          </cell>
        </row>
        <row r="254">
          <cell r="C254" t="str">
            <v>RAMONAGE les 3 lys Sarl</v>
          </cell>
          <cell r="E254" t="str">
            <v>8 rue de l' Ecole                                68220 WENTZWILLER</v>
          </cell>
          <cell r="F254" t="str">
            <v>03 89 68 69 44</v>
          </cell>
          <cell r="G254" t="str">
            <v xml:space="preserve"> </v>
          </cell>
          <cell r="H254" t="str">
            <v>03 89 68 75 33</v>
          </cell>
          <cell r="J254" t="str">
            <v>ramonage contrôle vidéo / Secteur St LOUIS</v>
          </cell>
        </row>
        <row r="255">
          <cell r="C255" t="str">
            <v>Ramonage Michel DREYER</v>
          </cell>
          <cell r="D255" t="str">
            <v>Maître ramoneur</v>
          </cell>
          <cell r="E255" t="str">
            <v>8 r des Vallons                                 68170 RIXHEIM</v>
          </cell>
          <cell r="F255" t="str">
            <v>03 89 44 25 42</v>
          </cell>
        </row>
        <row r="256">
          <cell r="C256" t="str">
            <v>RCS  SCHINDLER                Ascenseur</v>
          </cell>
          <cell r="D256" t="str">
            <v>VOIR SOUS SCHINDLER</v>
          </cell>
          <cell r="E256" t="str">
            <v>3 r du Fort - Point Sud                           67118 STRASBOURG - GEISPOLSHEIM</v>
          </cell>
          <cell r="F256" t="str">
            <v>03 88 55 17 00</v>
          </cell>
          <cell r="G256" t="str">
            <v>dépannage :        0 800 031 000</v>
          </cell>
          <cell r="H256" t="str">
            <v>03 88 55 17 19</v>
          </cell>
        </row>
        <row r="257">
          <cell r="E257" t="str">
            <v>Agence de Mulhouse                           104 a, r des Bains                                 68390 SAUSHEIM</v>
          </cell>
          <cell r="F257" t="str">
            <v>03 89 31 02 78</v>
          </cell>
          <cell r="H257" t="str">
            <v>03 89 31 02 86</v>
          </cell>
        </row>
        <row r="258">
          <cell r="D258" t="str">
            <v>Alain BISSCHOP Resp trav maintenance</v>
          </cell>
          <cell r="F258" t="str">
            <v>direct                    03 89 31 02 82</v>
          </cell>
          <cell r="G258" t="str">
            <v>Bisschop            06 86 42 91 78</v>
          </cell>
          <cell r="I258" t="str">
            <v>alain_bisschopp@fr.scindler.com</v>
          </cell>
        </row>
        <row r="259">
          <cell r="C259" t="str">
            <v xml:space="preserve">REAGIR                     </v>
          </cell>
          <cell r="D259" t="str">
            <v>Mr Marcel CZAJA Gérant</v>
          </cell>
          <cell r="E259" t="str">
            <v>8 rue du Pont                                  68110  ILLZACH</v>
          </cell>
          <cell r="F259" t="str">
            <v>03 89 46 84 62</v>
          </cell>
          <cell r="G259" t="str">
            <v>06 08 96 13 15</v>
          </cell>
          <cell r="H259" t="str">
            <v>03 89 66 59 82</v>
          </cell>
        </row>
        <row r="260">
          <cell r="C260" t="str">
            <v>REAGIR  Nettoyage -             Espaces Verts</v>
          </cell>
          <cell r="D260" t="str">
            <v>Pascal FOISSAC</v>
          </cell>
          <cell r="G260" t="str">
            <v>Mr Lorraine :  06 80 03 36 09</v>
          </cell>
        </row>
        <row r="261">
          <cell r="C261" t="str">
            <v>REAGIR  Peinture Décoration , Revêt. Sol</v>
          </cell>
          <cell r="D261" t="str">
            <v>Olivier SCHWING</v>
          </cell>
          <cell r="G261" t="str">
            <v>06 26 91 06 36</v>
          </cell>
          <cell r="I261" t="str">
            <v>reagir.peinture@reagir.fr</v>
          </cell>
          <cell r="J261" t="str">
            <v>SITE / WWW.REAGIR.FR</v>
          </cell>
        </row>
        <row r="262">
          <cell r="C262" t="str">
            <v>REGIE de Bourtzwiller</v>
          </cell>
          <cell r="D262" t="str">
            <v>Mr DOMINGUEZ Christophe Chef d' Equipe</v>
          </cell>
          <cell r="E262" t="str">
            <v>15 r de Bordeaux                             68200 MULHOUSE</v>
          </cell>
          <cell r="F262" t="str">
            <v>03 89 52 40 05</v>
          </cell>
          <cell r="G262" t="str">
            <v>06 19 88 77 00</v>
          </cell>
          <cell r="H262" t="str">
            <v>03 89 52 93 52</v>
          </cell>
          <cell r="I262" t="str">
            <v>régie.bourtzwiller@wanadoo.fr</v>
          </cell>
          <cell r="J262" t="str">
            <v>peinture int ext papier peint , pose de cloison , nettoyage , débarras en tout genre , petite démolition , vidage caves et greniers</v>
          </cell>
        </row>
        <row r="263">
          <cell r="D263" t="str">
            <v>Mr Jacques JOMBART Directeur</v>
          </cell>
          <cell r="G263" t="str">
            <v>06 08 51 66 29</v>
          </cell>
          <cell r="I263" t="str">
            <v>Mme DUBOIS Secrét. Comptable</v>
          </cell>
        </row>
        <row r="264">
          <cell r="C264" t="str">
            <v xml:space="preserve">REGIO'NETTOYAGE            </v>
          </cell>
          <cell r="E264" t="str">
            <v>103 rue Vauban                            68100  MULHOUSE</v>
          </cell>
          <cell r="F264" t="str">
            <v>03 89 66 51 66</v>
          </cell>
          <cell r="H264" t="str">
            <v>03 89 66 17 37</v>
          </cell>
        </row>
        <row r="265">
          <cell r="C265" t="str">
            <v xml:space="preserve">RUHLMANN SARL              </v>
          </cell>
          <cell r="D265" t="str">
            <v>Ruhlmann</v>
          </cell>
          <cell r="E265" t="str">
            <v>17 Rue des Roseaux                             68120  PFASTATT</v>
          </cell>
          <cell r="F265" t="str">
            <v>03 89 53 10 76</v>
          </cell>
          <cell r="G265" t="str">
            <v>06 11 64 53 57</v>
          </cell>
          <cell r="H265" t="str">
            <v>03 89 53 17 19</v>
          </cell>
        </row>
        <row r="266">
          <cell r="E266" t="str">
            <v xml:space="preserve">     </v>
          </cell>
        </row>
        <row r="267">
          <cell r="C267" t="str">
            <v>S ' SERVICES</v>
          </cell>
          <cell r="E267" t="str">
            <v>3 r du Cerf                                      68190 ENSISHEIM</v>
          </cell>
          <cell r="F267" t="str">
            <v>03 89 81 01 56</v>
          </cell>
          <cell r="G267" t="str">
            <v>06 60 25 25 34</v>
          </cell>
          <cell r="I267" t="str">
            <v>s-services@wanadoo.fr</v>
          </cell>
          <cell r="J267" t="str">
            <v>Installation , dépannage Sanitaire - Chauffage</v>
          </cell>
        </row>
        <row r="268">
          <cell r="C268" t="str">
            <v>SABLONE Antoine SE    /  Sanitaire</v>
          </cell>
          <cell r="E268" t="str">
            <v>8 r de Dijon BP 90101                68263 KINGERSHEIM Cedex</v>
          </cell>
          <cell r="F268" t="str">
            <v>03 89 53 16 44</v>
          </cell>
          <cell r="H268" t="str">
            <v>03 89 52 92 50</v>
          </cell>
        </row>
        <row r="269">
          <cell r="C269" t="str">
            <v>S A I ( Sté Alsacienne d' Intervention )</v>
          </cell>
          <cell r="D269" t="str">
            <v>Joel GENTIL Directeur</v>
          </cell>
          <cell r="E269" t="str">
            <v>1 rue Alexandre Volta                       67450  MUNDOLSHEIM</v>
          </cell>
          <cell r="F269" t="str">
            <v>03 88 19 18 69</v>
          </cell>
          <cell r="G269" t="str">
            <v>06 11 02 33 13</v>
          </cell>
          <cell r="H269" t="str">
            <v>03 88 19 60 67</v>
          </cell>
          <cell r="I269" t="str">
            <v>societe-sai@wanadoo.fr</v>
          </cell>
          <cell r="J269" t="str">
            <v>Ascenseurs , Portes automatiques , Contrôle d'Accès</v>
          </cell>
        </row>
        <row r="270">
          <cell r="D270" t="str">
            <v>permanence après 17 h 30 :    03 88 19 18 69</v>
          </cell>
          <cell r="J270" t="str">
            <v>secrétarial : Laurence</v>
          </cell>
        </row>
        <row r="271">
          <cell r="C271" t="str">
            <v>SAMAG SA COLMAR       /  BUTAGAZ</v>
          </cell>
          <cell r="D271" t="str">
            <v>Service Clientèle</v>
          </cell>
          <cell r="E271" t="str">
            <v>1 rue E Schwoerer BP 1321                                 68013  COLMAR</v>
          </cell>
          <cell r="F271" t="str">
            <v>03 89 41 48 13</v>
          </cell>
          <cell r="H271" t="str">
            <v>03 89 24 97 48</v>
          </cell>
          <cell r="J271" t="str">
            <v>fourniture de PROPANE pour RICHWILLER cité 194</v>
          </cell>
        </row>
        <row r="272">
          <cell r="C272" t="str">
            <v>SANEST                              Débouchage</v>
          </cell>
          <cell r="E272" t="str">
            <v>ZAE Heiden Est - 6 r du Luxembourg 68310 WITTELSHEIM</v>
          </cell>
          <cell r="F272" t="str">
            <v>03 89 57 80 60</v>
          </cell>
          <cell r="H272" t="str">
            <v>03 89 57 80 69</v>
          </cell>
          <cell r="I272" t="str">
            <v>www.sanest.fr</v>
          </cell>
        </row>
        <row r="273">
          <cell r="C273" t="str">
            <v>SAPP Eurodeco                      Peintures Papiers Peints</v>
          </cell>
          <cell r="D273" t="str">
            <v>J.Claude PFANTER</v>
          </cell>
          <cell r="E273" t="str">
            <v>66 , Av de Belgique                            68110 ILLZACH</v>
          </cell>
          <cell r="F273" t="str">
            <v>03 89 31 20 92</v>
          </cell>
        </row>
        <row r="274">
          <cell r="C274" t="str">
            <v>SASIK /  Syndic copro</v>
          </cell>
          <cell r="E274" t="str">
            <v>32 passage du théâtre                         68200 MULHOUSE</v>
          </cell>
          <cell r="F274" t="str">
            <v>03 89 46 84 46</v>
          </cell>
          <cell r="H274" t="str">
            <v>03 89 45 63 89</v>
          </cell>
        </row>
        <row r="275">
          <cell r="C275" t="str">
            <v>SAUNIER DUVAL</v>
          </cell>
          <cell r="D275" t="str">
            <v>Frédéric PARMENTIER Agt Technico - Cial</v>
          </cell>
          <cell r="E275" t="str">
            <v>Direction régionale Nancy :                          12 r des Sables - BP  66                             54420  PULNOY</v>
          </cell>
          <cell r="F275" t="str">
            <v>03 83 21 34 34</v>
          </cell>
          <cell r="G275" t="str">
            <v>06 08 18 41 62</v>
          </cell>
          <cell r="H275" t="str">
            <v>03 83 21 29 59</v>
          </cell>
        </row>
        <row r="276">
          <cell r="C276" t="str">
            <v>SAUR /  Eaux</v>
          </cell>
          <cell r="E276" t="str">
            <v>65 rte de Mulhouse BP  111                           68170 RIXHEIM</v>
          </cell>
          <cell r="F276" t="str">
            <v>03 89 44 94 77</v>
          </cell>
        </row>
        <row r="277">
          <cell r="C277" t="str">
            <v>SAUR /  Eaux / Dépannage</v>
          </cell>
          <cell r="F277" t="str">
            <v>03 89 44 94 77</v>
          </cell>
        </row>
        <row r="278">
          <cell r="C278" t="str">
            <v xml:space="preserve">SAV  ENERGIES            </v>
          </cell>
          <cell r="D278" t="str">
            <v>M  VONTHRON / Mme MULLER Caroline</v>
          </cell>
          <cell r="E278" t="str">
            <v>3 rue Louis Blériot BP 16   68127  SAINTE CROIX EN PLAINE</v>
          </cell>
          <cell r="F278" t="str">
            <v>03 89 22 23 90</v>
          </cell>
          <cell r="H278" t="str">
            <v>03 89 22 23 99</v>
          </cell>
          <cell r="I278" t="str">
            <v>vonthron.sarl@rmcnet.fr</v>
          </cell>
          <cell r="J278" t="str">
            <v>Electricité - chauffage - sanitaire - climatisation</v>
          </cell>
        </row>
        <row r="279">
          <cell r="C279" t="str">
            <v>SCARAVELLA</v>
          </cell>
          <cell r="D279" t="str">
            <v>Scaravella Pierre</v>
          </cell>
          <cell r="E279" t="str">
            <v>39 r de la Chartre                        68400 RIEDISHEIM</v>
          </cell>
          <cell r="F279" t="str">
            <v>03 89 44 45 79</v>
          </cell>
          <cell r="G279" t="str">
            <v>Mr SCARAVELLA :  06 09 94 53 97</v>
          </cell>
          <cell r="H279" t="str">
            <v>03 89 63 73 80</v>
          </cell>
        </row>
        <row r="280">
          <cell r="C280" t="str">
            <v>SCHAEDELE J M             sarl / Espaces Verts</v>
          </cell>
          <cell r="D280" t="str">
            <v>SCHAEDELE J.M.</v>
          </cell>
          <cell r="E280" t="str">
            <v>8 rue de Colmar                                 68180  HORBOURG WIHR</v>
          </cell>
          <cell r="F280" t="str">
            <v>03 89 41 57 22</v>
          </cell>
          <cell r="H280" t="str">
            <v>03 89 24 04 81</v>
          </cell>
          <cell r="I280" t="str">
            <v>jmschaedele@calixo.net</v>
          </cell>
          <cell r="J280" t="str">
            <v>Jardinier Paysagiste</v>
          </cell>
        </row>
        <row r="281">
          <cell r="C281" t="str">
            <v>SCHAEFFER Xavier                  Les JARDINIERS</v>
          </cell>
          <cell r="D281" t="str">
            <v>M SCHAEFFER Xavier</v>
          </cell>
          <cell r="E281" t="str">
            <v>9 rue de la Hardt -                            68270 WITTENHEIM</v>
          </cell>
          <cell r="F281" t="str">
            <v>03 89 57 36 15</v>
          </cell>
          <cell r="G281" t="str">
            <v>06 03 40 05 36</v>
          </cell>
          <cell r="H281" t="str">
            <v>03 89 52 79 08</v>
          </cell>
          <cell r="I281" t="str">
            <v>lesjardiniers.sarl@wandoo.fr</v>
          </cell>
        </row>
        <row r="282">
          <cell r="C282" t="str">
            <v>SCHINDLER RCS              Ascenseur</v>
          </cell>
          <cell r="E282" t="str">
            <v>3 r du Fort - Point Sud                           67118 STRASBOURG - GEISPOLSHEIM</v>
          </cell>
          <cell r="F282" t="str">
            <v>03 88 55 17 00</v>
          </cell>
          <cell r="G282" t="str">
            <v>dépannage :        0 800 031 000</v>
          </cell>
          <cell r="H282" t="str">
            <v>03 88 55 17 19</v>
          </cell>
        </row>
        <row r="283">
          <cell r="E283" t="str">
            <v>Agence de Mulhouse                           104 a, r des Bains                                 68390 SAUSHEIM</v>
          </cell>
          <cell r="F283" t="str">
            <v>03 89 31 02 78</v>
          </cell>
          <cell r="H283" t="str">
            <v>03 89 31 02 86</v>
          </cell>
        </row>
        <row r="284">
          <cell r="D284" t="str">
            <v>Alain BISSCHOP Resp trav maintenance</v>
          </cell>
          <cell r="F284" t="str">
            <v>direct                    03 89 31 02 82</v>
          </cell>
          <cell r="G284" t="str">
            <v>Bisschop            06 86 42 91 78</v>
          </cell>
          <cell r="I284" t="str">
            <v>alain_bisschopp@fr.scindler.com</v>
          </cell>
        </row>
        <row r="285">
          <cell r="C285" t="str">
            <v>SCHMITT CCR  / Couverture Zinguerie Ferblanterie</v>
          </cell>
          <cell r="D285" t="str">
            <v>SCHMITT Franck</v>
          </cell>
          <cell r="E285" t="str">
            <v>10 r des Peupliers                                  68120 PFASTATT</v>
          </cell>
          <cell r="F285" t="str">
            <v>03 89 52 18 00</v>
          </cell>
          <cell r="G285" t="str">
            <v>06 12 18 38 68</v>
          </cell>
          <cell r="H285" t="str">
            <v>03 89 50 82 36</v>
          </cell>
          <cell r="J285" t="str">
            <v>Charpente, couverture , zinguerie , étanchéité</v>
          </cell>
        </row>
        <row r="286">
          <cell r="C286" t="str">
            <v>SECOURELEC</v>
          </cell>
          <cell r="E286" t="str">
            <v>25 r de l' Ecluse                               68120 PFASTATT</v>
          </cell>
          <cell r="F286" t="str">
            <v>03 89 51 06 92</v>
          </cell>
          <cell r="H286" t="str">
            <v>03 89 53 90 39</v>
          </cell>
        </row>
        <row r="287">
          <cell r="C287" t="str">
            <v xml:space="preserve">SE  GINO PIDUTTI SARL     </v>
          </cell>
          <cell r="D287" t="str">
            <v>M  PIDUTTI</v>
          </cell>
          <cell r="E287" t="str">
            <v>6 rue des Perdrix                                   68110  ILLZACH-MODENHEIM</v>
          </cell>
          <cell r="F287" t="str">
            <v>03 89 61 95 39</v>
          </cell>
          <cell r="H287" t="str">
            <v>03 89 61 53 78</v>
          </cell>
        </row>
        <row r="288">
          <cell r="C288" t="str">
            <v xml:space="preserve">SEMA HYGIENE               </v>
          </cell>
          <cell r="D288" t="str">
            <v>Eva SCHEUER Déléguée Commerciale</v>
          </cell>
          <cell r="E288" t="str">
            <v>Agence de Strasbourg  :                 23 rue Saglio BP 145  -                     67025  STRASBOURG Cedex 01</v>
          </cell>
          <cell r="F288" t="str">
            <v>03 88 39 77 78</v>
          </cell>
          <cell r="G288" t="str">
            <v>06 19 43 18 65</v>
          </cell>
          <cell r="H288" t="str">
            <v>03 88 39 43 44</v>
          </cell>
          <cell r="J288" t="str">
            <v>désintectisation</v>
          </cell>
        </row>
        <row r="289">
          <cell r="C289" t="str">
            <v xml:space="preserve">SERRURERIE MULTI SERVICES  </v>
          </cell>
          <cell r="D289" t="str">
            <v>M  OZBAKAN</v>
          </cell>
          <cell r="E289" t="str">
            <v>21 Porte du Miroir                                 68100  MULHOUSE</v>
          </cell>
          <cell r="F289" t="str">
            <v>03 89 46 31 99</v>
          </cell>
        </row>
        <row r="290">
          <cell r="C290" t="str">
            <v>SERVICE DES EAUX                    Ville de Mulhouse</v>
          </cell>
          <cell r="D290" t="str">
            <v>Mr VOGEL Daniel</v>
          </cell>
          <cell r="E290" t="str">
            <v>61 r de Thann  68200 MULHOUSE</v>
          </cell>
          <cell r="F290" t="str">
            <v>03 89 32 68 45   direct</v>
          </cell>
          <cell r="H290" t="str">
            <v>03 89 32 68 45</v>
          </cell>
          <cell r="J290" t="str">
            <v>Directeur : Bernard FINCK</v>
          </cell>
        </row>
        <row r="291">
          <cell r="D291" t="str">
            <v>BITSCH Denis Cellule Clients</v>
          </cell>
          <cell r="F291" t="str">
            <v>03 89 32 58 19</v>
          </cell>
        </row>
        <row r="292">
          <cell r="D292" t="str">
            <v>Resp Facturation  Mme JECKO</v>
          </cell>
        </row>
        <row r="293">
          <cell r="C293" t="str">
            <v>SERVI' EST Sarl                            / Nettoyage</v>
          </cell>
          <cell r="D293" t="str">
            <v>Jean Claude CAUNES</v>
          </cell>
          <cell r="E293" t="str">
            <v>37 r de la Gare                                   68190 ENSISHEIM</v>
          </cell>
          <cell r="F293" t="str">
            <v>03 89 83 40 48</v>
          </cell>
          <cell r="H293" t="str">
            <v>03 89 81 71 63</v>
          </cell>
          <cell r="I293" t="str">
            <v>servi.est1@libertysurf.fr</v>
          </cell>
        </row>
        <row r="294">
          <cell r="C294" t="str">
            <v xml:space="preserve">SFA  KONE                </v>
          </cell>
          <cell r="E294" t="str">
            <v>8, rue Adèle Riton BP 78                        67067  STRASBOURG CEDEX</v>
          </cell>
          <cell r="F294" t="str">
            <v>03 88 15 21 59</v>
          </cell>
        </row>
        <row r="295">
          <cell r="C295" t="str">
            <v>S I A    Sécurité  Incendie  Asservissement</v>
          </cell>
          <cell r="D295" t="str">
            <v>Mr LALLEMAND Marc</v>
          </cell>
          <cell r="E295" t="str">
            <v>plus de bureaux sur place , voir siège à TAVERNY</v>
          </cell>
          <cell r="F295" t="str">
            <v>01 30 40 74 10</v>
          </cell>
          <cell r="G295" t="str">
            <v>06 76 96 36 86</v>
          </cell>
          <cell r="H295" t="str">
            <v>01 34 18 56 74</v>
          </cell>
          <cell r="J295" t="str">
            <v>Interlocuteur : Mr CAPEL</v>
          </cell>
        </row>
        <row r="296">
          <cell r="D296" t="str">
            <v>Mr Jean Michel TUAL</v>
          </cell>
          <cell r="E296" t="str">
            <v>25 r Condorcet ZAC du parc                  95150 TAVERNY</v>
          </cell>
          <cell r="F296" t="str">
            <v>01 30 40 74 10</v>
          </cell>
          <cell r="I296" t="str">
            <v>jmtual@sia-security.com</v>
          </cell>
        </row>
        <row r="297">
          <cell r="C297" t="str">
            <v>SGB 68                                 Service Général du Bâtiment</v>
          </cell>
          <cell r="D297" t="str">
            <v>M  CAMPOS</v>
          </cell>
          <cell r="E297" t="str">
            <v>17 rue des Roseaux                                 68120  PFASTATT</v>
          </cell>
          <cell r="F297" t="str">
            <v>03 89 50 08 78</v>
          </cell>
          <cell r="G297" t="str">
            <v>06 14 96 27 19</v>
          </cell>
          <cell r="H297" t="str">
            <v>03 89 50 15 38</v>
          </cell>
        </row>
        <row r="298">
          <cell r="C298" t="str">
            <v xml:space="preserve">SGIE                       </v>
          </cell>
          <cell r="D298" t="str">
            <v>M  HENTZ F.</v>
          </cell>
          <cell r="E298" t="str">
            <v>1 rue de Hirschau                                68260 KINGERSHEIM</v>
          </cell>
          <cell r="F298" t="str">
            <v>03 89 51 03 04</v>
          </cell>
          <cell r="G298" t="str">
            <v>Technicien :    06 08 54 80 47</v>
          </cell>
          <cell r="H298" t="str">
            <v>03 89 52 44 52</v>
          </cell>
          <cell r="I298" t="str">
            <v>S.G.I.E@wanadoo.fr</v>
          </cell>
          <cell r="J298" t="str">
            <v>Mr H. BLIND Monteur ,</v>
          </cell>
        </row>
        <row r="299">
          <cell r="G299" t="str">
            <v>Mr Bacher :   06 75 74 89 62</v>
          </cell>
        </row>
        <row r="300">
          <cell r="C300" t="str">
            <v>S.I.A. Sécurité Incendie</v>
          </cell>
          <cell r="E300" t="str">
            <v>Z.A.E. du Parc BP 63 - 25 rue Condorcet 95153 TAVERNY Cedex</v>
          </cell>
          <cell r="F300" t="str">
            <v>01 30 40 74 10</v>
          </cell>
          <cell r="H300" t="str">
            <v>01 30 40 74 11</v>
          </cell>
        </row>
        <row r="301">
          <cell r="E301" t="str">
            <v>Direction Régionale Alsace : 116 r de Pfastatt 68260 KINGERSHEIM</v>
          </cell>
          <cell r="F301" t="str">
            <v>03 89 61 22 40</v>
          </cell>
          <cell r="H301" t="str">
            <v>03 89 50 00 87</v>
          </cell>
        </row>
        <row r="302">
          <cell r="C302" t="str">
            <v xml:space="preserve">SLCG                       </v>
          </cell>
          <cell r="D302" t="str">
            <v>Elisabeth GUNTZ Resp Agence</v>
          </cell>
          <cell r="E302" t="str">
            <v>7, rue du Parc                              67205  OBERHAUSBERGEN</v>
          </cell>
          <cell r="F302" t="str">
            <v>03 88 56 34 44</v>
          </cell>
          <cell r="H302" t="str">
            <v>03 88 56 34 33</v>
          </cell>
          <cell r="I302" t="str">
            <v>egitz@strasbourg.rms.slb.com</v>
          </cell>
        </row>
        <row r="304">
          <cell r="C304" t="str">
            <v>SLCG   /  relevés</v>
          </cell>
          <cell r="D304" t="str">
            <v>Mme ROHMER</v>
          </cell>
          <cell r="F304" t="str">
            <v>03 88 56 88 75 direct</v>
          </cell>
        </row>
        <row r="305">
          <cell r="C305" t="str">
            <v>SMAC ACIEROÏD</v>
          </cell>
          <cell r="E305" t="str">
            <v>Agence de Mulhouse :                          1 r de Gascogne BP 77                              68273 WITTENHEIM Cedex</v>
          </cell>
          <cell r="F305" t="str">
            <v>03 89 53 45 88</v>
          </cell>
          <cell r="H305" t="str">
            <v>03 89 53 17 37</v>
          </cell>
          <cell r="I305" t="str">
            <v>mulhouse@smac-acieroid.fr</v>
          </cell>
        </row>
        <row r="306">
          <cell r="C306" t="str">
            <v>SM CONCEPT / Serrurerie</v>
          </cell>
          <cell r="E306" t="str">
            <v>66 r Thierstein                           68200 MULHOUSE</v>
          </cell>
          <cell r="F306" t="str">
            <v>03 89 45 10 92</v>
          </cell>
          <cell r="G306" t="str">
            <v>06 73 01 10 13</v>
          </cell>
          <cell r="H306" t="str">
            <v>03 89 43 80 57</v>
          </cell>
        </row>
        <row r="307">
          <cell r="C307" t="str">
            <v>SMS  / OZBAKAN  Ismaël</v>
          </cell>
          <cell r="D307" t="str">
            <v>Mr Ozbakan</v>
          </cell>
          <cell r="E307" t="str">
            <v>21 Porte du Miroir                         68100  MULHOUSE</v>
          </cell>
          <cell r="F307" t="str">
            <v>03 89 46 31 99</v>
          </cell>
          <cell r="G307" t="str">
            <v>06 15 25 12 14</v>
          </cell>
          <cell r="H307" t="str">
            <v>03 89 46 31 99</v>
          </cell>
          <cell r="J307" t="str">
            <v>Serrurerie Multi Services</v>
          </cell>
        </row>
        <row r="308">
          <cell r="C308" t="str">
            <v>SNCF - Equipement</v>
          </cell>
          <cell r="D308" t="str">
            <v>Mr PELLIN</v>
          </cell>
          <cell r="E308" t="str">
            <v>EVEN de MULHOUSE U.P. 16843                  20 Av du Gal Leclerc                           68100 MULHOUSE</v>
          </cell>
          <cell r="J308" t="str">
            <v>arbres , sur ligne électrique , r Tuilerie , RIEDISHEIM</v>
          </cell>
        </row>
        <row r="309">
          <cell r="C309" t="str">
            <v>SOCIETE ALSACIENNE INTERVEN</v>
          </cell>
          <cell r="E309" t="str">
            <v>1 rue Alexandre Volta                             67450  MUNDOLSHEIM</v>
          </cell>
          <cell r="F309" t="str">
            <v>03 88 19 18 69</v>
          </cell>
        </row>
        <row r="310">
          <cell r="C310" t="str">
            <v>SOGEST / Agence Clientèle</v>
          </cell>
          <cell r="E310" t="str">
            <v>BP 125 - VIEUX THANN                               68802 Thann Cedex</v>
          </cell>
          <cell r="F310" t="str">
            <v>0810 451 451 appel local</v>
          </cell>
          <cell r="H310" t="str">
            <v>03 89 38 62 78</v>
          </cell>
          <cell r="J310" t="str">
            <v>facturation Eau bassin potassique</v>
          </cell>
        </row>
        <row r="311">
          <cell r="C311" t="str">
            <v>SOLAVITE Labo /                Traitement d'eau</v>
          </cell>
          <cell r="D311" t="str">
            <v>Mme LECUBRIER</v>
          </cell>
          <cell r="E311" t="str">
            <v>90 r Laugier  75017  PARIS</v>
          </cell>
          <cell r="F311" t="str">
            <v>01 43 80 86 93</v>
          </cell>
          <cell r="H311" t="str">
            <v>01 46 22 51 09</v>
          </cell>
          <cell r="J311" t="str">
            <v>fourniture traitement eau pour la rue de Lorraine à RIEDISHEIM</v>
          </cell>
        </row>
        <row r="312">
          <cell r="C312" t="str">
            <v>SOLS SERVICE /                  revêtement de sol</v>
          </cell>
          <cell r="E312" t="str">
            <v>20 a rte de Mulhouse                         68170  RIXHEIM</v>
          </cell>
          <cell r="F312" t="str">
            <v>03 89 44 41 75</v>
          </cell>
          <cell r="H312" t="str">
            <v>03 89 44 41 88</v>
          </cell>
        </row>
        <row r="313">
          <cell r="C313" t="str">
            <v>SOPREMA                  Couverture Zinguerie</v>
          </cell>
          <cell r="E313" t="str">
            <v>27 r Jacques Mugnier                      68060 MULHOUSE Cedex</v>
          </cell>
          <cell r="F313" t="str">
            <v>03 89 33 51 51</v>
          </cell>
          <cell r="H313" t="str">
            <v>03 89 42 07 77</v>
          </cell>
        </row>
        <row r="314">
          <cell r="C314" t="str">
            <v>SOPROLUX</v>
          </cell>
          <cell r="E314" t="str">
            <v>Agence 67 :  8 rue Alfred Kastler 67300 SCHILTIGHEIM</v>
          </cell>
          <cell r="F314" t="str">
            <v>03 90 20 84 60</v>
          </cell>
          <cell r="H314" t="str">
            <v>03 90 20 84 64</v>
          </cell>
          <cell r="I314" t="str">
            <v>www.soprolux.fr</v>
          </cell>
        </row>
        <row r="315">
          <cell r="D315" t="str">
            <v>représentant : MOUNIER Jean Pierre</v>
          </cell>
          <cell r="E315" t="str">
            <v>1 r des Gravières Z.I. 3  -                    68170 RIXHEIM</v>
          </cell>
          <cell r="F315" t="str">
            <v>03 89 31 88 22</v>
          </cell>
          <cell r="H315" t="str">
            <v>03 89 31 88 29</v>
          </cell>
          <cell r="J315" t="str">
            <v>produits et équipements professionnels au service de la propreté</v>
          </cell>
        </row>
        <row r="316">
          <cell r="C316" t="str">
            <v xml:space="preserve">SOS DEBOUCHAGE             </v>
          </cell>
          <cell r="D316" t="str">
            <v>M  MORETTI</v>
          </cell>
          <cell r="E316" t="str">
            <v>1 rue des Anémones                         68780  SENTHEIM</v>
          </cell>
          <cell r="G316" t="str">
            <v>06 07 64 51 78</v>
          </cell>
          <cell r="H316" t="str">
            <v>03 89 39 03 73</v>
          </cell>
        </row>
        <row r="317">
          <cell r="C317" t="str">
            <v>STALLINI</v>
          </cell>
          <cell r="D317" t="str">
            <v>Mr BURGER</v>
          </cell>
          <cell r="E317" t="str">
            <v>57 r Jean Monnet BP 2455                    68057 MULHOUSE Cedex</v>
          </cell>
          <cell r="F317" t="str">
            <v>03 89 33 58 90</v>
          </cell>
          <cell r="G317" t="str">
            <v>06 15 15 30 93</v>
          </cell>
          <cell r="H317" t="str">
            <v>03 89 33 58 91</v>
          </cell>
        </row>
        <row r="318">
          <cell r="C318" t="str">
            <v>STEPE  EST  /  Electricité</v>
          </cell>
          <cell r="E318" t="str">
            <v>BP 61051                                       67382 LINGOLSHEIM</v>
          </cell>
          <cell r="F318" t="str">
            <v>03 89 57 20 50</v>
          </cell>
          <cell r="G318" t="str">
            <v xml:space="preserve"> </v>
          </cell>
          <cell r="H318" t="str">
            <v>03 89 50 88 42</v>
          </cell>
        </row>
        <row r="319">
          <cell r="C319" t="str">
            <v>STIHLE Frères</v>
          </cell>
          <cell r="E319" t="str">
            <v>siège :  7 r Fecht                                                68230 WIHR AU VAL</v>
          </cell>
          <cell r="F319" t="str">
            <v>03 89 71 09 19</v>
          </cell>
          <cell r="H319" t="str">
            <v>03 89 71 10 75</v>
          </cell>
        </row>
        <row r="320">
          <cell r="C320" t="str">
            <v>STRARIPA  Sarl</v>
          </cell>
          <cell r="E320" t="str">
            <v>24 r du Gal Gouraud                             68500 GUEBWILLER</v>
          </cell>
          <cell r="F320" t="str">
            <v>03 89 76 57 05</v>
          </cell>
          <cell r="H320" t="str">
            <v>03 89 74 27 22</v>
          </cell>
        </row>
        <row r="321">
          <cell r="C321" t="str">
            <v>Syndic de Copropriétaires du Clos NAPOLEON</v>
          </cell>
          <cell r="D321" t="str">
            <v>Mr Six Xavier , propriét Président</v>
          </cell>
          <cell r="E321" t="str">
            <v>18 r St Exupéry                                 68170  RIXHEIM</v>
          </cell>
          <cell r="F321" t="str">
            <v>03 89 61 91 89</v>
          </cell>
        </row>
        <row r="322">
          <cell r="D322" t="str">
            <v>Mlle SCANFERLA Secrétaire</v>
          </cell>
          <cell r="E322" t="str">
            <v>28 r St Exupéry                                 68170  RIXHEIM</v>
          </cell>
          <cell r="F322" t="str">
            <v>03 89 61 91 21</v>
          </cell>
        </row>
        <row r="323">
          <cell r="E323" t="str">
            <v xml:space="preserve">     </v>
          </cell>
        </row>
        <row r="324">
          <cell r="C324" t="str">
            <v xml:space="preserve">TECHNI FERMETURES          </v>
          </cell>
          <cell r="D324" t="str">
            <v>M  KILKA Claude    respons  technique</v>
          </cell>
          <cell r="E324" t="str">
            <v>2 rue des Flandres ZA Le Drouot   68100  MULHOUSE</v>
          </cell>
          <cell r="F324" t="str">
            <v>03 89 64 14 84</v>
          </cell>
          <cell r="G324" t="str">
            <v>Mr Kilka          06 61 14 14 84</v>
          </cell>
          <cell r="H324" t="str">
            <v>03 89 65 03 93</v>
          </cell>
          <cell r="J324" t="str">
            <v>Volets roulants , grilles métalliques fenêtres PVC &amp; Alu , stores int et ext dépannages toutes marques</v>
          </cell>
        </row>
        <row r="325">
          <cell r="D325" t="str">
            <v>Mr Claude</v>
          </cell>
          <cell r="G325" t="str">
            <v>06 61 14 00 58</v>
          </cell>
        </row>
        <row r="326">
          <cell r="C326" t="str">
            <v>TECHNIQUES HYGIENE PROPRETE</v>
          </cell>
          <cell r="E326" t="str">
            <v>siège social :                                                                13 r des Chasseurs                                             68000 COLMAR</v>
          </cell>
          <cell r="F326" t="str">
            <v>03 89 21 21 50</v>
          </cell>
          <cell r="H326" t="str">
            <v>03 89 21 18 78</v>
          </cell>
        </row>
        <row r="327">
          <cell r="D327" t="str">
            <v>Mme CHOCHOT</v>
          </cell>
          <cell r="E327" t="str">
            <v>5,  rue de l'Yser                       68065  MULHOUSE CEDEX</v>
          </cell>
          <cell r="F327" t="str">
            <v>03 89 83 60 82</v>
          </cell>
          <cell r="G327" t="str">
            <v>Mme DO        06 12 41 16 97</v>
          </cell>
          <cell r="H327" t="str">
            <v>03 89 32 84 69</v>
          </cell>
        </row>
        <row r="328">
          <cell r="C328" t="str">
            <v>THYSSENKRUPP                            .                     ASCENSEURS                                               .                                                            ex  C.G.2A</v>
          </cell>
          <cell r="E328" t="str">
            <v>siège :   BP 50126 - 49001 ANGERS Cedex 01</v>
          </cell>
          <cell r="F328" t="str">
            <v>03 88 18 65 31</v>
          </cell>
          <cell r="H328" t="str">
            <v>03 88 62 17 50</v>
          </cell>
        </row>
        <row r="329">
          <cell r="D329" t="str">
            <v>Agence Alsace</v>
          </cell>
          <cell r="E329" t="str">
            <v>Bureau de Mulhouse</v>
          </cell>
          <cell r="F329" t="str">
            <v>03 89 79 29 30</v>
          </cell>
          <cell r="G329" t="str">
            <v>Mr Carpentier   06 08 87 99 43</v>
          </cell>
        </row>
        <row r="330">
          <cell r="G330" t="str">
            <v>Mr Pasquer    06 08 87 99 41</v>
          </cell>
        </row>
        <row r="331">
          <cell r="F331" t="str">
            <v>dépannage :</v>
          </cell>
          <cell r="G331" t="str">
            <v>intervention    0 810 24 00 24</v>
          </cell>
        </row>
        <row r="332">
          <cell r="C332" t="str">
            <v>T I B</v>
          </cell>
          <cell r="D332" t="str">
            <v xml:space="preserve">  </v>
          </cell>
          <cell r="E332" t="str">
            <v>82 r Neppert   BP 3176                           68063 MULHOUSE Cedex</v>
          </cell>
          <cell r="F332" t="str">
            <v>03 89 56 65 70</v>
          </cell>
          <cell r="H332" t="str">
            <v>03 89 56 65 71</v>
          </cell>
        </row>
        <row r="333">
          <cell r="C333" t="str">
            <v>TIERIN Paul             Nettoyage</v>
          </cell>
          <cell r="D333" t="str">
            <v>Mr DUBOSCLARD</v>
          </cell>
          <cell r="E333" t="str">
            <v>8 r des Bergers                                  68440 HABSHEIM</v>
          </cell>
          <cell r="F333" t="str">
            <v>03 89 54 11 54</v>
          </cell>
          <cell r="G333" t="str">
            <v>06 61 05 16 06</v>
          </cell>
          <cell r="H333" t="str">
            <v>03 89 44 95 27</v>
          </cell>
        </row>
        <row r="334">
          <cell r="C334" t="str">
            <v>Trésorerie                              de Seppois le Bas</v>
          </cell>
          <cell r="D334" t="str">
            <v xml:space="preserve">  </v>
          </cell>
          <cell r="E334" t="str">
            <v>10 r du G.M.A.                                   68580  SEPPOIS LE BAS</v>
          </cell>
          <cell r="F334" t="str">
            <v>03 89 25 60 17</v>
          </cell>
          <cell r="J334" t="str">
            <v>paiement de l'Eau /  COM COM de la LARGUE  Mairie de PFETTERHOUSE</v>
          </cell>
        </row>
        <row r="335">
          <cell r="E335" t="str">
            <v xml:space="preserve">     </v>
          </cell>
        </row>
        <row r="336">
          <cell r="C336" t="str">
            <v xml:space="preserve">ULTRA NET SARL             </v>
          </cell>
          <cell r="D336" t="str">
            <v>M  RIEFFLY</v>
          </cell>
          <cell r="E336" t="str">
            <v>1, rue du Paradis   68700  CERNAY</v>
          </cell>
          <cell r="F336" t="str">
            <v>03 89 39 91 83</v>
          </cell>
          <cell r="G336" t="str">
            <v>06 80 10 99 56</v>
          </cell>
          <cell r="H336" t="str">
            <v>03 89 39 91 83</v>
          </cell>
        </row>
        <row r="337">
          <cell r="E337" t="str">
            <v xml:space="preserve">     </v>
          </cell>
        </row>
        <row r="338">
          <cell r="C338" t="str">
            <v>VELUX Service</v>
          </cell>
          <cell r="D338" t="str">
            <v xml:space="preserve">  </v>
          </cell>
          <cell r="E338" t="str">
            <v>5 Av Ferdinand de Lesseps                   91421 MORANGIS Cedex</v>
          </cell>
          <cell r="F338" t="str">
            <v xml:space="preserve"> 0 821 02 15 15 </v>
          </cell>
          <cell r="H338" t="str">
            <v>01 64 48 97 87</v>
          </cell>
          <cell r="I338" t="str">
            <v>infoclient.France@VELUX.com</v>
          </cell>
        </row>
        <row r="339">
          <cell r="D339" t="str">
            <v xml:space="preserve">  </v>
          </cell>
          <cell r="F339" t="str">
            <v>01 64 54 24 04</v>
          </cell>
          <cell r="I339" t="str">
            <v>infoclient.France@VELUX.com</v>
          </cell>
        </row>
        <row r="340">
          <cell r="C340" t="str">
            <v>VIALIS / Electricité Colmar</v>
          </cell>
          <cell r="D340" t="str">
            <v xml:space="preserve">  </v>
          </cell>
          <cell r="E340" t="str">
            <v>Régie municipale de Colmar 10 r des Bonnes Gens BP 187 - 68004 COLMAR Cedex</v>
          </cell>
          <cell r="F340" t="str">
            <v>Energies :                 03 89 24 60 60</v>
          </cell>
          <cell r="G340" t="str">
            <v>urgences électriques : 03 89 23 99 77</v>
          </cell>
          <cell r="H340" t="str">
            <v>03 89 24 60 18</v>
          </cell>
          <cell r="I340" t="str">
            <v>info@calixo.net</v>
          </cell>
        </row>
        <row r="341">
          <cell r="C341" t="str">
            <v>VIDOR  /  Débouchage</v>
          </cell>
          <cell r="D341" t="str">
            <v>Mr FISCHER ou Isabelle</v>
          </cell>
          <cell r="E341" t="str">
            <v>Zone Industrielle                                 68190 UNGERSHEIM</v>
          </cell>
          <cell r="F341" t="str">
            <v>03 89 26 64 20</v>
          </cell>
          <cell r="G341" t="str">
            <v>06 60 04 80 99</v>
          </cell>
          <cell r="H341" t="str">
            <v>03 89 26 64 07</v>
          </cell>
        </row>
        <row r="342">
          <cell r="D342" t="str">
            <v>ordures ménagères + hydro</v>
          </cell>
          <cell r="F342" t="str">
            <v>03 89 26 64 26</v>
          </cell>
        </row>
        <row r="343">
          <cell r="C343" t="str">
            <v>VILLE de MULHOUSE</v>
          </cell>
          <cell r="D343" t="str">
            <v>Mr KELLER</v>
          </cell>
          <cell r="F343" t="str">
            <v>03 89 32 59 47</v>
          </cell>
          <cell r="G343" t="str">
            <v>06 15 03 04 91</v>
          </cell>
        </row>
        <row r="344">
          <cell r="D344" t="str">
            <v>Mr HERBRECHT</v>
          </cell>
          <cell r="F344" t="str">
            <v>03 89 32 59 56</v>
          </cell>
        </row>
        <row r="345">
          <cell r="E345" t="str">
            <v>Service communal Hygiène &amp; Santé                   2 r Pierre &amp; Marie Curie  BP 3089  -  68062  Mulhouse Cedex</v>
          </cell>
        </row>
        <row r="346">
          <cell r="D346" t="str">
            <v>Pôle voierie et déplacement</v>
          </cell>
          <cell r="E346" t="str">
            <v>Service de la Voierie / Eclairage Public  64 r Lefebvre 68100 MULHOUSE</v>
          </cell>
        </row>
        <row r="347">
          <cell r="C347" t="str">
            <v>VINCENTZ SA / Electricité</v>
          </cell>
          <cell r="E347" t="str">
            <v>17 r d' Eguisheim                             68420 HERRLISHEIM</v>
          </cell>
          <cell r="F347" t="str">
            <v>03 89 49 31 22</v>
          </cell>
          <cell r="H347" t="str">
            <v>03 89 49 27 18</v>
          </cell>
        </row>
        <row r="348">
          <cell r="C348" t="str">
            <v>VITALES Fermetures</v>
          </cell>
          <cell r="F348" t="str">
            <v>03 89 31 08 27</v>
          </cell>
          <cell r="H348" t="str">
            <v>03 89 31 08 29</v>
          </cell>
        </row>
        <row r="349">
          <cell r="C349" t="str">
            <v>VITALES Miroiterie</v>
          </cell>
          <cell r="E349" t="str">
            <v>3 r des Vosges                            68350 DIDENHEIM</v>
          </cell>
          <cell r="F349" t="str">
            <v>03 89 61 01 01</v>
          </cell>
          <cell r="H349" t="str">
            <v>03 89 61 08 88</v>
          </cell>
        </row>
        <row r="350">
          <cell r="C350" t="str">
            <v>VITERRA  Energy Services Agence de Strasbourg</v>
          </cell>
          <cell r="D350" t="str">
            <v>Mr HELBOURG</v>
          </cell>
          <cell r="E350" t="str">
            <v>25 r de la Glacière                          67300 SCHILTIGHEIM</v>
          </cell>
          <cell r="F350" t="str">
            <v>03 88 81 72 26</v>
          </cell>
          <cell r="G350" t="str">
            <v>Mr Helbourg        06 64 47 83 71</v>
          </cell>
          <cell r="H350" t="str">
            <v>03 88 18 85 38</v>
          </cell>
          <cell r="I350" t="str">
            <v>www.viterra-es.fr</v>
          </cell>
        </row>
        <row r="351">
          <cell r="D351" t="str">
            <v>Sve Exploitation : Mlle Nathalie KRUMMER</v>
          </cell>
          <cell r="F351" t="str">
            <v>03 88 62 29 23</v>
          </cell>
        </row>
        <row r="352">
          <cell r="C352" t="str">
            <v>VLYM S.A.</v>
          </cell>
          <cell r="D352" t="str">
            <v>Bernard VLYM PDG</v>
          </cell>
          <cell r="E352" t="str">
            <v>15 r de Huningue BP 12 -                            68870 BARTENHEIM</v>
          </cell>
          <cell r="F352" t="str">
            <v>03 89 70 70 70</v>
          </cell>
          <cell r="H352" t="str">
            <v>03 89 68 26 20</v>
          </cell>
          <cell r="J352" t="str">
            <v>Ent gén de peinture et décoration , revêt sols , faux plafonds , isolation thermique par l'extérieur , étanchéité des façades</v>
          </cell>
        </row>
        <row r="353">
          <cell r="D353" t="str">
            <v>Mr ADAM</v>
          </cell>
          <cell r="G353" t="str">
            <v>Mr Adam                  06 22 91 28 81</v>
          </cell>
        </row>
        <row r="354">
          <cell r="C354" t="str">
            <v xml:space="preserve">VONTHRON SARL              </v>
          </cell>
          <cell r="D354" t="str">
            <v>M  VONTHRON</v>
          </cell>
          <cell r="E354" t="str">
            <v>7 rue du Calvaire BP 16                       68127  STE CROIX EN PLAINE</v>
          </cell>
          <cell r="F354" t="str">
            <v>03 89 20 99 33</v>
          </cell>
          <cell r="H354" t="str">
            <v>03 89 20 99 30</v>
          </cell>
        </row>
        <row r="356">
          <cell r="C356" t="str">
            <v>WERNER   Electricité</v>
          </cell>
          <cell r="D356" t="str">
            <v>voir rubrique :  Electricité WERNER</v>
          </cell>
        </row>
        <row r="357">
          <cell r="C357" t="str">
            <v>WILLIG Claude Ramoneur</v>
          </cell>
          <cell r="E357" t="str">
            <v>5 chemin du Klettenberg                         68100 MULHOUSE</v>
          </cell>
          <cell r="F357" t="str">
            <v>03 89 44 47 10</v>
          </cell>
          <cell r="H357" t="str">
            <v>03 89 54 22 21</v>
          </cell>
        </row>
        <row r="363">
          <cell r="C363" t="str">
            <v>Zehler Ingenierie Sarl</v>
          </cell>
          <cell r="E363" t="str">
            <v>83 Allée Parc Gluck                              68200 MULHOUSE</v>
          </cell>
          <cell r="F363" t="str">
            <v>03 89 32 91 25</v>
          </cell>
          <cell r="H363" t="str">
            <v>03 89 32 91 29</v>
          </cell>
          <cell r="J363" t="str">
            <v>Economiste du bâtiment</v>
          </cell>
        </row>
        <row r="364">
          <cell r="C364" t="str">
            <v>Zemp Pierre</v>
          </cell>
          <cell r="F364" t="str">
            <v>03 89 44 27 60</v>
          </cell>
          <cell r="G364" t="str">
            <v>06 82 67 05 40</v>
          </cell>
        </row>
        <row r="365">
          <cell r="C365" t="str">
            <v>Z S C Florival  / Zinguerie Sanitaire Chauffage</v>
          </cell>
          <cell r="D365" t="str">
            <v>Didier LOZZA</v>
          </cell>
          <cell r="E365" t="str">
            <v>71 a rue principale 68610 LAUTENBACH</v>
          </cell>
          <cell r="F365" t="str">
            <v>03 89 76 32 39</v>
          </cell>
          <cell r="H365" t="str">
            <v>03 89 74 07 66</v>
          </cell>
        </row>
        <row r="369">
          <cell r="B369" t="str">
            <v>Ass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 val="Notes à suivre AGENDA"/>
      <sheetName val="Gens de Leimbach"/>
      <sheetName val="à contacter"/>
      <sheetName val="Notes lecture"/>
      <sheetName val="Notes techniques LEIMBACH"/>
      <sheetName val="Sites Internet"/>
      <sheetName val="Adresses INTERNET"/>
      <sheetName val="Valeur mobilier "/>
      <sheetName val="Prix Conso"/>
      <sheetName val="Prix au KM"/>
      <sheetName val="Prix au KM 02"/>
      <sheetName val="Réflexions"/>
      <sheetName val="Tél et FAX "/>
      <sheetName val="Rec Dép an"/>
      <sheetName val="AUTO"/>
      <sheetName val="Age"/>
    </sheetNames>
    <sheetDataSet>
      <sheetData sheetId="0" refreshError="1">
        <row r="5">
          <cell r="B5" t="str">
            <v>A</v>
          </cell>
          <cell r="F5">
            <v>38272</v>
          </cell>
        </row>
        <row r="6">
          <cell r="C6" t="str">
            <v>ACTEA   Menuiserie</v>
          </cell>
          <cell r="D6" t="str">
            <v xml:space="preserve"> Cial    Guffanti  /  BOSSI</v>
          </cell>
          <cell r="E6" t="str">
            <v>BP 53  67318 WASSELONNE Cedex</v>
          </cell>
          <cell r="F6" t="str">
            <v>03 88 59 14 00</v>
          </cell>
          <cell r="H6" t="str">
            <v>03 88 59 14 07</v>
          </cell>
        </row>
        <row r="7">
          <cell r="C7" t="str">
            <v>ADIL</v>
          </cell>
          <cell r="D7" t="str">
            <v>Mr Schwob Directeur</v>
          </cell>
          <cell r="E7" t="str">
            <v>28 r des Franciscains                              68200 MULHOUSE</v>
          </cell>
          <cell r="F7" t="str">
            <v>03 89 46 79 50</v>
          </cell>
          <cell r="J7" t="str">
            <v>Conseil en réglementation Habitat</v>
          </cell>
        </row>
        <row r="8">
          <cell r="C8" t="str">
            <v>ALEOS     ex  COTRAMI          LOGINSER</v>
          </cell>
          <cell r="E8" t="str">
            <v>siège :  1 Av Pdt Kennedy    68100  MULHOUSE</v>
          </cell>
          <cell r="F8" t="str">
            <v>03 89 33 37 77</v>
          </cell>
        </row>
        <row r="9">
          <cell r="D9" t="str">
            <v>JUNCKER Emile / LOGINSER</v>
          </cell>
          <cell r="E9" t="str">
            <v>3 Av Kennedy  68100 MULHOUSE</v>
          </cell>
          <cell r="F9" t="str">
            <v>03 89 32 71 35</v>
          </cell>
          <cell r="H9" t="str">
            <v>03 89 33 37 73</v>
          </cell>
          <cell r="I9" t="str">
            <v>e.juncker@aleos.asso.fr</v>
          </cell>
          <cell r="J9" t="str">
            <v>s'occupe des logements réservés à la SOMCO</v>
          </cell>
        </row>
        <row r="10">
          <cell r="C10" t="str">
            <v xml:space="preserve">ALSACE CLES à DOMICILE     </v>
          </cell>
          <cell r="D10" t="str">
            <v>M  GALICCHIO Serge</v>
          </cell>
          <cell r="E10" t="str">
            <v>27 Route de Guebwiller                       68500  MERXHEIM</v>
          </cell>
          <cell r="F10" t="str">
            <v>03 89 28 69 60</v>
          </cell>
          <cell r="G10" t="str">
            <v>06 22 74 42 12</v>
          </cell>
          <cell r="H10" t="str">
            <v>03 89 28 69 59</v>
          </cell>
          <cell r="I10" t="str">
            <v>www.ACD.fr</v>
          </cell>
          <cell r="J10" t="str">
            <v>info.contact@ACD.fr</v>
          </cell>
        </row>
        <row r="11">
          <cell r="C11" t="str">
            <v>ALSACE FIOUL Services</v>
          </cell>
          <cell r="D11" t="str">
            <v>marie Noelle</v>
          </cell>
          <cell r="E11" t="str">
            <v>1 a rue Jean Monnet  BP 10010   -   68391 SAUSHEIM Cedex</v>
          </cell>
          <cell r="F11" t="str">
            <v>03 89 31 38 04</v>
          </cell>
          <cell r="H11" t="str">
            <v>03 89 46 41 45</v>
          </cell>
        </row>
        <row r="12">
          <cell r="C12" t="str">
            <v>ALSACE MIROITERIE</v>
          </cell>
          <cell r="D12" t="str">
            <v>ZINGLE Christophe</v>
          </cell>
          <cell r="E12" t="str">
            <v>3 bis rue de Brunstatt                               68200 MULHOUSE</v>
          </cell>
          <cell r="F12" t="str">
            <v>03 89 42 60 10</v>
          </cell>
          <cell r="G12" t="str">
            <v>06 75 61 32 45</v>
          </cell>
          <cell r="H12" t="str">
            <v>03 89 42 66 10</v>
          </cell>
        </row>
        <row r="13">
          <cell r="C13" t="str">
            <v>ALSACE TRAVAUX PUBLICS</v>
          </cell>
          <cell r="D13" t="str">
            <v>Mr MULLER</v>
          </cell>
          <cell r="E13" t="str">
            <v>127 r de Pfastatt BP 50106 -                         68263 KINGERSHEIM</v>
          </cell>
          <cell r="F13" t="str">
            <v>03 89 57 02 38</v>
          </cell>
          <cell r="G13" t="str">
            <v>06 73 68 00 99</v>
          </cell>
          <cell r="H13" t="str">
            <v>03 89 50 47 63</v>
          </cell>
        </row>
        <row r="14">
          <cell r="C14" t="str">
            <v>ALSASOL</v>
          </cell>
          <cell r="E14" t="str">
            <v>22 r de la Gare                                    68540 BOLLWILLER</v>
          </cell>
          <cell r="F14" t="str">
            <v>03 89 48 05 21</v>
          </cell>
          <cell r="G14" t="str">
            <v>06 80 61 00 94</v>
          </cell>
          <cell r="H14" t="str">
            <v>03 89 48 27 45</v>
          </cell>
        </row>
        <row r="15">
          <cell r="C15" t="str">
            <v>AMBOILE Services / Dératisation</v>
          </cell>
          <cell r="D15" t="str">
            <v>Mr Braum</v>
          </cell>
          <cell r="E15" t="str">
            <v>79 r Ampère                                  75017 PARIS</v>
          </cell>
          <cell r="F15" t="str">
            <v>01 46 22 16 70</v>
          </cell>
        </row>
        <row r="16">
          <cell r="C16" t="str">
            <v>André ALSACE Dépannage</v>
          </cell>
          <cell r="D16" t="str">
            <v>24 h / 24                        7 jours / 7</v>
          </cell>
          <cell r="E16" t="str">
            <v>45 r Mathias Grunenwald                      68200 MULHOUSE</v>
          </cell>
          <cell r="F16" t="str">
            <v>03 89 59 25 05</v>
          </cell>
          <cell r="J16" t="str">
            <v>débouchage</v>
          </cell>
        </row>
        <row r="17">
          <cell r="C17" t="str">
            <v>A P F  SECURITE                 Serrurerie</v>
          </cell>
          <cell r="D17" t="str">
            <v>M HUG</v>
          </cell>
          <cell r="E17" t="str">
            <v>5 rue des Fleurs                                  68100  MULHOUSE</v>
          </cell>
          <cell r="F17" t="str">
            <v>03 89 46 20 64</v>
          </cell>
          <cell r="G17" t="str">
            <v>06 14 99 51 58</v>
          </cell>
          <cell r="H17" t="str">
            <v>03 89 45 46 92</v>
          </cell>
          <cell r="I17" t="str">
            <v>apf-securite@wanadoo.fr</v>
          </cell>
          <cell r="J17" t="str">
            <v>Assistance , protection , fermeture , site :  apf-securite@wanadoo.fr</v>
          </cell>
        </row>
        <row r="18">
          <cell r="C18" t="str">
            <v xml:space="preserve">AQUATEC                    </v>
          </cell>
          <cell r="E18" t="str">
            <v>38 rue du Général Haxo                            88000  EPINAL</v>
          </cell>
          <cell r="F18" t="str">
            <v>03 29 35 43 46</v>
          </cell>
          <cell r="G18" t="str">
            <v>06 07 11 91 31</v>
          </cell>
          <cell r="H18" t="str">
            <v>03 29 35 69 26</v>
          </cell>
        </row>
        <row r="19">
          <cell r="C19" t="str">
            <v xml:space="preserve">ARTISANS REUNIS            </v>
          </cell>
          <cell r="D19" t="str">
            <v xml:space="preserve">M WEIDMANN </v>
          </cell>
          <cell r="E19" t="str">
            <v>11, rue de Zurich                                        68440  HABSHEIM</v>
          </cell>
          <cell r="F19" t="str">
            <v>03 89 65 22 79</v>
          </cell>
          <cell r="G19" t="str">
            <v>06 86 40 93 44</v>
          </cell>
          <cell r="H19" t="str">
            <v>03 89 44 21 54</v>
          </cell>
        </row>
        <row r="20">
          <cell r="D20" t="str">
            <v>Mr BOURGEOIS</v>
          </cell>
          <cell r="G20" t="str">
            <v>06 82 92 18 69</v>
          </cell>
        </row>
        <row r="21">
          <cell r="C21" t="str">
            <v>Ascenseurs  SCHINDLER</v>
          </cell>
          <cell r="D21" t="str">
            <v>Claude PILLOT Commercial</v>
          </cell>
          <cell r="E21" t="str">
            <v>104 a , r des Bains                                  68390  SAUSHEIM</v>
          </cell>
          <cell r="F21" t="str">
            <v>03 89 31 02 79</v>
          </cell>
          <cell r="H21" t="str">
            <v>03 89 31 02 86</v>
          </cell>
        </row>
        <row r="23">
          <cell r="C23" t="str">
            <v>Association  APPART</v>
          </cell>
          <cell r="D23" t="str">
            <v>Mme KOFFEL / Présidente</v>
          </cell>
          <cell r="E23" t="str">
            <v>logement au 6 ème étage du         4 grand rue Flammarion Mulh</v>
          </cell>
          <cell r="F23" t="str">
            <v>03 89 43 78 51</v>
          </cell>
          <cell r="J23" t="str">
            <v xml:space="preserve">ancien Président : Mr SUTTER Jean Luc /                           ex Papillons Blancs                 </v>
          </cell>
        </row>
        <row r="24">
          <cell r="D24" t="str">
            <v>Mme FLESCH Karine / référente</v>
          </cell>
          <cell r="E24" t="str">
            <v>Association APPART :                        21 r des Roses  68100 Mulhouse</v>
          </cell>
        </row>
        <row r="25">
          <cell r="C25" t="str">
            <v>ASSOCIATION les                                          .                                           PAPILLONS Blancs</v>
          </cell>
          <cell r="D25" t="str">
            <v>Roger POUJADE Direct Administratif</v>
          </cell>
          <cell r="E25" t="str">
            <v>siège :  69 rue Koechlin                            BP  2258 -                                                         68068   MULHOUSE Cedex</v>
          </cell>
          <cell r="F25" t="str">
            <v>03 89 32 74 40</v>
          </cell>
          <cell r="H25" t="str">
            <v>03 89 60 02 17</v>
          </cell>
        </row>
        <row r="26">
          <cell r="D26" t="str">
            <v>Mr Diebold       Daniel</v>
          </cell>
          <cell r="E26" t="str">
            <v>2 r de la Charité  68100 MULHOUSE</v>
          </cell>
          <cell r="G26" t="str">
            <v>Mr Diebold               06 61 27 27 58</v>
          </cell>
          <cell r="H26" t="str">
            <v>03 89 32 74 61</v>
          </cell>
        </row>
        <row r="27">
          <cell r="D27" t="str">
            <v>locataire des 4 logts du  76 r Lefebvre à MULHOUSE</v>
          </cell>
        </row>
        <row r="28">
          <cell r="C28" t="str">
            <v>Association HABITAT et LOISIRS  /                                                         .                                         s'occupe du  MANOIR à  ILLZACH</v>
          </cell>
          <cell r="D28" t="str">
            <v>Directeur actuel :  Mr HOFERER Gilbert</v>
          </cell>
          <cell r="E28" t="str">
            <v>Association " Habitat &amp; Loisirs pour le 3èm Age " 1 c, r victor Hugo  68110  ILLZACH , bureaux se trouvent à la "Résidence les Cygnes " 1 c r Victor Hugo Illzach</v>
          </cell>
          <cell r="F28" t="str">
            <v>03 89 46 46 06</v>
          </cell>
          <cell r="G28" t="str">
            <v xml:space="preserve"> Mr HOFERER au Séquoia    03 89 45 96 77</v>
          </cell>
          <cell r="H28" t="str">
            <v>03 89 45 96 70</v>
          </cell>
          <cell r="J28" t="str">
            <v>ancien Directeur : Mr BENEL  Philippe</v>
          </cell>
        </row>
        <row r="29">
          <cell r="D29" t="str">
            <v>Secrétariat Accueil : Mlle DELMEDICO Sophie</v>
          </cell>
        </row>
        <row r="30">
          <cell r="D30" t="str">
            <v>Décompte des charges individuels assuré par  : le Syndic :  FONCIA  Mlle BIXEL  03 89 56 60 06</v>
          </cell>
        </row>
        <row r="31">
          <cell r="C31" t="str">
            <v>AVIPUR  Alsace /                        Hygiène Désinsectisation</v>
          </cell>
          <cell r="D31" t="str">
            <v>Arnaud CREMEL</v>
          </cell>
          <cell r="E31" t="str">
            <v>3 A  rue de la Batterie                               67118  GEISPOLSHEIM</v>
          </cell>
          <cell r="F31" t="str">
            <v>03 88 55 50 34</v>
          </cell>
          <cell r="G31" t="str">
            <v>06 08 60 81 72</v>
          </cell>
          <cell r="H31" t="str">
            <v>03 88 55 50 48</v>
          </cell>
          <cell r="I31" t="str">
            <v>avirpur67@avipur.com</v>
          </cell>
          <cell r="J31" t="str">
            <v xml:space="preserve"> + dératisation ,désinfection</v>
          </cell>
        </row>
        <row r="32">
          <cell r="B32" t="str">
            <v>B</v>
          </cell>
          <cell r="E32" t="str">
            <v xml:space="preserve">     </v>
          </cell>
        </row>
        <row r="33">
          <cell r="C33" t="str">
            <v>BAAS  Charles ,                      Revêtements de Sols</v>
          </cell>
          <cell r="D33" t="str">
            <v>Baas Charles</v>
          </cell>
          <cell r="E33" t="str">
            <v>21 r du Chemin de Fer                             68110 ILLZACH - MODENHEIM</v>
          </cell>
          <cell r="F33" t="str">
            <v>03 89 46 48 61</v>
          </cell>
          <cell r="G33" t="str">
            <v>06 80 08 91 28</v>
          </cell>
          <cell r="H33" t="str">
            <v>03 89 45 27 41</v>
          </cell>
          <cell r="J33" t="str">
            <v>Sols plastiques , Moquettes , Parquets</v>
          </cell>
        </row>
        <row r="34">
          <cell r="E34" t="str">
            <v>Dépôt : 8 r de Lorraine                                  68270 WITTENHEIM</v>
          </cell>
        </row>
        <row r="35">
          <cell r="C35" t="str">
            <v>BAVAU Fermetures</v>
          </cell>
          <cell r="D35" t="str">
            <v>Mr ZINGLE</v>
          </cell>
          <cell r="E35" t="str">
            <v>10 r des Alpes BP 39                              68350 DIDENHEIM</v>
          </cell>
          <cell r="F35" t="str">
            <v>03 89 61 01 01</v>
          </cell>
          <cell r="G35" t="str">
            <v>06 11 99 26 28</v>
          </cell>
          <cell r="H35" t="str">
            <v>03 89 61 08 88</v>
          </cell>
        </row>
        <row r="36">
          <cell r="C36" t="str">
            <v>BELKLE ALAIN SARL             Ramonage</v>
          </cell>
          <cell r="D36" t="str">
            <v>M  BELKLE</v>
          </cell>
          <cell r="E36" t="str">
            <v>4, rue de la Liberté                               68300  SAINT LOUIS</v>
          </cell>
          <cell r="F36" t="str">
            <v>03 89 67 68 48     03 89 68 69 44</v>
          </cell>
          <cell r="G36" t="str">
            <v>06 80 14 11 44</v>
          </cell>
          <cell r="H36" t="str">
            <v>03 89 68 75 33</v>
          </cell>
        </row>
        <row r="37">
          <cell r="C37" t="str">
            <v>B.E.T.  MELLARDI Sarl</v>
          </cell>
          <cell r="E37" t="str">
            <v>6 Impasse du Soleil                                   68130 ALTKIRCH</v>
          </cell>
          <cell r="F37" t="str">
            <v>03 89 40 16 89</v>
          </cell>
          <cell r="G37" t="str">
            <v>06 08 82 84 44</v>
          </cell>
          <cell r="H37" t="str">
            <v>03 89 40 28 52</v>
          </cell>
          <cell r="J37" t="str">
            <v>Parfait achèvement travaux</v>
          </cell>
        </row>
        <row r="38">
          <cell r="C38" t="str">
            <v>BODET / Horloge                             Gare Pfetterhouse</v>
          </cell>
          <cell r="E38" t="str">
            <v xml:space="preserve">72 r du Gal de Gaulle BP 1 -                          49340 TREMENTINES </v>
          </cell>
          <cell r="F38" t="str">
            <v>02 41 71 72 00</v>
          </cell>
          <cell r="H38" t="str">
            <v xml:space="preserve"> 02 41 71 72 01</v>
          </cell>
          <cell r="J38" t="str">
            <v>contrat de maintenance , horloge façade GARE</v>
          </cell>
        </row>
        <row r="39">
          <cell r="C39" t="str">
            <v>BOETSCH Ets   /   Sanitaire Chauffage - Zinguerie</v>
          </cell>
          <cell r="D39" t="str">
            <v>Mr Franck</v>
          </cell>
          <cell r="E39" t="str">
            <v>4 rue du Doubs    BP 35  -                        68400 RIEDISHEIM</v>
          </cell>
          <cell r="F39" t="str">
            <v>03 89 44 50 96</v>
          </cell>
          <cell r="H39" t="str">
            <v>03 89 54 32 37</v>
          </cell>
          <cell r="I39" t="str">
            <v>d.boetsch@wanadoo.fr</v>
          </cell>
          <cell r="J39" t="str">
            <v>couverture , zinguerie , sanitaire</v>
          </cell>
        </row>
        <row r="40">
          <cell r="C40" t="str">
            <v>BOLLORE ENERGIE</v>
          </cell>
          <cell r="D40" t="str">
            <v>Mr Sébastien GIOVIO Cial</v>
          </cell>
          <cell r="E40" t="str">
            <v>93 r de la Charité                     68052 MULHOUSE Cedex</v>
          </cell>
          <cell r="F40" t="str">
            <v>03 89 44 70 23</v>
          </cell>
          <cell r="G40" t="str">
            <v>06 08 06 59 66</v>
          </cell>
          <cell r="H40" t="str">
            <v>03 89 44 47 15</v>
          </cell>
        </row>
        <row r="41">
          <cell r="C41" t="str">
            <v>BOVE Bâtiment</v>
          </cell>
          <cell r="D41" t="str">
            <v>Mr GEOFFROY</v>
          </cell>
          <cell r="E41" t="str">
            <v>Zone Industrielle                                  68190  UNGERSHEIM</v>
          </cell>
          <cell r="F41" t="str">
            <v>03 89 83 67 90</v>
          </cell>
          <cell r="G41" t="str">
            <v>06 11 98 70 64</v>
          </cell>
          <cell r="H41" t="str">
            <v>03 89 83 67 94</v>
          </cell>
        </row>
        <row r="42">
          <cell r="D42" t="str">
            <v>Mr BOLMONT J. Pierre  / Chantier</v>
          </cell>
          <cell r="G42" t="str">
            <v>06 12 38 42 34</v>
          </cell>
        </row>
        <row r="43">
          <cell r="C43" t="str">
            <v>BRICOMARCHE</v>
          </cell>
          <cell r="E43" t="str">
            <v>64 R de l' Ile Napoléon                             68170 RIXHEIM</v>
          </cell>
          <cell r="F43" t="str">
            <v>03 89 54 15 70</v>
          </cell>
        </row>
        <row r="44">
          <cell r="C44" t="str">
            <v>BRIO Agence de Mulhouse</v>
          </cell>
          <cell r="D44" t="str">
            <v>Mlle CASANABE</v>
          </cell>
          <cell r="E44" t="str">
            <v>8 r du Chanvre                                 68100 MULHOUSE</v>
          </cell>
          <cell r="F44" t="str">
            <v>03 89 32 29 29</v>
          </cell>
          <cell r="G44" t="str">
            <v>06 76 77 59 85</v>
          </cell>
          <cell r="H44" t="str">
            <v>03 89 42 36 17</v>
          </cell>
          <cell r="I44" t="str">
            <v>brio.mulhouse@brio-sarl.fr</v>
          </cell>
        </row>
        <row r="45">
          <cell r="C45" t="str">
            <v>BRIX Yves</v>
          </cell>
          <cell r="E45" t="str">
            <v>SOMCO    poste interne  297</v>
          </cell>
          <cell r="G45" t="str">
            <v>06 82 67 05 45</v>
          </cell>
        </row>
        <row r="46">
          <cell r="C46" t="str">
            <v>BUTAGAZ / SAMAG</v>
          </cell>
          <cell r="D46" t="str">
            <v>Cial : RICHARD Benoit</v>
          </cell>
          <cell r="E46" t="str">
            <v>1 r Emile Schwoerer BP 1321 -                                  68013 COLMAR Cedex</v>
          </cell>
          <cell r="F46" t="str">
            <v>03 89 41 43 59</v>
          </cell>
          <cell r="H46" t="str">
            <v>03 89 24 97 48</v>
          </cell>
          <cell r="J46" t="str">
            <v>fourniture de PROPANE pour RICHWILLER cité 194</v>
          </cell>
        </row>
        <row r="47">
          <cell r="B47" t="str">
            <v>C</v>
          </cell>
          <cell r="E47" t="str">
            <v xml:space="preserve">     </v>
          </cell>
        </row>
        <row r="48">
          <cell r="C48" t="str">
            <v>Centre des Impôts Fonciers</v>
          </cell>
          <cell r="D48" t="str">
            <v>CADASTRE :</v>
          </cell>
          <cell r="E48" t="str">
            <v>Cité Administrative Bât C :                        68091  MULHOUSE Cedex</v>
          </cell>
          <cell r="F48" t="str">
            <v>03 89 33 32 14</v>
          </cell>
          <cell r="J48" t="str">
            <v>Charpente, couverture , zinguerie , étanchéité</v>
          </cell>
        </row>
        <row r="49">
          <cell r="C49" t="str">
            <v>CCR  SCHMITT      Couverture Zinguerie Ferblanterie</v>
          </cell>
          <cell r="D49" t="str">
            <v>SCHMITT Franck</v>
          </cell>
          <cell r="E49" t="str">
            <v>10 r des Peupliers                                  68120 PFASTATT</v>
          </cell>
          <cell r="F49" t="str">
            <v>03 89 52 18 00</v>
          </cell>
          <cell r="G49" t="str">
            <v>06 12 18 38 68</v>
          </cell>
          <cell r="H49" t="str">
            <v>03 89 50 82 36</v>
          </cell>
          <cell r="J49" t="str">
            <v>Charpente, couverture , zinguerie , étanchéité</v>
          </cell>
        </row>
        <row r="50">
          <cell r="C50" t="str">
            <v>C.G.2 A / Ascenseurs                                     voir                                                            THYSSENKRUPP</v>
          </cell>
          <cell r="D50" t="str">
            <v>Olivier ROZE</v>
          </cell>
          <cell r="E50" t="str">
            <v>Agence Alsace-Lorraine : 98 r de la Plaine des Bouchers                              67100 STRASBOURG</v>
          </cell>
          <cell r="F50" t="str">
            <v>03 88 39 79 00</v>
          </cell>
          <cell r="H50" t="str">
            <v>03 88 40 26 94</v>
          </cell>
          <cell r="J50" t="str">
            <v>Porte de garage</v>
          </cell>
        </row>
        <row r="51">
          <cell r="F51" t="str">
            <v>03 89 29 16 18</v>
          </cell>
          <cell r="G51" t="str">
            <v>dépannage :      0 810 24 00 24</v>
          </cell>
        </row>
        <row r="52">
          <cell r="D52" t="str">
            <v>Franck CARPENTIER / Contremaître</v>
          </cell>
          <cell r="E52" t="str">
            <v>Facturation à DIJON / Mme TIXIER  03 80 72 90 65</v>
          </cell>
          <cell r="F52" t="str">
            <v>Carpentier :       06 08 87 99 43</v>
          </cell>
        </row>
        <row r="53">
          <cell r="C53" t="str">
            <v>CGED /  Matériel Electrique</v>
          </cell>
          <cell r="D53" t="str">
            <v>Agence de Mulhouse</v>
          </cell>
          <cell r="E53" t="str">
            <v>CGE Distribution Mulhouse 11 r de Berne 68110 ILLZACH</v>
          </cell>
          <cell r="F53" t="str">
            <v>03 89 61 81 81</v>
          </cell>
          <cell r="H53" t="str">
            <v>03 89 61 81 52</v>
          </cell>
        </row>
        <row r="54">
          <cell r="C54" t="str">
            <v xml:space="preserve">CGST SAVE Direction  EST         </v>
          </cell>
          <cell r="D54" t="str">
            <v>Vincent RIVIERE Directeur régional</v>
          </cell>
          <cell r="E54" t="str">
            <v>Les Thiers - 4 rue Piroux                              54048  NANCY CEDEX</v>
          </cell>
          <cell r="F54" t="str">
            <v>03 83 35 06 38</v>
          </cell>
          <cell r="H54" t="str">
            <v>03 83 37 88 14</v>
          </cell>
        </row>
        <row r="55">
          <cell r="D55" t="str">
            <v>Joseph COSTANZO Dirt opérationnel de secteur</v>
          </cell>
          <cell r="F55" t="str">
            <v>03 83 35 89 67</v>
          </cell>
          <cell r="H55" t="str">
            <v>03 83 37 95 83</v>
          </cell>
          <cell r="I55" t="str">
            <v>joseph.costanzo@cgst-save.fr</v>
          </cell>
          <cell r="J55" t="str">
            <v>plus DOMO SERVICES</v>
          </cell>
        </row>
        <row r="56">
          <cell r="D56" t="str">
            <v>Sébastien HATSCH Attaché Cial</v>
          </cell>
          <cell r="F56" t="str">
            <v>03 83 30 83 38</v>
          </cell>
          <cell r="G56" t="str">
            <v>06 72 74 81 79</v>
          </cell>
          <cell r="H56" t="str">
            <v>03 83 30 83 35</v>
          </cell>
          <cell r="I56" t="str">
            <v>sebastien.hatsch@cgst-save.fr</v>
          </cell>
        </row>
        <row r="57">
          <cell r="C57" t="str">
            <v>CGST SAVE Mulhouse</v>
          </cell>
          <cell r="D57" t="str">
            <v>Bureaux</v>
          </cell>
          <cell r="E57" t="str">
            <v>17 / 19 rue des Charpentiers                          ……………..…………………..                  68100 MULHOUSE</v>
          </cell>
          <cell r="F57" t="str">
            <v>03 89 42 32 31</v>
          </cell>
          <cell r="H57" t="str">
            <v>03 89 43 72 54</v>
          </cell>
          <cell r="J57" t="str">
            <v>Marie : Secrétariat</v>
          </cell>
        </row>
        <row r="58">
          <cell r="D58" t="str">
            <v>MARCOT Bernard  chef d'agence</v>
          </cell>
          <cell r="F58" t="str">
            <v>direct Marçot      03 89 42 75 74</v>
          </cell>
        </row>
        <row r="59">
          <cell r="D59" t="str">
            <v>Mr FREYDER /  Resp Maestro</v>
          </cell>
          <cell r="G59" t="str">
            <v>06 12 70 75 86</v>
          </cell>
        </row>
        <row r="60">
          <cell r="D60" t="str">
            <v>Mr Pfeffer :                       les particuliers</v>
          </cell>
          <cell r="F60" t="str">
            <v>03 89 42 62 61</v>
          </cell>
        </row>
        <row r="61">
          <cell r="D61" t="str">
            <v>Mr BERBET :     collectif</v>
          </cell>
          <cell r="F61" t="str">
            <v>03 89 42 59 49</v>
          </cell>
        </row>
        <row r="62">
          <cell r="C62" t="str">
            <v>Charles BAAS ,                    Revêtements de Sols</v>
          </cell>
          <cell r="D62" t="str">
            <v>voir rubrique :    BAAS  Charles</v>
          </cell>
        </row>
        <row r="63">
          <cell r="C63" t="str">
            <v xml:space="preserve">CHEMINEES GOERG            </v>
          </cell>
          <cell r="D63" t="str">
            <v>M  GOERG</v>
          </cell>
          <cell r="E63" t="str">
            <v>27, rue du Nord BP 4                                     68280  ANDOLSHEIM</v>
          </cell>
          <cell r="F63" t="str">
            <v>03 89 71 40 62</v>
          </cell>
          <cell r="H63" t="str">
            <v>03 89 71 56 69</v>
          </cell>
        </row>
        <row r="64">
          <cell r="C64" t="str">
            <v>CIP Services               Chauffage</v>
          </cell>
          <cell r="D64" t="str">
            <v>Yves COEUGNIET</v>
          </cell>
          <cell r="E64" t="str">
            <v>2 r des Agaces                                      02100 SAINT QUENTIN</v>
          </cell>
          <cell r="F64" t="str">
            <v>03 23 67 79 14</v>
          </cell>
          <cell r="G64" t="str">
            <v>06 07 23 20 21</v>
          </cell>
          <cell r="H64" t="str">
            <v>03 23 64 62 06</v>
          </cell>
        </row>
        <row r="65">
          <cell r="C65" t="str">
            <v>CLAUDEL  Roland</v>
          </cell>
          <cell r="E65" t="str">
            <v>SOMCO    poste interne  282</v>
          </cell>
          <cell r="G65" t="str">
            <v>06 82 67 05 45</v>
          </cell>
        </row>
        <row r="66">
          <cell r="C66" t="str">
            <v xml:space="preserve">COLMARIENNE DES EAUX       </v>
          </cell>
          <cell r="D66" t="str">
            <v>Service Clients</v>
          </cell>
          <cell r="E66" t="str">
            <v>18 rue Edouard Benes                             68027  COLMAR CEDEX</v>
          </cell>
          <cell r="F66" t="str">
            <v>03 89 22 94 50</v>
          </cell>
          <cell r="G66" t="str">
            <v>urgences 24/24 h 03 89 22 94 50</v>
          </cell>
          <cell r="H66" t="str">
            <v>03 89 22 94 79</v>
          </cell>
        </row>
        <row r="67">
          <cell r="D67" t="str">
            <v>Accueil : Mme SIEDEL</v>
          </cell>
        </row>
        <row r="68">
          <cell r="C68" t="str">
            <v>COMMUNE de PFETTERHOUSE</v>
          </cell>
          <cell r="E68" t="str">
            <v>1 place Saint-Géréon                                     68480 PFETTERHOUSE</v>
          </cell>
          <cell r="F68" t="str">
            <v>03 89 25 61 01</v>
          </cell>
          <cell r="J68" t="str">
            <v>Le Maire : Jean Rodolphe FRISCH</v>
          </cell>
        </row>
        <row r="69">
          <cell r="C69" t="str">
            <v>CONSTRUIRE NETTOYAGE</v>
          </cell>
          <cell r="D69" t="str">
            <v>Direction :                       Mme STOCKY Laurence</v>
          </cell>
          <cell r="E69" t="str">
            <v>1 rue de Bretagne                                68100 MULHOUSE</v>
          </cell>
          <cell r="F69" t="str">
            <v>03 89 44 64 14</v>
          </cell>
          <cell r="H69" t="str">
            <v>03 89 54 46 28</v>
          </cell>
          <cell r="I69" t="str">
            <v>construire.nettoyage@wanadoo.fr</v>
          </cell>
          <cell r="J69" t="str">
            <v>comptable  : Marie France</v>
          </cell>
        </row>
        <row r="70">
          <cell r="D70" t="str">
            <v>Resp terrain  : Mr LACOSTE Pierre</v>
          </cell>
          <cell r="G70" t="str">
            <v>Mr Lacoste             06 60 04 14 03</v>
          </cell>
        </row>
        <row r="71">
          <cell r="C71" t="str">
            <v>COTRAMI    /  ALEOS               LOGINSER</v>
          </cell>
          <cell r="D71" t="str">
            <v>voir rubrique :    ALEOS</v>
          </cell>
        </row>
        <row r="72">
          <cell r="B72" t="str">
            <v>D</v>
          </cell>
          <cell r="E72" t="str">
            <v xml:space="preserve">     </v>
          </cell>
        </row>
        <row r="73">
          <cell r="C73" t="str">
            <v>DALKIA</v>
          </cell>
          <cell r="D73" t="str">
            <v>Mr GillES TONDU Chargé d'aff.</v>
          </cell>
          <cell r="E73" t="str">
            <v>Agence de Mulhouse : 106 r des Bains BP 80015 -                                  68393 SAUSHEIM Cedex</v>
          </cell>
          <cell r="F73" t="str">
            <v>03 89 31 39 08</v>
          </cell>
          <cell r="G73" t="str">
            <v>06 14 35 47 54</v>
          </cell>
          <cell r="H73" t="str">
            <v>03 89 61 51 97</v>
          </cell>
          <cell r="J73" t="str">
            <v>Agence de Belfort :  Zac de la Justice  Rue Gustave Lang  BP 454   -   90008 BELFORT Cedex</v>
          </cell>
        </row>
        <row r="74">
          <cell r="D74" t="str">
            <v>Mr Franck</v>
          </cell>
          <cell r="G74" t="str">
            <v>Franck :                   06 10 09 66 22</v>
          </cell>
        </row>
        <row r="75">
          <cell r="D75" t="str">
            <v>Mr STEBENER Jean Pierre</v>
          </cell>
          <cell r="G75" t="str">
            <v>Stebener :     06 14 90 82 34</v>
          </cell>
        </row>
        <row r="76">
          <cell r="D76" t="str">
            <v>Mr PASCOLO technicien</v>
          </cell>
          <cell r="E76" t="str">
            <v>s'occupe des fiches de stock</v>
          </cell>
          <cell r="G76" t="str">
            <v>06 14 35 48 31</v>
          </cell>
        </row>
        <row r="77">
          <cell r="D77" t="str">
            <v>Mr DEPREZ</v>
          </cell>
          <cell r="E77" t="str">
            <v>Agence de St Louis / secteur Huningue et Chalampé</v>
          </cell>
          <cell r="G77" t="str">
            <v>06 14 35 48 12</v>
          </cell>
        </row>
        <row r="78">
          <cell r="D78" t="str">
            <v>dépannage astreinte :</v>
          </cell>
          <cell r="F78" t="str">
            <v>0 811 90 24 24</v>
          </cell>
        </row>
        <row r="79">
          <cell r="C79" t="str">
            <v xml:space="preserve">DANNY DECOR                </v>
          </cell>
          <cell r="E79" t="str">
            <v>4 rue du Burlat                                      68260  KINGERSHEIM</v>
          </cell>
          <cell r="F79" t="str">
            <v>03 89 57 02 30</v>
          </cell>
          <cell r="G79" t="str">
            <v>06 24 71 81 92</v>
          </cell>
          <cell r="H79" t="str">
            <v>03 89 57 02 31</v>
          </cell>
        </row>
        <row r="80">
          <cell r="C80" t="str">
            <v xml:space="preserve">DDE du Haut Rhin </v>
          </cell>
          <cell r="D80" t="str">
            <v>J. BURGARD Chef du bureau Politique de l'Habitat</v>
          </cell>
          <cell r="E80" t="str">
            <v>Cité Administrative  Bât Tour   68026  COLMAR Cedex</v>
          </cell>
          <cell r="I80" t="str">
            <v>www.haut-rhin.equipement.gouv.fr</v>
          </cell>
        </row>
        <row r="81">
          <cell r="C81" t="str">
            <v>DEKREON et Fils Sarl</v>
          </cell>
          <cell r="E81" t="str">
            <v>7 r de la Gare                           68440 SCHLIERBACH</v>
          </cell>
          <cell r="F81" t="str">
            <v>03 89 81 32 57</v>
          </cell>
          <cell r="G81" t="str">
            <v>06 08 63 40 43</v>
          </cell>
          <cell r="H81" t="str">
            <v>03 89 26 82 62</v>
          </cell>
        </row>
        <row r="82">
          <cell r="C82" t="str">
            <v xml:space="preserve">DIEMUNSCH J-P ETS          </v>
          </cell>
          <cell r="D82" t="str">
            <v>M DIEMUNSCH</v>
          </cell>
          <cell r="E82" t="str">
            <v>82 rue des Mines                                         68270  WITTENHEIM</v>
          </cell>
          <cell r="F82" t="str">
            <v>03 89 52 50 46</v>
          </cell>
          <cell r="H82" t="str">
            <v>03 89 51 04 59</v>
          </cell>
        </row>
        <row r="83">
          <cell r="C83" t="str">
            <v>D.G.I. Direction des Services Fiscaux du Haut-Rhin</v>
          </cell>
          <cell r="D83" t="str">
            <v>Mlle ULMANN A. Contrôleur</v>
          </cell>
          <cell r="E83" t="str">
            <v>Cité Administrative Bât J - 3 r Fleischhauer  68026 COLMAR Cedex</v>
          </cell>
          <cell r="F83" t="str">
            <v>03 89 24 85 39</v>
          </cell>
          <cell r="H83" t="str">
            <v>03 89 24 81 48</v>
          </cell>
          <cell r="J83" t="str">
            <v>baux : logements des Douanes au 87 r de Mulhouse à Sausheim</v>
          </cell>
        </row>
        <row r="84">
          <cell r="C84" t="str">
            <v>DOUANES</v>
          </cell>
          <cell r="D84" t="str">
            <v>Mr CALAND D., s'occupe des charges</v>
          </cell>
          <cell r="E84" t="str">
            <v>13 r du Tilleul                                          68061  MULHOUSE  Cedex</v>
          </cell>
          <cell r="F84" t="str">
            <v>03 89 66 94 09</v>
          </cell>
          <cell r="I84" t="str">
            <v>courrier à  Direction des Douanes - EPA Masse des Douanes , 13 r du Tilleul 68061 MULH Cedex</v>
          </cell>
          <cell r="J84" t="str">
            <v>10 Logements réservés au 87 r de Mulhouse à SAUSHEIM</v>
          </cell>
        </row>
        <row r="85">
          <cell r="C85" t="str">
            <v>DREYER Michel           Ramonage</v>
          </cell>
          <cell r="D85" t="str">
            <v>Maître ramoneur</v>
          </cell>
          <cell r="E85" t="str">
            <v>8 r des Vallons                                           68170 RIXHEIM</v>
          </cell>
          <cell r="F85" t="str">
            <v>03 89 44 25 42</v>
          </cell>
        </row>
        <row r="86">
          <cell r="E86" t="str">
            <v xml:space="preserve">     </v>
          </cell>
        </row>
        <row r="87">
          <cell r="C87" t="str">
            <v>EBM  Elektra Birseck</v>
          </cell>
          <cell r="D87" t="str">
            <v>Mme LATUNER l' après - midi</v>
          </cell>
          <cell r="E87" t="str">
            <v>26 r du Rhône BP 28 -                                      68301 SAINT LOUIS Cedex</v>
          </cell>
          <cell r="F87" t="str">
            <v>03 89 89 76 40</v>
          </cell>
          <cell r="H87" t="str">
            <v>03 89 69 22 03</v>
          </cell>
          <cell r="J87" t="str">
            <v>distribution électricité secteur ST LOUIS</v>
          </cell>
        </row>
        <row r="88">
          <cell r="C88" t="str">
            <v>E D F  Agence Clientèle</v>
          </cell>
          <cell r="E88" t="str">
            <v>84 r de Bâle    68200 Mulhouse</v>
          </cell>
          <cell r="F88" t="str">
            <v>0 810 38 93 00</v>
          </cell>
          <cell r="J88" t="str">
            <v>couvre secteur Riedisheim</v>
          </cell>
        </row>
        <row r="89">
          <cell r="D89" t="str">
            <v>Agence de Thur Doller</v>
          </cell>
          <cell r="E89" t="str">
            <v>30 r des Perdrix  BP 30078   68262  KINGERSHEIM</v>
          </cell>
        </row>
        <row r="90">
          <cell r="C90" t="str">
            <v>EDF  PRO</v>
          </cell>
          <cell r="D90" t="str">
            <v>Informations, Conseils, Services</v>
          </cell>
          <cell r="E90" t="str">
            <v>Région EST  BP 112                                  54601 VILLERS LES NANCY</v>
          </cell>
          <cell r="F90" t="str">
            <v>0 810 333 776 prix appel local</v>
          </cell>
          <cell r="H90" t="str">
            <v>03 83 41 83 52</v>
          </cell>
          <cell r="I90" t="str">
            <v>http://www.edf.fr</v>
          </cell>
        </row>
        <row r="91">
          <cell r="D91" t="str">
            <v>Dépannage</v>
          </cell>
          <cell r="E91" t="str">
            <v>24 h sur 24</v>
          </cell>
          <cell r="F91" t="str">
            <v>0 810 333 168 prix appel local</v>
          </cell>
        </row>
        <row r="92">
          <cell r="C92" t="str">
            <v>EDIB S.A.</v>
          </cell>
          <cell r="D92" t="str">
            <v>Pascal Canonne ?</v>
          </cell>
          <cell r="E92" t="str">
            <v>9 rue du Vaucluse                                  68270 WITTENHEIM</v>
          </cell>
          <cell r="F92" t="str">
            <v>03 89 52 17 00</v>
          </cell>
          <cell r="H92" t="str">
            <v>03 89 50 23 17</v>
          </cell>
          <cell r="J92" t="str">
            <v>location de bennes</v>
          </cell>
        </row>
        <row r="93">
          <cell r="C93" t="str">
            <v>EICHER Marie Paule</v>
          </cell>
          <cell r="E93" t="str">
            <v>SOMCO    poste interne  285</v>
          </cell>
          <cell r="G93" t="str">
            <v>06 82 67 05 54</v>
          </cell>
        </row>
        <row r="94">
          <cell r="C94" t="str">
            <v>ENTRETIEN INSTAL THERMIQUES</v>
          </cell>
          <cell r="D94" t="str">
            <v>M  WEPFER</v>
          </cell>
          <cell r="E94" t="str">
            <v>51 rue de Soultz                                      68200  MULHOUSE</v>
          </cell>
          <cell r="F94" t="str">
            <v>03 89 57 49 86</v>
          </cell>
          <cell r="G94" t="str">
            <v>06 22 45 34 54</v>
          </cell>
          <cell r="H94" t="str">
            <v>03 89 57 49 68</v>
          </cell>
        </row>
        <row r="95">
          <cell r="C95" t="str">
            <v>Electricité WERNER *</v>
          </cell>
          <cell r="E95" t="str">
            <v>28 r de l' Abattoir                                          68120 PFASTATT</v>
          </cell>
          <cell r="F95" t="str">
            <v>03 89 52 15 25</v>
          </cell>
          <cell r="G95" t="str">
            <v>06 09 61 60 04</v>
          </cell>
          <cell r="H95" t="str">
            <v>03 89 50 31 50</v>
          </cell>
          <cell r="I95" t="str">
            <v>werner.elec@wanadoo.fr</v>
          </cell>
        </row>
        <row r="96">
          <cell r="C96" t="str">
            <v xml:space="preserve">ELYO NORD EST              </v>
          </cell>
          <cell r="D96" t="str">
            <v xml:space="preserve">Siège : </v>
          </cell>
          <cell r="E96" t="str">
            <v>6 rue du Parc -  OBERHAUSBERGEN   67088  STRASBOURG CEDEX 2</v>
          </cell>
        </row>
        <row r="97">
          <cell r="D97" t="str">
            <v>Resp Agence : CERUTTI Christophe</v>
          </cell>
          <cell r="E97" t="str">
            <v>6 Av Konrad Adenauer Parc Espale Europe  68390 SAUSHEIM                                                                                                                                 Mme PIVET Sylvie :  Secrétairiat - Accueil</v>
          </cell>
          <cell r="H97" t="str">
            <v>03 89 31 26 69</v>
          </cell>
        </row>
        <row r="98">
          <cell r="D98" t="str">
            <v>Mr LACAVE Christophe / Resp Technique</v>
          </cell>
          <cell r="F98" t="str">
            <v>03 89 31 26 60</v>
          </cell>
          <cell r="G98" t="str">
            <v>dépannage :        0 810 881 189</v>
          </cell>
          <cell r="J98" t="str">
            <v>facturation : Mme SCHERER Marie-Louise</v>
          </cell>
        </row>
        <row r="99">
          <cell r="D99" t="str">
            <v>Nicolas PARNIN Ingén Commercial</v>
          </cell>
        </row>
        <row r="100">
          <cell r="C100" t="str">
            <v xml:space="preserve">ENDERLIN MENUISERIE SARL   </v>
          </cell>
          <cell r="D100" t="str">
            <v>M  ENDERLIN</v>
          </cell>
          <cell r="E100" t="str">
            <v>28 Rue Sainte Catherine                               68720  SAINT BERNARD</v>
          </cell>
          <cell r="F100" t="str">
            <v>03 89 25 46 91</v>
          </cell>
          <cell r="G100" t="str">
            <v>06 80 25 20 98</v>
          </cell>
          <cell r="H100" t="str">
            <v>03 89 25 52 98</v>
          </cell>
        </row>
        <row r="101">
          <cell r="C101" t="str">
            <v>ERMITAGE / logts du 100 Av Briand à MULHOUSE</v>
          </cell>
          <cell r="D101" t="str">
            <v>Mr DEZEQUE J Marc Educateur</v>
          </cell>
          <cell r="E101" t="str">
            <v>4 logts au                                         100 Av Briand                                   à MULHOUSE</v>
          </cell>
          <cell r="F101" t="str">
            <v>03 89 43 42 43</v>
          </cell>
          <cell r="J101" t="str">
            <v>Service de suite ,Femmes seules avec enfants</v>
          </cell>
        </row>
        <row r="102">
          <cell r="D102" t="str">
            <v>Mme BESS                          Assistante Sociale</v>
          </cell>
          <cell r="J102" t="str">
            <v>Siège : Ermitage Chef de service  Mme LANNOY                   03 89 44 19 55</v>
          </cell>
        </row>
        <row r="103">
          <cell r="C103" t="str">
            <v xml:space="preserve">ESPACE FERMETURES          </v>
          </cell>
          <cell r="D103" t="str">
            <v>M  MAAS</v>
          </cell>
          <cell r="E103" t="str">
            <v>76, rue de Bâle   68100  MULHOUSE</v>
          </cell>
          <cell r="F103" t="str">
            <v>03 89 36 03 36</v>
          </cell>
        </row>
        <row r="104">
          <cell r="C104" t="str">
            <v>ESPOIR Foyer Féminin</v>
          </cell>
          <cell r="D104" t="str">
            <v>Directeur : Mr Serge MULLER</v>
          </cell>
          <cell r="E104" t="str">
            <v>siège :     132 rue de Soultz                                  68100  MULHOUSE</v>
          </cell>
          <cell r="F104" t="str">
            <v>03 89 52 32 35</v>
          </cell>
          <cell r="H104" t="str">
            <v>03 89 50 82 27</v>
          </cell>
        </row>
        <row r="105">
          <cell r="C105" t="str">
            <v>ESPOIR 33 r des Fabriques à Mulhouse</v>
          </cell>
          <cell r="D105" t="str">
            <v>Mr LAVARENNE Martial</v>
          </cell>
          <cell r="E105" t="str">
            <v>Immeuble SOMCO : 33 r des Fabriques MULHOUSE /  RDCH</v>
          </cell>
          <cell r="F105" t="str">
            <v>03 89 43 09 84</v>
          </cell>
          <cell r="H105" t="str">
            <v>03 89 60 41 25</v>
          </cell>
          <cell r="J105" t="str">
            <v>bureau au RDCH</v>
          </cell>
        </row>
        <row r="106">
          <cell r="D106" t="str">
            <v>Mr Eric BOUC / Médiateur</v>
          </cell>
          <cell r="G106" t="str">
            <v>suivi des logts SOMCO</v>
          </cell>
          <cell r="J106" t="str">
            <v>Mr Claude ZIMMER  06 76 04 20 41 / Médiateur</v>
          </cell>
        </row>
        <row r="107">
          <cell r="D107" t="str">
            <v>Mme SCHLIENGER Yvette : accueil</v>
          </cell>
        </row>
        <row r="108">
          <cell r="C108" t="str">
            <v xml:space="preserve">EST VIDEO COMMUNICATION     </v>
          </cell>
          <cell r="D108" t="str">
            <v>Mr NEFF Hubert / pour Somco</v>
          </cell>
          <cell r="E108" t="str">
            <v>39 Allée Gluck BP 2519                                  68058  MULHOUSE CEDEX</v>
          </cell>
          <cell r="F108" t="str">
            <v>03 89 32 75 64</v>
          </cell>
          <cell r="H108" t="str">
            <v>03 89 42 98 22</v>
          </cell>
        </row>
        <row r="109">
          <cell r="D109" t="str">
            <v>Mme DUVAL Emmanuelle  / Copro</v>
          </cell>
          <cell r="F109" t="str">
            <v>03 89 32 75 63</v>
          </cell>
        </row>
        <row r="110">
          <cell r="D110" t="str">
            <v xml:space="preserve">Plateforme téléphonique pour problème technique :    0 892 701 130   </v>
          </cell>
        </row>
        <row r="111">
          <cell r="D111" t="str">
            <v>Facturation : Sophie HEISER</v>
          </cell>
          <cell r="E111" t="str">
            <v>BP 41 0007   67451 MUNDOLSHEIM</v>
          </cell>
          <cell r="F111" t="str">
            <v>ligne directe : 03 69 20 49 46</v>
          </cell>
          <cell r="H111" t="str">
            <v>03 69 20 49 32</v>
          </cell>
          <cell r="I111" t="str">
            <v>service.clients@evc.net</v>
          </cell>
          <cell r="J111" t="str">
            <v>www.estvideo.com</v>
          </cell>
        </row>
        <row r="112">
          <cell r="C112" t="str">
            <v>EURODECO / SAPP</v>
          </cell>
          <cell r="D112" t="str">
            <v>Mr PFENTZER</v>
          </cell>
          <cell r="E112" t="str">
            <v>66 Av de Belgique 68110 ILLZACH</v>
          </cell>
          <cell r="F112" t="str">
            <v>03 89 31 20 92</v>
          </cell>
          <cell r="H112" t="str">
            <v>03 89 31 20 99</v>
          </cell>
        </row>
        <row r="113">
          <cell r="B113" t="str">
            <v>F</v>
          </cell>
          <cell r="E113" t="str">
            <v xml:space="preserve">     </v>
          </cell>
        </row>
        <row r="114">
          <cell r="C114" t="str">
            <v>FENNEC / Multi Services</v>
          </cell>
          <cell r="D114" t="str">
            <v>Robert GULDENFELS</v>
          </cell>
          <cell r="E114" t="str">
            <v>17 r Turgot         68110 ILLZACH</v>
          </cell>
          <cell r="F114" t="str">
            <v>03 89 45 82 86</v>
          </cell>
          <cell r="G114" t="str">
            <v>06 07 49 52 09</v>
          </cell>
          <cell r="H114" t="str">
            <v>03 89 56 26 51</v>
          </cell>
          <cell r="I114" t="str">
            <v>www.fennec-services.fr</v>
          </cell>
          <cell r="J114" t="str">
            <v>Nettoyage et Désinsectisation</v>
          </cell>
        </row>
        <row r="115">
          <cell r="D115" t="str">
            <v>Mme WALCH Nicole :</v>
          </cell>
          <cell r="E115" t="str">
            <v>s'occupe de la facturation</v>
          </cell>
        </row>
        <row r="116">
          <cell r="C116" t="str">
            <v xml:space="preserve">FERMETURES VITALE          </v>
          </cell>
          <cell r="D116" t="str">
            <v>M  VITALE</v>
          </cell>
          <cell r="E116" t="str">
            <v>56 avenue de Belgique                        68110  ILLZACH</v>
          </cell>
          <cell r="F116" t="str">
            <v>03 89 31 08 27</v>
          </cell>
          <cell r="H116" t="str">
            <v>03 89 31 08 29</v>
          </cell>
        </row>
        <row r="117">
          <cell r="C117" t="str">
            <v>FIGENWALD</v>
          </cell>
          <cell r="D117" t="str">
            <v>Mr Zimmermann / Sanitaire</v>
          </cell>
          <cell r="F117" t="str">
            <v>03 89 54 28 23</v>
          </cell>
          <cell r="H117" t="str">
            <v>03 89 54 16 02</v>
          </cell>
          <cell r="J117" t="str">
            <v>Couverture , Zinguerie , Sanitaire</v>
          </cell>
        </row>
        <row r="118">
          <cell r="D118" t="str">
            <v>FIMBEL Bernard / Couverture Zing</v>
          </cell>
          <cell r="F118" t="str">
            <v>06 80 85 04 86</v>
          </cell>
        </row>
        <row r="119">
          <cell r="C119" t="str">
            <v>FLORIVAL  ZSC</v>
          </cell>
          <cell r="D119" t="str">
            <v>Didier LOZZA</v>
          </cell>
          <cell r="E119" t="str">
            <v>71 a rue principale                          68610 LAUTENBACH</v>
          </cell>
          <cell r="F119" t="str">
            <v>03 89 76 32 39</v>
          </cell>
          <cell r="H119" t="str">
            <v>03 89 74 07 66</v>
          </cell>
        </row>
        <row r="120">
          <cell r="C120" t="str">
            <v>FOYER Etape  /                              propriétaire   SOMCO</v>
          </cell>
          <cell r="D120" t="str">
            <v>Directeur : Mr DIETRICH Daniel</v>
          </cell>
          <cell r="E120" t="str">
            <v>68 rue de Kingersheim         68270  WITTENHEIM</v>
          </cell>
          <cell r="F120" t="str">
            <v>03 89 52 67 58</v>
          </cell>
          <cell r="H120" t="str">
            <v>Fax du Foyer                       03 89 52 03 42</v>
          </cell>
        </row>
        <row r="121">
          <cell r="D121" t="str">
            <v>Mr BEHRA J.François   Chef Serv Educatif</v>
          </cell>
        </row>
        <row r="122">
          <cell r="C122" t="str">
            <v>France ANTENNES</v>
          </cell>
          <cell r="D122" t="str">
            <v>Mr SCHMERBER</v>
          </cell>
          <cell r="E122" t="str">
            <v>11 r de l' Industrie                                    68260 KINGERSHEIM</v>
          </cell>
          <cell r="F122" t="str">
            <v>03 89 53 39 55</v>
          </cell>
          <cell r="H122" t="str">
            <v>03 89 52 17 74</v>
          </cell>
          <cell r="I122" t="str">
            <v>www.France-antenne@wanadoo.fr</v>
          </cell>
        </row>
        <row r="123">
          <cell r="D123" t="str">
            <v>Mme TALLERAND</v>
          </cell>
          <cell r="E123" t="str">
            <v>s'occupe de la facturation et du secrétariat</v>
          </cell>
        </row>
        <row r="124">
          <cell r="C124" t="str">
            <v>France TELECOM</v>
          </cell>
          <cell r="F124" t="str">
            <v>03 89 36 40 40</v>
          </cell>
          <cell r="H124" t="str">
            <v>03 89 36 40 46</v>
          </cell>
        </row>
        <row r="125">
          <cell r="C125" t="str">
            <v>France TELECOM Agence Entreprises Alsace</v>
          </cell>
          <cell r="E125" t="str">
            <v>1 r Fritz Kiener BP 454                                  67010 STRASBOURG Cedex</v>
          </cell>
          <cell r="F125" t="str">
            <v>service clients :  0 800 640 400</v>
          </cell>
          <cell r="G125" t="str">
            <v>service après vente : 0 800 101 567</v>
          </cell>
          <cell r="I125" t="str">
            <v>www.francetelecom.com</v>
          </cell>
          <cell r="J125" t="str">
            <v>gestion du téléphone interne aux ASCENSEURS</v>
          </cell>
        </row>
        <row r="126">
          <cell r="B126" t="str">
            <v>G</v>
          </cell>
          <cell r="E126" t="str">
            <v xml:space="preserve">     </v>
          </cell>
        </row>
        <row r="127">
          <cell r="C127" t="str">
            <v>GARDENLAND</v>
          </cell>
          <cell r="D127" t="str">
            <v>Mr WEISS</v>
          </cell>
          <cell r="E127" t="str">
            <v>Bureaux : 30 route d'Issenheim 68190 RAEDERSHEIM</v>
          </cell>
          <cell r="F127" t="str">
            <v>03 89 48 20 98</v>
          </cell>
          <cell r="G127" t="str">
            <v>06 88 51 90 52</v>
          </cell>
          <cell r="H127" t="str">
            <v>03 89 48 85 25</v>
          </cell>
          <cell r="J127" t="str">
            <v>dépôt : Pénétrante de Guebwiller 68500</v>
          </cell>
        </row>
        <row r="128">
          <cell r="C128" t="str">
            <v>GASSER J.L / Entreprise générale de Revêtements de sol</v>
          </cell>
          <cell r="E128" t="str">
            <v>2 rue du Lt Noel Dinet                             68200 MULHOUSE</v>
          </cell>
          <cell r="F128" t="str">
            <v>03 89 53 55 31</v>
          </cell>
          <cell r="G128" t="str">
            <v>06 03 01 91 20</v>
          </cell>
          <cell r="H128" t="str">
            <v>03 89 53 55 47</v>
          </cell>
          <cell r="J128" t="str">
            <v>Pose Moquettes , plastiques, parquets</v>
          </cell>
        </row>
        <row r="129">
          <cell r="C129" t="str">
            <v>GAZ de France</v>
          </cell>
          <cell r="F129" t="str">
            <v>03 89 62 34 05</v>
          </cell>
          <cell r="G129" t="str">
            <v>06 85 71 67 14</v>
          </cell>
        </row>
        <row r="130">
          <cell r="C130" t="str">
            <v>GAZ de France</v>
          </cell>
          <cell r="D130" t="str">
            <v>Catherine  MARGOT</v>
          </cell>
          <cell r="E130" t="str">
            <v>Direction Commerciale clientèle d'affaires Agence de Nancy 2 Bld Cattenoz - 54601 VILLERS LES NANCY Cedex</v>
          </cell>
          <cell r="F130" t="str">
            <v>03 83 41 69 42</v>
          </cell>
          <cell r="H130" t="str">
            <v>03 83 67 85 77</v>
          </cell>
          <cell r="I130" t="str">
            <v>catherine.margot@gazdefrance.com</v>
          </cell>
          <cell r="J130" t="str">
            <v>fourniture Gaz Rotonde / groupe 50 ancienne chaufferie au gaz 168 logts</v>
          </cell>
        </row>
        <row r="131">
          <cell r="D131" t="str">
            <v>Nelly MUETH</v>
          </cell>
          <cell r="F131" t="str">
            <v>03 83 41 66 44</v>
          </cell>
          <cell r="H131" t="str">
            <v>03 83 67 85 77</v>
          </cell>
          <cell r="I131" t="str">
            <v>nelly.mueth@gazdefrance.com</v>
          </cell>
          <cell r="J131" t="str">
            <v>fourniture Gaz Rotonde / groupe 40 nouvelle chaufferie au gaz 84 logts</v>
          </cell>
        </row>
        <row r="132">
          <cell r="D132" t="str">
            <v>Luc GASSER</v>
          </cell>
          <cell r="E132" t="str">
            <v>Direction commerciale Alsace  :              30 r des Perdrix   BP 10058                68262  KINGERSHEIM Cedex</v>
          </cell>
          <cell r="F132" t="str">
            <v>03 89 62 34 05</v>
          </cell>
          <cell r="G132" t="str">
            <v>06 85 71 67 14</v>
          </cell>
          <cell r="H132" t="str">
            <v>03 89 62 34 43</v>
          </cell>
          <cell r="I132" t="str">
            <v>luc.gasser@gazdefrance.com</v>
          </cell>
        </row>
        <row r="133">
          <cell r="C133" t="str">
            <v xml:space="preserve">GAZON-NET S A              </v>
          </cell>
          <cell r="D133" t="str">
            <v>Christophe THEVENOT</v>
          </cell>
          <cell r="E133" t="str">
            <v>48, rue de Zillisheim BP 26                        68350  DIDENHEIM</v>
          </cell>
          <cell r="F133" t="str">
            <v>03 89 06 13 04</v>
          </cell>
          <cell r="H133" t="str">
            <v>03 89 06 13 04</v>
          </cell>
          <cell r="I133" t="str">
            <v>www.gazon-net.com</v>
          </cell>
        </row>
        <row r="134">
          <cell r="C134" t="str">
            <v>GENDARMERIE Illzach</v>
          </cell>
          <cell r="E134" t="str">
            <v>1 r de l'Est  68110  ILLZACH</v>
          </cell>
          <cell r="F134" t="str">
            <v>Tél brigage :         03 89 52 71 72</v>
          </cell>
          <cell r="J134" t="str">
            <v>14 logts SOMCO + garages</v>
          </cell>
        </row>
        <row r="135">
          <cell r="C135" t="str">
            <v xml:space="preserve">GENDARMERIE </v>
          </cell>
          <cell r="E135" t="str">
            <v>Affaires immobilières : Mme SPAETER   3 r de Saales  67000 STRASBOURG</v>
          </cell>
          <cell r="F135" t="str">
            <v>03 88 37 50 80</v>
          </cell>
          <cell r="H135" t="str">
            <v>03 88 37 53 00</v>
          </cell>
        </row>
        <row r="136">
          <cell r="C136" t="str">
            <v>GENERALE des EAUX</v>
          </cell>
          <cell r="F136" t="str">
            <v>03 89 89 76 10</v>
          </cell>
          <cell r="G136" t="str">
            <v>06 09 33 67 94</v>
          </cell>
        </row>
        <row r="137">
          <cell r="C137" t="str">
            <v>GENERALE des EAUX  Secteur Frontalier</v>
          </cell>
          <cell r="D137" t="str">
            <v>Mme DISSLER Christine                       à  Huningue</v>
          </cell>
          <cell r="E137" t="str">
            <v>Agence des 3 Frontières 17 quai du Maroc BP 351 - 68333 HUNINGUE Cedex</v>
          </cell>
          <cell r="F137" t="str">
            <v>0 810 463 463</v>
          </cell>
        </row>
        <row r="138">
          <cell r="C138" t="str">
            <v>GENERALE des EAUX Secteur Alsace</v>
          </cell>
          <cell r="E138" t="str">
            <v>69 r d' Ebersheim BP 165 -                               67603 SELESTAT Cedex</v>
          </cell>
          <cell r="F138" t="str">
            <v>0810 463 463</v>
          </cell>
          <cell r="J138" t="str">
            <v>facturation Eau Wittenheim</v>
          </cell>
        </row>
        <row r="139">
          <cell r="C139" t="str">
            <v>GESBERT Christian</v>
          </cell>
          <cell r="E139" t="str">
            <v>SOMCO    poste interne  291</v>
          </cell>
          <cell r="G139" t="str">
            <v>06 82 67 05 46</v>
          </cell>
        </row>
        <row r="140">
          <cell r="C140" t="str">
            <v>GESTETNER</v>
          </cell>
          <cell r="F140" t="str">
            <v>03 88 10 37 67</v>
          </cell>
          <cell r="H140" t="str">
            <v>03 88 10 37 51</v>
          </cell>
        </row>
        <row r="141">
          <cell r="C141" t="str">
            <v>GESTRIM</v>
          </cell>
          <cell r="E141" t="str">
            <v>105 Av de Colmar                              68200 MULHOUSE</v>
          </cell>
          <cell r="F141" t="str">
            <v>03 89 33 10 33   03 89 33 10 37</v>
          </cell>
          <cell r="H141" t="str">
            <v>03 89 33 00 32</v>
          </cell>
          <cell r="J141" t="str">
            <v>Tél domicile 03 89 33 10 37</v>
          </cell>
        </row>
        <row r="142">
          <cell r="C142" t="str">
            <v>GH. ELEC. / Electricité</v>
          </cell>
          <cell r="D142" t="str">
            <v>Mr Henri GIANNONI</v>
          </cell>
          <cell r="E142" t="str">
            <v>37 r du Muguet                                68270 WITTENHEIM</v>
          </cell>
          <cell r="F142" t="str">
            <v>03 89 50 40 87</v>
          </cell>
          <cell r="G142" t="str">
            <v>06 08 96 25 89</v>
          </cell>
          <cell r="H142" t="str">
            <v>03 89 50 40 87</v>
          </cell>
          <cell r="I142" t="str">
            <v>ghelec@nerim.net</v>
          </cell>
          <cell r="J142" t="str">
            <v>installation et dépannage électrique</v>
          </cell>
        </row>
        <row r="143">
          <cell r="C143" t="str">
            <v>G.H. Installations   /           Sanitaire - Chauffage</v>
          </cell>
          <cell r="D143" t="str">
            <v>Georges HEIM</v>
          </cell>
          <cell r="E143" t="str">
            <v>6 r des Alpes   68350  DIDENHEIM</v>
          </cell>
          <cell r="F143" t="str">
            <v>03 89 61 06 06</v>
          </cell>
          <cell r="G143" t="str">
            <v>06 07 21 85 26</v>
          </cell>
          <cell r="H143" t="str">
            <v>03 89 61 06 16</v>
          </cell>
        </row>
        <row r="144">
          <cell r="C144" t="str">
            <v>GILG Fred Ets /           Espaces verts</v>
          </cell>
          <cell r="E144" t="str">
            <v>16 rue Herzog    68000 COLMAR</v>
          </cell>
          <cell r="F144" t="str">
            <v>03 89 80 62 55</v>
          </cell>
          <cell r="H144" t="str">
            <v>03 89 80 77 64</v>
          </cell>
        </row>
        <row r="145">
          <cell r="C145" t="str">
            <v>GINO PIDUTTI  Ets  /               Carrelage</v>
          </cell>
          <cell r="E145" t="str">
            <v>6 r des Perdrix                             68110 ILLZACH MODENHEIM</v>
          </cell>
          <cell r="F145" t="str">
            <v>03 89 61 95 39</v>
          </cell>
          <cell r="G145" t="str">
            <v>06 07 96 32 71</v>
          </cell>
          <cell r="H145" t="str">
            <v>03 89 61 53 78</v>
          </cell>
        </row>
        <row r="146">
          <cell r="C146" t="str">
            <v>GOERG et  Fils</v>
          </cell>
          <cell r="E146" t="str">
            <v>27 r du Nord                                         68280  ANDOLSHEIM</v>
          </cell>
          <cell r="F146" t="str">
            <v>03 89 71 40 62</v>
          </cell>
          <cell r="H146" t="str">
            <v>03 89 71 56 69</v>
          </cell>
        </row>
        <row r="147">
          <cell r="C147" t="str">
            <v xml:space="preserve">GOETZMANN SARL         </v>
          </cell>
          <cell r="D147" t="str">
            <v>M  GOETZMANN</v>
          </cell>
          <cell r="E147" t="str">
            <v>1 rue de Baldersheim                              68390  SAUSHEIM</v>
          </cell>
          <cell r="F147" t="str">
            <v>03 89 45 15 10</v>
          </cell>
          <cell r="H147" t="str">
            <v>03 89 56 65 08</v>
          </cell>
          <cell r="J147" t="str">
            <v>Installation Sanitaire, Chauffage central , couverture , zinguerie , débouchage haute pression</v>
          </cell>
        </row>
        <row r="148">
          <cell r="C148" t="str">
            <v>GROSS Ets</v>
          </cell>
          <cell r="D148" t="str">
            <v>Mr Latuner</v>
          </cell>
          <cell r="E148" t="str">
            <v>4 r de Cherbourg                   68100 MULHOUSE</v>
          </cell>
        </row>
        <row r="149">
          <cell r="C149" t="str">
            <v>GULDAGIL /                  Traitement des  Eaux</v>
          </cell>
          <cell r="D149" t="str">
            <v>J. GARAU Responsable d'Agence</v>
          </cell>
          <cell r="E149" t="str">
            <v>4 r Robert Schuman BP 25 -                       68171 RIXHEIM Cedex</v>
          </cell>
          <cell r="F149" t="str">
            <v>03 89 44 13 17</v>
          </cell>
          <cell r="G149" t="str">
            <v>06 09 85 04 08</v>
          </cell>
          <cell r="H149" t="str">
            <v>03 89 64 13 99</v>
          </cell>
          <cell r="I149" t="str">
            <v>guldagil@guldagil.com</v>
          </cell>
          <cell r="J149" t="str">
            <v>Facturation : Mme Corine  DAMIANO ?</v>
          </cell>
        </row>
        <row r="150">
          <cell r="D150" t="str">
            <v>Mr SAN GREGORIO Rosano  responsable technique</v>
          </cell>
          <cell r="J150" t="str">
            <v>Secrétariat Accueil : Mme JAEGGY Catherine</v>
          </cell>
        </row>
        <row r="151">
          <cell r="B151" t="str">
            <v>H</v>
          </cell>
          <cell r="E151" t="str">
            <v xml:space="preserve">     </v>
          </cell>
        </row>
        <row r="152">
          <cell r="C152" t="str">
            <v>HALTE GARDERIE 24 / 24</v>
          </cell>
          <cell r="D152" t="str">
            <v>Mme STROEBELE Sylvie Directrice</v>
          </cell>
          <cell r="E152" t="str">
            <v>9 rue de la Loi                                  68100 MULHOUSE</v>
          </cell>
          <cell r="F152" t="str">
            <v>03 89 66 09 77</v>
          </cell>
          <cell r="H152" t="str">
            <v>03 89 45 31 71</v>
          </cell>
          <cell r="J152" t="str">
            <v>Groupe Flammarion , rue de la Loi</v>
          </cell>
        </row>
        <row r="153">
          <cell r="D153" t="str">
            <v>Mme GRUNENWALD Secrétariat</v>
          </cell>
        </row>
        <row r="154">
          <cell r="C154" t="str">
            <v>HERZOG , Métallerie</v>
          </cell>
          <cell r="E154" t="str">
            <v>5 Av de Belgique Z.I. - 68310 WITTELSHEIM</v>
          </cell>
          <cell r="F154" t="str">
            <v>03 89 57 74 74</v>
          </cell>
          <cell r="G154" t="str">
            <v>06 14 18 08 13</v>
          </cell>
          <cell r="H154" t="str">
            <v>03 89 55 43 03</v>
          </cell>
          <cell r="I154" t="str">
            <v>ETS-HERZOG@wanadoo.fr</v>
          </cell>
        </row>
        <row r="155">
          <cell r="D155" t="str">
            <v>Mr BADER</v>
          </cell>
          <cell r="F155" t="str">
            <v>03 89 57 83 14</v>
          </cell>
        </row>
        <row r="156">
          <cell r="C156" t="str">
            <v xml:space="preserve">HIRTZLIN PERRET Ets        </v>
          </cell>
          <cell r="D156" t="str">
            <v>M  HIRTZLIN                   Jean Luc</v>
          </cell>
          <cell r="E156" t="str">
            <v>28 C rue du Naegeleberg                         68400  RIEDISHEIM</v>
          </cell>
          <cell r="F156" t="str">
            <v>03 89 44 02 39         domicile :            03 89 65 03 81</v>
          </cell>
          <cell r="G156" t="str">
            <v>06 09 43 08 84</v>
          </cell>
          <cell r="H156" t="str">
            <v>03 89 63 74 43</v>
          </cell>
          <cell r="J156" t="str">
            <v>Chauffage , Sanitaire , Zinguerie , SAV chauffage</v>
          </cell>
        </row>
        <row r="157">
          <cell r="D157" t="str">
            <v>Mme HIRTZLIN Carole</v>
          </cell>
          <cell r="E157" t="str">
            <v>s'occupe facturation</v>
          </cell>
        </row>
        <row r="158">
          <cell r="C158" t="str">
            <v>HOFFARTH Jean Marie</v>
          </cell>
          <cell r="E158" t="str">
            <v>SOMCO    poste interne  285</v>
          </cell>
          <cell r="G158" t="str">
            <v>06 89 09 02 18</v>
          </cell>
        </row>
        <row r="159">
          <cell r="C159" t="str">
            <v>HOFFMANN J          Débouchage</v>
          </cell>
          <cell r="E159" t="str">
            <v>15 b r de la Rampe                         68440 HABSHEIM</v>
          </cell>
          <cell r="F159" t="str">
            <v>03 89 54 04 18</v>
          </cell>
          <cell r="H159" t="str">
            <v>03 89 54 04 18</v>
          </cell>
        </row>
        <row r="160">
          <cell r="C160" t="str">
            <v>HUNELEC                        Service public d' Electricité</v>
          </cell>
          <cell r="D160" t="str">
            <v>Mme MICLO</v>
          </cell>
          <cell r="E160" t="str">
            <v>17 quai du Maroc                           68333 HUNINGUE Cedex</v>
          </cell>
          <cell r="F160" t="str">
            <v>renseignements : 03 89 89 76 24</v>
          </cell>
          <cell r="G160" t="str">
            <v>dépannage hors h ouverture : 03 89 67 78 38</v>
          </cell>
          <cell r="H160" t="str">
            <v>03 89 89 98 64</v>
          </cell>
          <cell r="J160" t="str">
            <v>fourniture d'Electricité sur HUNINGUE</v>
          </cell>
        </row>
        <row r="161">
          <cell r="C161" t="str">
            <v>HUSSON Collectivités</v>
          </cell>
          <cell r="D161" t="str">
            <v>Mme MAIRE : facturation</v>
          </cell>
          <cell r="E161" t="str">
            <v>Usine et bureaux : rte de l' Europe BP 1 - 68650 LAPOUTROIE</v>
          </cell>
          <cell r="F161" t="str">
            <v>03 89 47 56 56</v>
          </cell>
          <cell r="H161" t="str">
            <v>03 89 47 26 03</v>
          </cell>
          <cell r="I161" t="str">
            <v>www.husson@husson-co.fr</v>
          </cell>
        </row>
        <row r="162">
          <cell r="D162" t="str">
            <v>représentant : Jean-Yves COUE</v>
          </cell>
          <cell r="E162" t="str">
            <v>3 Sentier des vignes                           68160 SAINTE MARIE AUX MINES</v>
          </cell>
          <cell r="F162" t="str">
            <v>03 89 58 59 18</v>
          </cell>
          <cell r="G162" t="str">
            <v>06 63 83 23 00</v>
          </cell>
          <cell r="H162" t="str">
            <v>03 89 58 59 18</v>
          </cell>
          <cell r="I162" t="str">
            <v>jycoue@husson-co.fr</v>
          </cell>
        </row>
        <row r="163">
          <cell r="E163" t="str">
            <v xml:space="preserve">     </v>
          </cell>
        </row>
        <row r="164">
          <cell r="C164" t="str">
            <v>IDEX  Est   Energie</v>
          </cell>
          <cell r="D164" t="str">
            <v>Yves LESSINGER Ingén d'exploitation</v>
          </cell>
          <cell r="E164" t="str">
            <v>6 Av Valparc  - bât N                              68440  HABSHEIM</v>
          </cell>
          <cell r="F164" t="str">
            <v>03 89 52 01 82</v>
          </cell>
          <cell r="G164" t="str">
            <v>06 82 66 57 48</v>
          </cell>
          <cell r="H164" t="str">
            <v>03 89 53 76 58</v>
          </cell>
        </row>
        <row r="165">
          <cell r="C165" t="str">
            <v>ILLFURTH Mairie</v>
          </cell>
          <cell r="F165" t="str">
            <v>03 89 25 42 14</v>
          </cell>
          <cell r="G165" t="str">
            <v>06 07 87 00 92</v>
          </cell>
        </row>
        <row r="166">
          <cell r="C166" t="str">
            <v>ILLZACH Centre Sociaux Culturel</v>
          </cell>
          <cell r="F166" t="str">
            <v>03 89 66 20 73</v>
          </cell>
        </row>
        <row r="167">
          <cell r="C167" t="str">
            <v>IMP SINCLAIR , siège</v>
          </cell>
          <cell r="D167" t="str">
            <v>Mme CARRAZ Brigitte Directrice</v>
          </cell>
          <cell r="E167" t="str">
            <v>2 Av Joffre                                        68100 MULHOUSE</v>
          </cell>
          <cell r="F167" t="str">
            <v>03 89 45 88 06</v>
          </cell>
          <cell r="H167" t="str">
            <v>03 89 56 22 99</v>
          </cell>
          <cell r="J167" t="str">
            <v>tél IMPRO de LUTTERBACH :  03 89 52 08 11</v>
          </cell>
        </row>
        <row r="168">
          <cell r="C168" t="str">
            <v>IMP SINCLAIR   3 r de Pfastatt Mulhouse</v>
          </cell>
          <cell r="D168" t="str">
            <v>DEPUYDT Paul chef de service</v>
          </cell>
          <cell r="E168" t="str">
            <v>2 Av Joffre                                        68100 MULHOUSE</v>
          </cell>
          <cell r="J168" t="str">
            <v xml:space="preserve">logements 26 Studios </v>
          </cell>
        </row>
        <row r="169">
          <cell r="C169" t="str">
            <v xml:space="preserve">INTER REGIE MULTISERVICES  </v>
          </cell>
          <cell r="D169" t="str">
            <v>M  FERRO Jorge chargé d'aff.</v>
          </cell>
          <cell r="E169" t="str">
            <v>33 rue Jacques Mugnier                              68200  MULHOUSE</v>
          </cell>
          <cell r="F169" t="str">
            <v>03 89 59 44 31</v>
          </cell>
          <cell r="H169" t="str">
            <v>03 89 59 57 33</v>
          </cell>
          <cell r="I169" t="str">
            <v>inter-regie@wanadoo.fr</v>
          </cell>
          <cell r="J169" t="str">
            <v>Second Œuvre Bâtiment , Propreté , Espaces Verts , Traitements des D3E</v>
          </cell>
        </row>
        <row r="170">
          <cell r="C170" t="str">
            <v xml:space="preserve">ISERBA                     </v>
          </cell>
          <cell r="D170" t="str">
            <v>Rémi ROUSSEAU Attaché de direction</v>
          </cell>
          <cell r="E170" t="str">
            <v>siège social : 8 Av Eugène-Hénaff 69120 VAUX en VELIN</v>
          </cell>
          <cell r="F170" t="str">
            <v>04 78 80 03 28</v>
          </cell>
          <cell r="G170" t="str">
            <v>Rousseau :                06 77 19 17 87</v>
          </cell>
          <cell r="H170" t="str">
            <v>04 72 04 45 30</v>
          </cell>
          <cell r="I170" t="str">
            <v>www.iserba.fr</v>
          </cell>
          <cell r="J170" t="str">
            <v>remi.rousseau@iserba.fr</v>
          </cell>
        </row>
        <row r="171">
          <cell r="D171" t="str">
            <v>David VERDOT Chef d'agence</v>
          </cell>
          <cell r="E171" t="str">
            <v>r de la  Libération                                    90800 BAVILLIERS</v>
          </cell>
          <cell r="F171" t="str">
            <v>03 84 55 08 64</v>
          </cell>
          <cell r="G171" t="str">
            <v xml:space="preserve"> VERDOT               06 77 19 22 09</v>
          </cell>
          <cell r="H171" t="str">
            <v>03 84 27 54 17</v>
          </cell>
          <cell r="I171" t="str">
            <v>exploitation.bavilliers@iserba.fr</v>
          </cell>
        </row>
        <row r="172">
          <cell r="D172" t="str">
            <v>Nancy</v>
          </cell>
          <cell r="F172" t="str">
            <v>03 83 21 79 83</v>
          </cell>
          <cell r="H172" t="str">
            <v>03 83 21 76 60</v>
          </cell>
        </row>
        <row r="173">
          <cell r="B173" t="str">
            <v>J</v>
          </cell>
          <cell r="E173" t="str">
            <v xml:space="preserve">     </v>
          </cell>
        </row>
        <row r="174">
          <cell r="C174" t="str">
            <v xml:space="preserve">Les JARDINIERS   X       SCHAEFFER </v>
          </cell>
          <cell r="D174" t="str">
            <v>SCHAEFFER Xavier</v>
          </cell>
          <cell r="E174" t="str">
            <v>9 rue de la Hardt -                             68270 WITTENHEIM</v>
          </cell>
          <cell r="F174" t="str">
            <v>03 89 57 36 15</v>
          </cell>
          <cell r="G174" t="str">
            <v>06 03 40 05 36</v>
          </cell>
          <cell r="H174" t="str">
            <v>03 89 52 79 08</v>
          </cell>
          <cell r="I174" t="str">
            <v>lesjardiniers.sarl@wandoo.fr</v>
          </cell>
        </row>
        <row r="175">
          <cell r="B175" t="str">
            <v>K</v>
          </cell>
          <cell r="E175" t="str">
            <v xml:space="preserve">     </v>
          </cell>
        </row>
        <row r="176">
          <cell r="C176" t="str">
            <v>K.2.M. Services</v>
          </cell>
          <cell r="D176" t="str">
            <v>Yves LAURENT</v>
          </cell>
          <cell r="E176" t="str">
            <v>50 r des Escargots                            67500 HAGUENAU</v>
          </cell>
          <cell r="F176" t="str">
            <v>03 88 98 08 68</v>
          </cell>
          <cell r="H176" t="str">
            <v>03 88 93 37 89</v>
          </cell>
          <cell r="J176" t="str">
            <v>Porte de garage , Square r Neppert Mulhouse</v>
          </cell>
        </row>
        <row r="177">
          <cell r="D177" t="str">
            <v>Mr KLEIN Direct commercial</v>
          </cell>
        </row>
        <row r="178">
          <cell r="C178" t="str">
            <v>KLEINHENNY R. Sarl                serrurerie</v>
          </cell>
          <cell r="E178" t="str">
            <v>28 r de Kingersheim   BP 54</v>
          </cell>
          <cell r="F178" t="str">
            <v>03 89 58 61 32</v>
          </cell>
          <cell r="H178" t="str">
            <v>03 89 50 42 49</v>
          </cell>
        </row>
        <row r="179">
          <cell r="C179" t="str">
            <v>KOERPER Roger et Fils              Serrurerie</v>
          </cell>
          <cell r="E179" t="str">
            <v>5 a r de l' Eglise                            68440  DIETWILLER</v>
          </cell>
          <cell r="F179" t="str">
            <v>03 89 81 30 79</v>
          </cell>
          <cell r="H179" t="str">
            <v>03 89 26 81 44</v>
          </cell>
        </row>
        <row r="180">
          <cell r="C180" t="str">
            <v>KONE Ascenseur</v>
          </cell>
          <cell r="D180" t="str">
            <v>Mme JOST Consuelo /  Secrétariat Accueil</v>
          </cell>
          <cell r="E180" t="str">
            <v>5 rue Pierre Marie Curie  BP 11                     67541  OSTWALD Cedex</v>
          </cell>
          <cell r="F180" t="str">
            <v>03 88 15 21 59</v>
          </cell>
          <cell r="G180" t="str">
            <v>Mr PONT                            06 85 12 28 51</v>
          </cell>
          <cell r="H180" t="str">
            <v>03 88 75 73 08</v>
          </cell>
        </row>
        <row r="181">
          <cell r="D181" t="str">
            <v>Commercial : Mr Dominique PONT</v>
          </cell>
          <cell r="F181" t="str">
            <v>03 88 15 21 57</v>
          </cell>
          <cell r="G181" t="str">
            <v>dépannage :        0 811 711 711</v>
          </cell>
        </row>
        <row r="182">
          <cell r="D182" t="str">
            <v>Chef Equipe pour le Secteur de MULHOUSE /  Mr HAMOU   06 75 66 43 52</v>
          </cell>
        </row>
        <row r="183">
          <cell r="C183" t="str">
            <v>KONE Ascenseur , Service Facturation</v>
          </cell>
          <cell r="E183" t="str">
            <v>S.F.A. KONE Service Trésorerie BP 3316  -  06206 NICE CEDEX 3</v>
          </cell>
          <cell r="F183" t="str">
            <v>04 97 18 47 00</v>
          </cell>
        </row>
        <row r="184">
          <cell r="B184" t="str">
            <v>L</v>
          </cell>
          <cell r="E184" t="str">
            <v xml:space="preserve">     </v>
          </cell>
        </row>
        <row r="185">
          <cell r="C185" t="str">
            <v xml:space="preserve">LABORATOIRES LOGISSAIN     </v>
          </cell>
          <cell r="D185" t="str">
            <v>voir LOGISSAIN</v>
          </cell>
        </row>
        <row r="186">
          <cell r="C186" t="str">
            <v xml:space="preserve">LES JARDINIERS X SCHAEFFER </v>
          </cell>
          <cell r="D186" t="str">
            <v>SCHAEFFER Xavier</v>
          </cell>
          <cell r="E186" t="str">
            <v>9 rue de la Hardt -                               68270 WITTENHEIM</v>
          </cell>
          <cell r="F186" t="str">
            <v>03 89 57 36 15</v>
          </cell>
          <cell r="G186" t="str">
            <v>06 03 40 05 36</v>
          </cell>
          <cell r="H186" t="str">
            <v>03 89 52 79 08</v>
          </cell>
          <cell r="I186" t="str">
            <v>lesjardiniers.sarl@wandoo.fr</v>
          </cell>
        </row>
        <row r="187">
          <cell r="C187" t="str">
            <v>LIBERTI TUSCANO            Carrelage</v>
          </cell>
          <cell r="E187" t="str">
            <v>4, r de Ruelisheim                        68110 ILLZACH</v>
          </cell>
          <cell r="F187" t="str">
            <v>03 89 52 10 27</v>
          </cell>
          <cell r="H187" t="str">
            <v>03 89 52 96 74</v>
          </cell>
        </row>
        <row r="188">
          <cell r="C188" t="str">
            <v>LIEBERMANN   Ets  / Sanitaire</v>
          </cell>
          <cell r="E188" t="str">
            <v>8 r des Celtes BP 15                           68510 SIERENTZ</v>
          </cell>
          <cell r="F188" t="str">
            <v>03 89 81 50 81</v>
          </cell>
          <cell r="H188" t="str">
            <v>03 89 81 60 72</v>
          </cell>
          <cell r="J188" t="str">
            <v>electricité / sanitaire</v>
          </cell>
        </row>
        <row r="189">
          <cell r="C189" t="str">
            <v>LINGELSER</v>
          </cell>
          <cell r="D189" t="str">
            <v>LINGELSER Bertrand</v>
          </cell>
          <cell r="E189" t="str">
            <v>1 r de Provence  BP 48                           68720 ILLFURTH</v>
          </cell>
          <cell r="F189" t="str">
            <v>03 89 25 48 43</v>
          </cell>
          <cell r="G189" t="str">
            <v>06 07 60 87 86</v>
          </cell>
          <cell r="H189" t="str">
            <v>03 89 25 55 36</v>
          </cell>
        </row>
        <row r="190">
          <cell r="C190" t="str">
            <v>LITTERST Claude / Paysagiste</v>
          </cell>
          <cell r="E190" t="str">
            <v>14 r du Steinacker                           68800 THANN</v>
          </cell>
          <cell r="F190" t="str">
            <v>03 89 37 36 76</v>
          </cell>
          <cell r="H190" t="str">
            <v>03 89 37 36 76</v>
          </cell>
          <cell r="J190" t="str">
            <v>s'occupe du 8 r de l' Etang à PFASTATT</v>
          </cell>
        </row>
        <row r="191">
          <cell r="C191" t="str">
            <v>L N A    Nettoyage</v>
          </cell>
          <cell r="D191" t="str">
            <v>Mr GALLO Directeur</v>
          </cell>
          <cell r="E191" t="str">
            <v>17 r des Artisans                           68120 RICHWILLER</v>
          </cell>
          <cell r="F191" t="str">
            <v>03 89 53 34 23</v>
          </cell>
          <cell r="H191" t="str">
            <v>03 89 57 12 59</v>
          </cell>
        </row>
        <row r="192">
          <cell r="C192" t="str">
            <v>LOGEMENT JEUNES</v>
          </cell>
        </row>
        <row r="193">
          <cell r="C193" t="str">
            <v xml:space="preserve">LOGINSER                              ex   COTRAMI    /  ALEOS    </v>
          </cell>
          <cell r="E193" t="str">
            <v>siège :  1 Av Pdt Kennedy    68100  MULHOUSE</v>
          </cell>
          <cell r="F193" t="str">
            <v>03 89 33 37 77</v>
          </cell>
        </row>
        <row r="194">
          <cell r="D194" t="str">
            <v>JUNCKER Emile / LOGINSER</v>
          </cell>
          <cell r="E194" t="str">
            <v>3 Av Kennedy  68100 MULHOUSE</v>
          </cell>
          <cell r="F194" t="str">
            <v>03 89 32 71 35</v>
          </cell>
          <cell r="H194" t="str">
            <v>03 89 33 37 73</v>
          </cell>
          <cell r="I194" t="str">
            <v>e.juncker@aleos.asso.fr</v>
          </cell>
          <cell r="J194" t="str">
            <v>s'occupe des logements réservés à la SOMCO</v>
          </cell>
        </row>
        <row r="195">
          <cell r="C195" t="str">
            <v>LOGISSAIN</v>
          </cell>
          <cell r="D195" t="str">
            <v>Mr CASTALAN Dominique</v>
          </cell>
          <cell r="E195" t="str">
            <v>Z. I . Argiesans                              90800 BAVILLIERS</v>
          </cell>
          <cell r="F195" t="str">
            <v>03 84 36 61 10           domicile :          03 84 56 03 26</v>
          </cell>
          <cell r="H195" t="str">
            <v>03 84 28 92 43</v>
          </cell>
        </row>
        <row r="196">
          <cell r="D196" t="str">
            <v>Mme REDOUTEZ / Facturation</v>
          </cell>
          <cell r="F196" t="str">
            <v>03 84 36 61 13</v>
          </cell>
        </row>
        <row r="197">
          <cell r="C197" t="str">
            <v xml:space="preserve">LORRAINE ASSAINISSEMENT    </v>
          </cell>
          <cell r="D197" t="str">
            <v>Mr BOUDOT Pierre / patron</v>
          </cell>
          <cell r="E197" t="str">
            <v>Route de Strasbourg  - CHESNY               BP 13 - 57245 PELTRE</v>
          </cell>
          <cell r="F197" t="str">
            <v>03 87 38 10 04</v>
          </cell>
          <cell r="G197" t="str">
            <v>06 11 98 06 23</v>
          </cell>
          <cell r="H197" t="str">
            <v>03 87 38 16 30</v>
          </cell>
          <cell r="I197" t="str">
            <v>lorraine-assainissement@wanadoo.fr</v>
          </cell>
          <cell r="J197" t="str">
            <v>station de pompage et de relevage</v>
          </cell>
        </row>
        <row r="198">
          <cell r="D198" t="str">
            <v>ROBERTCamille Technicien</v>
          </cell>
        </row>
        <row r="199">
          <cell r="C199" t="str">
            <v xml:space="preserve">LUTRINGER-SILLON S A       </v>
          </cell>
          <cell r="E199" t="str">
            <v>33 Faubourg des Vosges BP 74   68802  THANN CEDEX</v>
          </cell>
          <cell r="F199" t="str">
            <v>03 89 37 11 18</v>
          </cell>
          <cell r="H199" t="str">
            <v>03 89 37 45 18</v>
          </cell>
        </row>
        <row r="200">
          <cell r="C200" t="str">
            <v>LYMPIUS SARL                  Sanitaire</v>
          </cell>
          <cell r="D200" t="str">
            <v>M  LYMPIUS</v>
          </cell>
          <cell r="E200" t="str">
            <v>367 route de Bâle                               68400  RIEDISHEIM</v>
          </cell>
          <cell r="F200" t="str">
            <v>03 89 64 27 17</v>
          </cell>
          <cell r="G200" t="str">
            <v>03 89 64 27 17</v>
          </cell>
          <cell r="H200" t="str">
            <v>03 89 54 49 95</v>
          </cell>
        </row>
        <row r="201">
          <cell r="C201" t="str">
            <v xml:space="preserve">LYONNAISE DES EAUX         </v>
          </cell>
          <cell r="E201" t="str">
            <v>2, rue Turgot BP 96                       68312  ILLZACH CEDEX</v>
          </cell>
          <cell r="F201" t="str">
            <v>03 89 66 96 60</v>
          </cell>
          <cell r="H201" t="str">
            <v>03 89 56 36 20</v>
          </cell>
        </row>
        <row r="203">
          <cell r="B203" t="str">
            <v>M</v>
          </cell>
          <cell r="E203" t="str">
            <v xml:space="preserve">     </v>
          </cell>
        </row>
        <row r="204">
          <cell r="C204" t="str">
            <v>MAIRIE de CHALAMPE</v>
          </cell>
          <cell r="E204" t="str">
            <v>9 Espace Centre-Village                           68490 CHALAMPE</v>
          </cell>
          <cell r="F204" t="str">
            <v>03 89 26 04 37</v>
          </cell>
          <cell r="J204" t="str">
            <v>Facturation de l' Eau</v>
          </cell>
        </row>
        <row r="205">
          <cell r="C205" t="str">
            <v>MAIRIE de MULHOUSE</v>
          </cell>
          <cell r="D205" t="str">
            <v>Services administratifs et techniques</v>
          </cell>
          <cell r="E205" t="str">
            <v>BP 3089 ,  2 r Pierre Curie                     68062  MULHOUSE Cedex</v>
          </cell>
          <cell r="F205" t="str">
            <v>03 89 32 58 58</v>
          </cell>
          <cell r="H205" t="str">
            <v>03 89 32 59 09</v>
          </cell>
          <cell r="I205" t="str">
            <v>mulhouse@ville-mulhouse.fr</v>
          </cell>
        </row>
        <row r="206">
          <cell r="D206" t="str">
            <v>Allo Proximité</v>
          </cell>
          <cell r="F206" t="str">
            <v>03 89 33 78 78</v>
          </cell>
        </row>
        <row r="207">
          <cell r="E207" t="str">
            <v>voir aussi rubrique  :                                Ville de Mulhouse</v>
          </cell>
        </row>
        <row r="208">
          <cell r="C208" t="str">
            <v>MAIRIE d' OTTMARSHEIM</v>
          </cell>
          <cell r="F208" t="str">
            <v>03 89 26 06 42</v>
          </cell>
        </row>
        <row r="209">
          <cell r="D209" t="str">
            <v>Jean Luc VONFELT</v>
          </cell>
          <cell r="E209" t="str">
            <v>Syndicat Intercommunal des Eaux :                1 rue des Alpes 68490 OTTMARSHEIM</v>
          </cell>
          <cell r="F209" t="str">
            <v>03 89 83 21 50</v>
          </cell>
          <cell r="H209" t="str">
            <v>03 89 26 20 66</v>
          </cell>
          <cell r="J209" t="str">
            <v>Facturation EAU : Ottmarsheim et Hombourg</v>
          </cell>
        </row>
        <row r="210">
          <cell r="C210" t="str">
            <v>MAIRIE de PFETTERHOUSE</v>
          </cell>
          <cell r="F210" t="str">
            <v>03 89 26 06 42</v>
          </cell>
          <cell r="J210" t="str">
            <v>Relevé d' Eau à Seppois le Bas</v>
          </cell>
        </row>
        <row r="211">
          <cell r="C211" t="str">
            <v>MAIRIE de SEPPOIS le BAS</v>
          </cell>
          <cell r="D211" t="str">
            <v>Mme MORGEN / pour l' Eau</v>
          </cell>
          <cell r="E211" t="str">
            <v>68580 SEPPOIS LE BAS</v>
          </cell>
          <cell r="F211" t="str">
            <v>03 89 25 60 07</v>
          </cell>
          <cell r="H211" t="str">
            <v>03 89 07 63 34</v>
          </cell>
          <cell r="J211" t="str">
            <v>Relevé d' Eau à Seppois le Bas</v>
          </cell>
        </row>
        <row r="212">
          <cell r="C212" t="str">
            <v>MAIRIE de WITTENHEIM</v>
          </cell>
          <cell r="E212" t="str">
            <v>21 r d' Ensisheim BP 29 -                     68272 WITTENHEIM Cedex</v>
          </cell>
          <cell r="F212" t="str">
            <v>03 89 52 85 15</v>
          </cell>
          <cell r="J212" t="str">
            <v>Facturation de l' Assainissement pour l' EAU</v>
          </cell>
        </row>
        <row r="213">
          <cell r="D213" t="str">
            <v>Dépannage</v>
          </cell>
          <cell r="F213" t="str">
            <v>03 89 52 85 10</v>
          </cell>
        </row>
        <row r="214">
          <cell r="C214" t="str">
            <v>MDPA                                      Service Logements</v>
          </cell>
          <cell r="D214" t="str">
            <v>Mr Daniel SCHNEIDER Chef de section</v>
          </cell>
          <cell r="E214" t="str">
            <v>MDPA  Sv Logements   127 rte de Mulhouse  68310 WITTELSHEIM</v>
          </cell>
          <cell r="F214" t="str">
            <v>03 89 26 63 81</v>
          </cell>
          <cell r="H214" t="str">
            <v>03 89 26 62 44</v>
          </cell>
          <cell r="I214" t="str">
            <v>d.schneider@mdpa.fr</v>
          </cell>
        </row>
        <row r="215">
          <cell r="C215" t="str">
            <v>MENUISERIE ENDERLIN</v>
          </cell>
          <cell r="D215" t="str">
            <v>M  ENDERLIN</v>
          </cell>
          <cell r="E215" t="str">
            <v>28 Rue Sainte Catherine                          68720  SAINT BERNARD</v>
          </cell>
          <cell r="F215" t="str">
            <v>03 89 25 46 91</v>
          </cell>
          <cell r="G215" t="str">
            <v>06 80 25 20 98</v>
          </cell>
          <cell r="H215" t="str">
            <v>03 89 25 52 98</v>
          </cell>
        </row>
        <row r="216">
          <cell r="C216" t="str">
            <v xml:space="preserve">MIROIR CITE                </v>
          </cell>
          <cell r="E216" t="str">
            <v>15, rue Lavoisier                      68200  MULHOUSE</v>
          </cell>
          <cell r="F216" t="str">
            <v>03 89 42 25 99</v>
          </cell>
          <cell r="H216" t="str">
            <v>03 89 43 34 43</v>
          </cell>
        </row>
        <row r="217">
          <cell r="D217" t="str">
            <v>BIELMANN Thierry Cadre Technique</v>
          </cell>
          <cell r="F217" t="str">
            <v>direct Mr Bielmann 03 89 60 63 61</v>
          </cell>
          <cell r="G217" t="str">
            <v>06 81 76 97 92</v>
          </cell>
        </row>
        <row r="218">
          <cell r="C218" t="str">
            <v xml:space="preserve">MIROITERIE VITALE          </v>
          </cell>
          <cell r="E218" t="str">
            <v>3 rue des Vosges                                      68350  DIDENHEIM</v>
          </cell>
          <cell r="F218" t="str">
            <v>03 89 61 01 01</v>
          </cell>
        </row>
        <row r="219">
          <cell r="C219" t="str">
            <v>MOKAS Farid</v>
          </cell>
          <cell r="E219" t="str">
            <v>SOMCO    poste interne  219</v>
          </cell>
          <cell r="G219" t="str">
            <v>06 82 67 05 44</v>
          </cell>
        </row>
        <row r="220">
          <cell r="C220" t="str">
            <v>MULHOUSE SECURITE INCENDIE</v>
          </cell>
          <cell r="D220" t="str">
            <v>Mr Albert BOENELE</v>
          </cell>
          <cell r="E220" t="str">
            <v>40 r Jean Monnet - Melpark 5 -                 68100 MULHOUSE</v>
          </cell>
          <cell r="F220" t="str">
            <v>03 89 43 18 18</v>
          </cell>
          <cell r="H220" t="str">
            <v>03 89 42 96 74</v>
          </cell>
          <cell r="J220" t="str">
            <v>ancien responsable de SIA</v>
          </cell>
        </row>
        <row r="221">
          <cell r="C221" t="str">
            <v>MULTIPROTECT</v>
          </cell>
          <cell r="E221" t="str">
            <v>ZA du Vignoble , rue de Vieux-Thann BP 98 - 68703 CERNAY Cedex</v>
          </cell>
          <cell r="F221" t="str">
            <v>03 89 39 92 92</v>
          </cell>
          <cell r="H221" t="str">
            <v>03 89 75 74 40</v>
          </cell>
          <cell r="I221" t="str">
            <v>multi-protect@wanadoo.fr</v>
          </cell>
        </row>
        <row r="222">
          <cell r="C222" t="str">
            <v>MUSCH Sarl / Ramoneur</v>
          </cell>
          <cell r="D222" t="str">
            <v>MUSCH roger</v>
          </cell>
          <cell r="E222" t="str">
            <v>24 r de la Libération                          68200 MULHOUSE Bourtzwiller</v>
          </cell>
          <cell r="F222" t="str">
            <v>03 89 52 30 91</v>
          </cell>
          <cell r="G222" t="str">
            <v>06 22 49 71 80</v>
          </cell>
          <cell r="H222" t="str">
            <v>03 89 52 01 87</v>
          </cell>
        </row>
        <row r="223">
          <cell r="B223" t="str">
            <v>N</v>
          </cell>
          <cell r="E223" t="str">
            <v xml:space="preserve">     </v>
          </cell>
        </row>
        <row r="224">
          <cell r="C224" t="str">
            <v>NEOTECH SARL  /           Electricité</v>
          </cell>
          <cell r="D224" t="str">
            <v>D. Ringenbach</v>
          </cell>
          <cell r="E224" t="str">
            <v>Aire de la Thur , Rte de Guebwiller 68840 PULVERSHEIM</v>
          </cell>
          <cell r="F224" t="str">
            <v>03 89 28 32 54</v>
          </cell>
          <cell r="G224" t="str">
            <v>06 80 87 63 47</v>
          </cell>
          <cell r="H224" t="str">
            <v>03 89 28 32 74</v>
          </cell>
          <cell r="J224" t="str">
            <v>Christian RANZATO Technicien /  intervention Flammarion</v>
          </cell>
        </row>
        <row r="225">
          <cell r="E225" t="str">
            <v xml:space="preserve">     </v>
          </cell>
        </row>
        <row r="226">
          <cell r="C226" t="str">
            <v>OLGREEN   /                                      Groupe Lesage</v>
          </cell>
          <cell r="E226" t="str">
            <v>siège social : rue de St Amarin prolongée</v>
          </cell>
          <cell r="F226" t="str">
            <v>03 89 42 00 46</v>
          </cell>
          <cell r="H226" t="str">
            <v>03 89 59 67 68</v>
          </cell>
        </row>
        <row r="227">
          <cell r="D227" t="str">
            <v>Mr Laurent NITSCH gérant</v>
          </cell>
          <cell r="E227" t="str">
            <v>Services administratifs : 16, rue de Hirtzbach   68200  MULHOUSE</v>
          </cell>
          <cell r="F227" t="str">
            <v>03 89 59 67 67</v>
          </cell>
          <cell r="G227" t="str">
            <v>06 71 10 01 56</v>
          </cell>
        </row>
        <row r="228">
          <cell r="C228" t="str">
            <v>ONIMUS Société /    Peinture</v>
          </cell>
          <cell r="E228" t="str">
            <v>118 r de Richwiller                       68260  KINGERSHEIM</v>
          </cell>
          <cell r="F228" t="str">
            <v>03 89 52 30 03</v>
          </cell>
          <cell r="G228" t="str">
            <v>06 87 73 08 99</v>
          </cell>
          <cell r="H228" t="str">
            <v>03 89 57 19 06</v>
          </cell>
        </row>
        <row r="229">
          <cell r="C229" t="str">
            <v>ORTSCHEID Pierre</v>
          </cell>
          <cell r="E229" t="str">
            <v>SOMCO    poste interne  276</v>
          </cell>
          <cell r="G229" t="str">
            <v>06 32 55 08 01</v>
          </cell>
        </row>
        <row r="230">
          <cell r="C230" t="str">
            <v>OSTERMANN Géomètre</v>
          </cell>
          <cell r="D230" t="str">
            <v>Maurice et Rémi</v>
          </cell>
          <cell r="E230" t="str">
            <v>85 r de Zimmersheim                        68400   RIEDISHEIM</v>
          </cell>
          <cell r="F230" t="str">
            <v>03 89 44 19 68</v>
          </cell>
          <cell r="H230" t="str">
            <v>03 89 64 19 42</v>
          </cell>
        </row>
        <row r="231">
          <cell r="C231" t="str">
            <v>OTE</v>
          </cell>
          <cell r="F231" t="str">
            <v>03 89 59 41 11</v>
          </cell>
        </row>
        <row r="232">
          <cell r="C232" t="str">
            <v xml:space="preserve">OTIS                       </v>
          </cell>
          <cell r="D232" t="str">
            <v>J Philippe LEFEVRE Chef d'Agence</v>
          </cell>
          <cell r="E232" t="str">
            <v>124, rue du Château zu Rhein   68200  MULHOUSE</v>
          </cell>
          <cell r="H232" t="str">
            <v>03 89 59 15 11</v>
          </cell>
          <cell r="J232" t="str">
            <v>Secrétariat Accueil :  Mme WISSHAUPT</v>
          </cell>
        </row>
        <row r="233">
          <cell r="D233" t="str">
            <v>Mr MARECHAL J Pascal / contremaître maintenance</v>
          </cell>
          <cell r="F233" t="str">
            <v>direct Marechal 03 89 42 99 12</v>
          </cell>
          <cell r="G233" t="str">
            <v>06 12 41 45 04</v>
          </cell>
        </row>
        <row r="234">
          <cell r="D234" t="str">
            <v>Panne 24  / 24</v>
          </cell>
          <cell r="F234" t="str">
            <v>0 800 970 083</v>
          </cell>
        </row>
        <row r="235">
          <cell r="C235" t="str">
            <v>OZCAN &amp; KAISER                  Métallier - Serrurier</v>
          </cell>
          <cell r="E235" t="str">
            <v xml:space="preserve">4 r de l'Erable    68350 DIDENHEIM </v>
          </cell>
          <cell r="F235" t="str">
            <v>03 89 06 47 05</v>
          </cell>
          <cell r="G235" t="str">
            <v>06 61 15 19 95</v>
          </cell>
          <cell r="H235" t="str">
            <v>03 89 06 40 79</v>
          </cell>
          <cell r="I235" t="str">
            <v>ozcankaiser@wanadoo.fr</v>
          </cell>
          <cell r="J235" t="str">
            <v>http://ozcankaiser.monsite.wanadoo.fr</v>
          </cell>
        </row>
        <row r="236">
          <cell r="C236" t="str">
            <v>OZBAKAN Ismaël / SMS</v>
          </cell>
          <cell r="E236" t="str">
            <v>21 Porte du Miroir                          68100  MULHOUSE</v>
          </cell>
          <cell r="F236" t="str">
            <v>03 89 46 31 99</v>
          </cell>
          <cell r="G236" t="str">
            <v>06 15 25 12 14</v>
          </cell>
          <cell r="H236" t="str">
            <v>03 89 46 31 99</v>
          </cell>
          <cell r="J236" t="str">
            <v>Serrurerie Multi Services</v>
          </cell>
        </row>
        <row r="237">
          <cell r="B237" t="str">
            <v>P</v>
          </cell>
          <cell r="E237" t="str">
            <v xml:space="preserve">     </v>
          </cell>
        </row>
        <row r="238">
          <cell r="C238" t="str">
            <v>PAPILLONS Blancs</v>
          </cell>
          <cell r="D238" t="str">
            <v xml:space="preserve"> voir rubrique  :   ASSOCIATION  les  PAPILLONS BLANCS</v>
          </cell>
        </row>
        <row r="239">
          <cell r="C239" t="str">
            <v>PIDUTTI Gino  Ets  /           Carrelage</v>
          </cell>
          <cell r="E239" t="str">
            <v>6 r des Perdrix                                          68110 ILLZACH MODENHEIM</v>
          </cell>
          <cell r="F239" t="str">
            <v>03 89 61 95 39</v>
          </cell>
          <cell r="G239" t="str">
            <v>06 07 96 32 71</v>
          </cell>
          <cell r="H239" t="str">
            <v>03 89 61 53 78</v>
          </cell>
        </row>
        <row r="240">
          <cell r="C240" t="str">
            <v>PLASTIC OMNIUM</v>
          </cell>
          <cell r="E240" t="str">
            <v>BP 206                                      92306  LEVALLOIS Cedex</v>
          </cell>
          <cell r="F240" t="str">
            <v>04 72 76 77 69</v>
          </cell>
          <cell r="G240" t="str">
            <v>06 14 99 66 43</v>
          </cell>
          <cell r="H240" t="str">
            <v>04 72 76 77 58</v>
          </cell>
          <cell r="J240" t="str">
            <v>conteneurs</v>
          </cell>
        </row>
        <row r="241">
          <cell r="C241" t="str">
            <v>PLATINIUM  / Bar du 2 Kennedy Mulhouse</v>
          </cell>
          <cell r="D241" t="str">
            <v>Mr BENTARA Gérant</v>
          </cell>
          <cell r="E241" t="str">
            <v>2 Av Kennedy                                 68200 MULHOUSE  /                                      angle rue de l' Arsenal</v>
          </cell>
          <cell r="F241" t="str">
            <v>06 19 20 23 05</v>
          </cell>
          <cell r="J241" t="str">
            <v>compteur d'eau n° 951 2648 à relever par nos soins</v>
          </cell>
        </row>
        <row r="242">
          <cell r="C242" t="str">
            <v>POMPIERS MULHOUSE</v>
          </cell>
          <cell r="D242" t="str">
            <v>Informations : Mr LEHMANN</v>
          </cell>
          <cell r="E242" t="str">
            <v>Caserne Coehern  MULHOUSE</v>
          </cell>
          <cell r="F242" t="str">
            <v>03 89 33 43 43</v>
          </cell>
        </row>
        <row r="243">
          <cell r="C243" t="str">
            <v xml:space="preserve">PROXISERVE                 </v>
          </cell>
          <cell r="D243" t="str">
            <v>siège social</v>
          </cell>
          <cell r="E243" t="str">
            <v>7 rue Basses Tintelleries                              62200  BOULOGNE s/ Mer</v>
          </cell>
          <cell r="F243" t="str">
            <v>03 21 10 92 10</v>
          </cell>
          <cell r="H243" t="str">
            <v>03 21 10 92 20</v>
          </cell>
        </row>
        <row r="244">
          <cell r="D244" t="str">
            <v>Facturation :</v>
          </cell>
          <cell r="E244" t="str">
            <v>9 r Jacob Mayer                           67200 STRASBOURG</v>
          </cell>
          <cell r="F244" t="str">
            <v>03 88 27 54 00</v>
          </cell>
          <cell r="H244" t="str">
            <v>03 88 27 54 01</v>
          </cell>
        </row>
        <row r="245">
          <cell r="D245" t="str">
            <v>Répartiteurs</v>
          </cell>
          <cell r="E245" t="str">
            <v>Agence de Strasbourg :                                 8 bis de la Redoute 67207 NIEDERHAUSBERGEN</v>
          </cell>
          <cell r="F245" t="str">
            <v>03 90 22 61 61</v>
          </cell>
          <cell r="H245" t="str">
            <v>03 89 64 31 38</v>
          </cell>
          <cell r="I245" t="str">
            <v>www.proxiserve.fr</v>
          </cell>
        </row>
        <row r="246">
          <cell r="D246" t="str">
            <v>CONTRATS CHAUDIERES</v>
          </cell>
          <cell r="F246" t="str">
            <v>03 89 31 86 20</v>
          </cell>
        </row>
        <row r="247">
          <cell r="D247" t="str">
            <v>Sylvain MICHELOT Chef d' Agence</v>
          </cell>
          <cell r="E247" t="str">
            <v>RIXHEIM / Service Administratif : 5 Av Valparc                                 68440  HABSHEIM</v>
          </cell>
          <cell r="F247" t="str">
            <v>03 89 44 63 22</v>
          </cell>
          <cell r="G247" t="str">
            <v>Michelot              06 03 64 74 43</v>
          </cell>
        </row>
        <row r="248">
          <cell r="D248" t="str">
            <v>Nathalie ou Olivia / chaudières / VMC</v>
          </cell>
        </row>
        <row r="249">
          <cell r="D249" t="str">
            <v>Stéphanie ou Fanny :  Eau</v>
          </cell>
          <cell r="F249" t="str">
            <v>03 89 63 41 53</v>
          </cell>
        </row>
        <row r="250">
          <cell r="B250" t="str">
            <v>Q</v>
          </cell>
          <cell r="E250" t="str">
            <v xml:space="preserve">     </v>
          </cell>
        </row>
        <row r="251">
          <cell r="E251" t="str">
            <v xml:space="preserve">     </v>
          </cell>
        </row>
        <row r="252">
          <cell r="B252" t="str">
            <v>R</v>
          </cell>
          <cell r="E252" t="str">
            <v xml:space="preserve">     </v>
          </cell>
        </row>
        <row r="253">
          <cell r="C253" t="str">
            <v xml:space="preserve">R + D MUSCH SARL           </v>
          </cell>
          <cell r="D253" t="str">
            <v>M  MUSCH</v>
          </cell>
          <cell r="E253" t="str">
            <v>24, rue de la Libération                          68200  MULHOUSE</v>
          </cell>
          <cell r="F253" t="str">
            <v>03 89 52 30 91</v>
          </cell>
          <cell r="G253" t="str">
            <v>06 22 49 71 80</v>
          </cell>
          <cell r="H253" t="str">
            <v>03 89 52 01 87</v>
          </cell>
        </row>
        <row r="254">
          <cell r="C254" t="str">
            <v>RAMONAGE les 3 lys Sarl</v>
          </cell>
          <cell r="E254" t="str">
            <v>8 rue de l' Ecole                                68220 WENTZWILLER</v>
          </cell>
          <cell r="F254" t="str">
            <v>03 89 68 69 44</v>
          </cell>
          <cell r="G254" t="str">
            <v xml:space="preserve"> </v>
          </cell>
          <cell r="H254" t="str">
            <v>03 89 68 75 33</v>
          </cell>
          <cell r="J254" t="str">
            <v>ramonage contrôle vidéo / Secteur St LOUIS</v>
          </cell>
        </row>
        <row r="255">
          <cell r="C255" t="str">
            <v>Ramonage Michel DREYER</v>
          </cell>
          <cell r="D255" t="str">
            <v>Maître ramoneur</v>
          </cell>
          <cell r="E255" t="str">
            <v>8 r des Vallons                                 68170 RIXHEIM</v>
          </cell>
          <cell r="F255" t="str">
            <v>03 89 44 25 42</v>
          </cell>
        </row>
        <row r="256">
          <cell r="C256" t="str">
            <v>RCS  SCHINDLER                Ascenseur</v>
          </cell>
          <cell r="D256" t="str">
            <v>VOIR SOUS SCHINDLER</v>
          </cell>
          <cell r="E256" t="str">
            <v>3 r du Fort - Point Sud                           67118 STRASBOURG - GEISPOLSHEIM</v>
          </cell>
          <cell r="F256" t="str">
            <v>03 88 55 17 00</v>
          </cell>
          <cell r="G256" t="str">
            <v>dépannage :        0 800 031 000</v>
          </cell>
          <cell r="H256" t="str">
            <v>03 88 55 17 19</v>
          </cell>
        </row>
        <row r="257">
          <cell r="E257" t="str">
            <v>Agence de Mulhouse                           104 a, r des Bains                                 68390 SAUSHEIM</v>
          </cell>
          <cell r="F257" t="str">
            <v>03 89 31 02 78</v>
          </cell>
          <cell r="H257" t="str">
            <v>03 89 31 02 86</v>
          </cell>
        </row>
        <row r="258">
          <cell r="D258" t="str">
            <v>Alain BISSCHOP Resp trav maintenance</v>
          </cell>
          <cell r="F258" t="str">
            <v>direct                    03 89 31 02 82</v>
          </cell>
          <cell r="G258" t="str">
            <v>Bisschop            06 86 42 91 78</v>
          </cell>
          <cell r="I258" t="str">
            <v>alain_bisschopp@fr.scindler.com</v>
          </cell>
        </row>
        <row r="259">
          <cell r="C259" t="str">
            <v xml:space="preserve">REAGIR                     </v>
          </cell>
          <cell r="D259" t="str">
            <v>Mr Marcel CZAJA Gérant</v>
          </cell>
          <cell r="E259" t="str">
            <v>8 rue du Pont                                  68110  ILLZACH</v>
          </cell>
          <cell r="F259" t="str">
            <v>03 89 46 84 62</v>
          </cell>
          <cell r="G259" t="str">
            <v>06 08 96 13 15</v>
          </cell>
          <cell r="H259" t="str">
            <v>03 89 66 59 82</v>
          </cell>
        </row>
        <row r="260">
          <cell r="C260" t="str">
            <v>REAGIR  Nettoyage -             Espaces Verts</v>
          </cell>
          <cell r="D260" t="str">
            <v>Pascal FOISSAC</v>
          </cell>
          <cell r="G260" t="str">
            <v>Mr Lorraine :  06 80 03 36 09</v>
          </cell>
        </row>
        <row r="261">
          <cell r="C261" t="str">
            <v>REAGIR  Peinture Décoration , Revêt. Sol</v>
          </cell>
          <cell r="D261" t="str">
            <v>Olivier SCHWING</v>
          </cell>
          <cell r="G261" t="str">
            <v>06 26 91 06 36</v>
          </cell>
          <cell r="I261" t="str">
            <v>reagir.peinture@reagir.fr</v>
          </cell>
          <cell r="J261" t="str">
            <v>SITE / WWW.REAGIR.FR</v>
          </cell>
        </row>
        <row r="262">
          <cell r="C262" t="str">
            <v>REGIE de Bourtzwiller</v>
          </cell>
          <cell r="D262" t="str">
            <v>Mr DOMINGUEZ Christophe Chef d' Equipe</v>
          </cell>
          <cell r="E262" t="str">
            <v>15 r de Bordeaux                             68200 MULHOUSE</v>
          </cell>
          <cell r="F262" t="str">
            <v>03 89 52 40 05</v>
          </cell>
          <cell r="G262" t="str">
            <v>06 19 88 77 00</v>
          </cell>
          <cell r="H262" t="str">
            <v>03 89 52 93 52</v>
          </cell>
          <cell r="I262" t="str">
            <v>régie.bourtzwiller@wanadoo.fr</v>
          </cell>
          <cell r="J262" t="str">
            <v>peinture int ext papier peint , pose de cloison , nettoyage , débarras en tout genre , petite démolition , vidage caves et greniers</v>
          </cell>
        </row>
        <row r="263">
          <cell r="D263" t="str">
            <v>Mr Jacques JOMBART Directeur</v>
          </cell>
          <cell r="G263" t="str">
            <v>06 08 51 66 29</v>
          </cell>
          <cell r="I263" t="str">
            <v>Mme DUBOIS Secrét. Comptable</v>
          </cell>
        </row>
        <row r="264">
          <cell r="C264" t="str">
            <v xml:space="preserve">REGIO'NETTOYAGE            </v>
          </cell>
          <cell r="E264" t="str">
            <v>103 rue Vauban                            68100  MULHOUSE</v>
          </cell>
          <cell r="F264" t="str">
            <v>03 89 66 51 66</v>
          </cell>
          <cell r="H264" t="str">
            <v>03 89 66 17 37</v>
          </cell>
        </row>
        <row r="265">
          <cell r="C265" t="str">
            <v xml:space="preserve">RUHLMANN SARL              </v>
          </cell>
          <cell r="D265" t="str">
            <v>Ruhlmann</v>
          </cell>
          <cell r="E265" t="str">
            <v>17 Rue des Roseaux                             68120  PFASTATT</v>
          </cell>
          <cell r="F265" t="str">
            <v>03 89 53 10 76</v>
          </cell>
          <cell r="G265" t="str">
            <v>06 11 64 53 57</v>
          </cell>
          <cell r="H265" t="str">
            <v>03 89 53 17 19</v>
          </cell>
        </row>
        <row r="266">
          <cell r="B266" t="str">
            <v>S</v>
          </cell>
          <cell r="E266" t="str">
            <v xml:space="preserve">     </v>
          </cell>
        </row>
        <row r="267">
          <cell r="C267" t="str">
            <v>S ' SERVICES</v>
          </cell>
          <cell r="E267" t="str">
            <v>3 r du Cerf                                      68190 ENSISHEIM</v>
          </cell>
          <cell r="F267" t="str">
            <v>03 89 81 01 56</v>
          </cell>
          <cell r="G267" t="str">
            <v>06 60 25 25 34</v>
          </cell>
          <cell r="I267" t="str">
            <v>s-services@wanadoo.fr</v>
          </cell>
          <cell r="J267" t="str">
            <v>Installation , dépannage Sanitaire - Chauffage</v>
          </cell>
        </row>
        <row r="268">
          <cell r="C268" t="str">
            <v>SABLONE Antoine SE    /  Sanitaire</v>
          </cell>
          <cell r="E268" t="str">
            <v>8 r de Dijon BP 90101                68263 KINGERSHEIM Cedex</v>
          </cell>
          <cell r="F268" t="str">
            <v>03 89 53 16 44</v>
          </cell>
          <cell r="H268" t="str">
            <v>03 89 52 92 50</v>
          </cell>
        </row>
        <row r="269">
          <cell r="C269" t="str">
            <v>S A I ( Sté Alsacienne d' Intervention )</v>
          </cell>
          <cell r="D269" t="str">
            <v>Joel GENTIL Directeur</v>
          </cell>
          <cell r="E269" t="str">
            <v>1 rue Alexandre Volta                       67450  MUNDOLSHEIM</v>
          </cell>
          <cell r="F269" t="str">
            <v>03 88 19 18 69</v>
          </cell>
          <cell r="G269" t="str">
            <v>06 11 02 33 13</v>
          </cell>
          <cell r="H269" t="str">
            <v>03 88 19 60 67</v>
          </cell>
          <cell r="I269" t="str">
            <v>societe-sai@wanadoo.fr</v>
          </cell>
          <cell r="J269" t="str">
            <v>Ascenseurs , Portes automatiques , Contrôle d'Accès</v>
          </cell>
        </row>
        <row r="270">
          <cell r="D270" t="str">
            <v>permanence après 17 h 30 :    03 88 19 18 69</v>
          </cell>
          <cell r="J270" t="str">
            <v>secrétarial : Laurence</v>
          </cell>
        </row>
        <row r="271">
          <cell r="C271" t="str">
            <v>SAMAG SA COLMAR       /  BUTAGAZ</v>
          </cell>
          <cell r="D271" t="str">
            <v>Service Clientèle</v>
          </cell>
          <cell r="E271" t="str">
            <v>1 rue E Schwoerer BP 1321                                 68013  COLMAR</v>
          </cell>
          <cell r="F271" t="str">
            <v>03 89 41 48 13</v>
          </cell>
          <cell r="H271" t="str">
            <v>03 89 24 97 48</v>
          </cell>
          <cell r="J271" t="str">
            <v>fourniture de PROPANE pour RICHWILLER cité 194</v>
          </cell>
        </row>
        <row r="272">
          <cell r="C272" t="str">
            <v>SANEST                              Débouchage</v>
          </cell>
          <cell r="E272" t="str">
            <v>ZAE Heiden Est - 6 r du Luxembourg 68310 WITTELSHEIM</v>
          </cell>
          <cell r="F272" t="str">
            <v>03 89 57 80 60</v>
          </cell>
          <cell r="H272" t="str">
            <v>03 89 57 80 69</v>
          </cell>
          <cell r="I272" t="str">
            <v>www.sanest.fr</v>
          </cell>
        </row>
        <row r="273">
          <cell r="C273" t="str">
            <v>SAPP Eurodeco                      Peintures Papiers Peints</v>
          </cell>
          <cell r="D273" t="str">
            <v>J.Claude PFANTER</v>
          </cell>
          <cell r="E273" t="str">
            <v>66 , Av de Belgique                            68110 ILLZACH</v>
          </cell>
          <cell r="F273" t="str">
            <v>03 89 31 20 92</v>
          </cell>
        </row>
        <row r="274">
          <cell r="C274" t="str">
            <v>SASIK /  Syndic copro</v>
          </cell>
          <cell r="E274" t="str">
            <v>32 passage du théâtre                         68200 MULHOUSE</v>
          </cell>
          <cell r="F274" t="str">
            <v>03 89 46 84 46</v>
          </cell>
          <cell r="H274" t="str">
            <v>03 89 45 63 89</v>
          </cell>
        </row>
        <row r="275">
          <cell r="C275" t="str">
            <v>SAUNIER DUVAL</v>
          </cell>
          <cell r="D275" t="str">
            <v>Frédéric PARMENTIER Agt Technico - Cial</v>
          </cell>
          <cell r="E275" t="str">
            <v>Direction régionale Nancy :                          12 r des Sables - BP  66                             54420  PULNOY</v>
          </cell>
          <cell r="F275" t="str">
            <v>03 83 21 34 34</v>
          </cell>
          <cell r="G275" t="str">
            <v>06 08 18 41 62</v>
          </cell>
          <cell r="H275" t="str">
            <v>03 83 21 29 59</v>
          </cell>
        </row>
        <row r="276">
          <cell r="C276" t="str">
            <v>SAUR /  Eaux</v>
          </cell>
          <cell r="E276" t="str">
            <v>65 rte de Mulhouse BP  111                           68170 RIXHEIM</v>
          </cell>
          <cell r="F276" t="str">
            <v>03 89 44 94 77</v>
          </cell>
        </row>
        <row r="277">
          <cell r="C277" t="str">
            <v>SAUR /  Eaux / Dépannage</v>
          </cell>
          <cell r="F277" t="str">
            <v>03 89 44 94 77</v>
          </cell>
        </row>
        <row r="278">
          <cell r="C278" t="str">
            <v xml:space="preserve">SAV  ENERGIES            </v>
          </cell>
          <cell r="D278" t="str">
            <v>M  VONTHRON / Mme MULLER Caroline</v>
          </cell>
          <cell r="E278" t="str">
            <v>3 rue Louis Blériot BP 16   68127  SAINTE CROIX EN PLAINE</v>
          </cell>
          <cell r="F278" t="str">
            <v>03 89 22 23 90</v>
          </cell>
          <cell r="H278" t="str">
            <v>03 89 22 23 99</v>
          </cell>
          <cell r="I278" t="str">
            <v>vonthron.sarl@rmcnet.fr</v>
          </cell>
          <cell r="J278" t="str">
            <v>Electricité - chauffage - sanitaire - climatisation</v>
          </cell>
        </row>
        <row r="279">
          <cell r="C279" t="str">
            <v>SCARAVELLA</v>
          </cell>
          <cell r="D279" t="str">
            <v>Scaravella Pierre</v>
          </cell>
          <cell r="E279" t="str">
            <v>39 r de la Chartre                        68400 RIEDISHEIM</v>
          </cell>
          <cell r="F279" t="str">
            <v>03 89 44 45 79</v>
          </cell>
          <cell r="G279" t="str">
            <v>Mr SCARAVELLA :  06 09 94 53 97</v>
          </cell>
          <cell r="H279" t="str">
            <v>03 89 63 73 80</v>
          </cell>
        </row>
        <row r="280">
          <cell r="C280" t="str">
            <v>SCHAEDELE J M             sarl / Espaces Verts</v>
          </cell>
          <cell r="D280" t="str">
            <v>SCHAEDELE J.M.</v>
          </cell>
          <cell r="E280" t="str">
            <v>8 rue de Colmar                                 68180  HORBOURG WIHR</v>
          </cell>
          <cell r="F280" t="str">
            <v>03 89 41 57 22</v>
          </cell>
          <cell r="H280" t="str">
            <v>03 89 24 04 81</v>
          </cell>
          <cell r="I280" t="str">
            <v>jmschaedele@calixo.net</v>
          </cell>
          <cell r="J280" t="str">
            <v>Jardinier Paysagiste</v>
          </cell>
        </row>
        <row r="281">
          <cell r="C281" t="str">
            <v>SCHAEFFER Xavier                  Les JARDINIERS</v>
          </cell>
          <cell r="D281" t="str">
            <v>M SCHAEFFER Xavier</v>
          </cell>
          <cell r="E281" t="str">
            <v>9 rue de la Hardt -                            68270 WITTENHEIM</v>
          </cell>
          <cell r="F281" t="str">
            <v>03 89 57 36 15</v>
          </cell>
          <cell r="G281" t="str">
            <v>06 03 40 05 36</v>
          </cell>
          <cell r="H281" t="str">
            <v>03 89 52 79 08</v>
          </cell>
          <cell r="I281" t="str">
            <v>lesjardiniers.sarl@wandoo.fr</v>
          </cell>
        </row>
        <row r="282">
          <cell r="C282" t="str">
            <v>SCHINDLER RCS              Ascenseur</v>
          </cell>
          <cell r="E282" t="str">
            <v>3 r du Fort - Point Sud                           67118 STRASBOURG - GEISPOLSHEIM</v>
          </cell>
          <cell r="F282" t="str">
            <v>03 88 55 17 00</v>
          </cell>
          <cell r="G282" t="str">
            <v>dépannage :        0 800 031 000</v>
          </cell>
          <cell r="H282" t="str">
            <v>03 88 55 17 19</v>
          </cell>
        </row>
        <row r="283">
          <cell r="E283" t="str">
            <v>Agence de Mulhouse                           104 a, r des Bains                                 68390 SAUSHEIM</v>
          </cell>
          <cell r="F283" t="str">
            <v>03 89 31 02 78</v>
          </cell>
          <cell r="H283" t="str">
            <v>03 89 31 02 86</v>
          </cell>
        </row>
        <row r="284">
          <cell r="D284" t="str">
            <v>Alain BISSCHOP Resp trav maintenance</v>
          </cell>
          <cell r="F284" t="str">
            <v>direct                    03 89 31 02 82</v>
          </cell>
          <cell r="G284" t="str">
            <v>Bisschop            06 86 42 91 78</v>
          </cell>
          <cell r="I284" t="str">
            <v>alain_bisschopp@fr.scindler.com</v>
          </cell>
        </row>
        <row r="285">
          <cell r="C285" t="str">
            <v>SCHMITT CCR  / Couverture Zinguerie Ferblanterie</v>
          </cell>
          <cell r="D285" t="str">
            <v>SCHMITT Franck</v>
          </cell>
          <cell r="E285" t="str">
            <v>10 r des Peupliers                                  68120 PFASTATT</v>
          </cell>
          <cell r="F285" t="str">
            <v>03 89 52 18 00</v>
          </cell>
          <cell r="G285" t="str">
            <v>06 12 18 38 68</v>
          </cell>
          <cell r="H285" t="str">
            <v>03 89 50 82 36</v>
          </cell>
          <cell r="J285" t="str">
            <v>Charpente, couverture , zinguerie , étanchéité</v>
          </cell>
        </row>
        <row r="286">
          <cell r="C286" t="str">
            <v>SECOURELEC</v>
          </cell>
          <cell r="E286" t="str">
            <v>25 r de l' Ecluse                               68120 PFASTATT</v>
          </cell>
          <cell r="F286" t="str">
            <v>03 89 51 06 92</v>
          </cell>
          <cell r="H286" t="str">
            <v>03 89 53 90 39</v>
          </cell>
        </row>
        <row r="287">
          <cell r="C287" t="str">
            <v xml:space="preserve">SE  GINO PIDUTTI SARL     </v>
          </cell>
          <cell r="D287" t="str">
            <v>M  PIDUTTI</v>
          </cell>
          <cell r="E287" t="str">
            <v>6 rue des Perdrix                                   68110  ILLZACH-MODENHEIM</v>
          </cell>
          <cell r="F287" t="str">
            <v>03 89 61 95 39</v>
          </cell>
          <cell r="H287" t="str">
            <v>03 89 61 53 78</v>
          </cell>
        </row>
        <row r="288">
          <cell r="C288" t="str">
            <v xml:space="preserve">SEMA HYGIENE               </v>
          </cell>
          <cell r="D288" t="str">
            <v>Eva SCHEUER Déléguée Commerciale</v>
          </cell>
          <cell r="E288" t="str">
            <v>Agence de Strasbourg  :                 23 rue Saglio BP 145  -                     67025  STRASBOURG Cedex 01</v>
          </cell>
          <cell r="F288" t="str">
            <v>03 88 39 77 78</v>
          </cell>
          <cell r="G288" t="str">
            <v>06 19 43 18 65</v>
          </cell>
          <cell r="H288" t="str">
            <v>03 88 39 43 44</v>
          </cell>
          <cell r="J288" t="str">
            <v>désintectisation</v>
          </cell>
        </row>
        <row r="289">
          <cell r="C289" t="str">
            <v xml:space="preserve">SERRURERIE MULTI SERVICES  </v>
          </cell>
          <cell r="D289" t="str">
            <v>M  OZBAKAN</v>
          </cell>
          <cell r="E289" t="str">
            <v>21 Porte du Miroir                                 68100  MULHOUSE</v>
          </cell>
          <cell r="F289" t="str">
            <v>03 89 46 31 99</v>
          </cell>
        </row>
        <row r="290">
          <cell r="C290" t="str">
            <v>SERVICE DES EAUX                    Ville de Mulhouse</v>
          </cell>
          <cell r="D290" t="str">
            <v>Mr VOGEL Daniel</v>
          </cell>
          <cell r="E290" t="str">
            <v>61 r de Thann  68200 MULHOUSE</v>
          </cell>
          <cell r="F290" t="str">
            <v>03 89 32 68 45   direct</v>
          </cell>
          <cell r="H290" t="str">
            <v>03 89 32 68 45</v>
          </cell>
          <cell r="J290" t="str">
            <v>Directeur : Bernard FINCK</v>
          </cell>
        </row>
        <row r="291">
          <cell r="D291" t="str">
            <v>BITSCH Denis Cellule Clients</v>
          </cell>
          <cell r="F291" t="str">
            <v>03 89 32 58 19</v>
          </cell>
        </row>
        <row r="292">
          <cell r="D292" t="str">
            <v>Resp Facturation  Mme JECKO</v>
          </cell>
        </row>
        <row r="293">
          <cell r="C293" t="str">
            <v>SERVI' EST Sarl                            / Nettoyage</v>
          </cell>
          <cell r="D293" t="str">
            <v>Jean Claude CAUNES</v>
          </cell>
          <cell r="E293" t="str">
            <v>37 r de la Gare                                   68190 ENSISHEIM</v>
          </cell>
          <cell r="F293" t="str">
            <v>03 89 83 40 48</v>
          </cell>
          <cell r="H293" t="str">
            <v>03 89 81 71 63</v>
          </cell>
          <cell r="I293" t="str">
            <v>servi.est1@libertysurf.fr</v>
          </cell>
        </row>
        <row r="294">
          <cell r="C294" t="str">
            <v xml:space="preserve">SFA  KONE                </v>
          </cell>
          <cell r="E294" t="str">
            <v>8, rue Adèle Riton BP 78                        67067  STRASBOURG CEDEX</v>
          </cell>
          <cell r="F294" t="str">
            <v>03 88 15 21 59</v>
          </cell>
        </row>
        <row r="295">
          <cell r="C295" t="str">
            <v>S I A    Sécurité  Incendie  Asservissement</v>
          </cell>
          <cell r="D295" t="str">
            <v>Mr LALLEMAND Marc</v>
          </cell>
          <cell r="E295" t="str">
            <v>plus de bureaux sur place , voir siège à TAVERNY</v>
          </cell>
          <cell r="F295" t="str">
            <v>01 30 40 74 10</v>
          </cell>
          <cell r="G295" t="str">
            <v>06 76 96 36 86</v>
          </cell>
          <cell r="H295" t="str">
            <v>01 34 18 56 74</v>
          </cell>
          <cell r="J295" t="str">
            <v>Interlocuteur : Mr CAPEL</v>
          </cell>
        </row>
        <row r="296">
          <cell r="D296" t="str">
            <v>Mr Jean Michel TUAL</v>
          </cell>
          <cell r="E296" t="str">
            <v>25 r Condorcet ZAC du parc                  95150 TAVERNY</v>
          </cell>
          <cell r="F296" t="str">
            <v>01 30 40 74 10</v>
          </cell>
          <cell r="I296" t="str">
            <v>jmtual@sia-security.com</v>
          </cell>
        </row>
        <row r="297">
          <cell r="C297" t="str">
            <v>SGB 68                                 Service Général du Bâtiment</v>
          </cell>
          <cell r="D297" t="str">
            <v>M  CAMPOS</v>
          </cell>
          <cell r="E297" t="str">
            <v>17 rue des Roseaux                                 68120  PFASTATT</v>
          </cell>
          <cell r="F297" t="str">
            <v>03 89 50 08 78</v>
          </cell>
          <cell r="G297" t="str">
            <v>06 14 96 27 19</v>
          </cell>
          <cell r="H297" t="str">
            <v>03 89 50 15 38</v>
          </cell>
        </row>
        <row r="298">
          <cell r="C298" t="str">
            <v xml:space="preserve">SGIE                       </v>
          </cell>
          <cell r="D298" t="str">
            <v>M  HENTZ F.</v>
          </cell>
          <cell r="E298" t="str">
            <v>1 rue de Hirschau                                68260 KINGERSHEIM</v>
          </cell>
          <cell r="F298" t="str">
            <v>03 89 51 03 04</v>
          </cell>
          <cell r="G298" t="str">
            <v>Technicien :    06 08 54 80 47</v>
          </cell>
          <cell r="H298" t="str">
            <v>03 89 52 44 52</v>
          </cell>
          <cell r="I298" t="str">
            <v>S.G.I.E@wanadoo.fr</v>
          </cell>
          <cell r="J298" t="str">
            <v>Mr H. BLIND Monteur ,</v>
          </cell>
        </row>
        <row r="299">
          <cell r="G299" t="str">
            <v>Mr Bacher :   06 75 74 89 62</v>
          </cell>
        </row>
        <row r="300">
          <cell r="C300" t="str">
            <v>S.I.A. Sécurité Incendie</v>
          </cell>
          <cell r="E300" t="str">
            <v>Z.A.E. du Parc BP 63 - 25 rue Condorcet 95153 TAVERNY Cedex</v>
          </cell>
          <cell r="F300" t="str">
            <v>01 30 40 74 10</v>
          </cell>
          <cell r="H300" t="str">
            <v>01 30 40 74 11</v>
          </cell>
        </row>
        <row r="301">
          <cell r="E301" t="str">
            <v>Direction Régionale Alsace : 116 r de Pfastatt 68260 KINGERSHEIM</v>
          </cell>
          <cell r="F301" t="str">
            <v>03 89 61 22 40</v>
          </cell>
          <cell r="H301" t="str">
            <v>03 89 50 00 87</v>
          </cell>
        </row>
        <row r="302">
          <cell r="C302" t="str">
            <v xml:space="preserve">SLCG                       </v>
          </cell>
          <cell r="D302" t="str">
            <v>Elisabeth GUNTZ Resp Agence</v>
          </cell>
          <cell r="E302" t="str">
            <v>7, rue du Parc                              67205  OBERHAUSBERGEN</v>
          </cell>
          <cell r="F302" t="str">
            <v>03 88 56 34 44</v>
          </cell>
          <cell r="H302" t="str">
            <v>03 88 56 34 33</v>
          </cell>
          <cell r="I302" t="str">
            <v>egitz@strasbourg.rms.slb.com</v>
          </cell>
        </row>
        <row r="304">
          <cell r="C304" t="str">
            <v>SLCG   /  relevés</v>
          </cell>
          <cell r="D304" t="str">
            <v>Mme ROHMER</v>
          </cell>
          <cell r="F304" t="str">
            <v>03 88 56 88 75 direct</v>
          </cell>
        </row>
        <row r="305">
          <cell r="C305" t="str">
            <v>SMAC ACIEROÏD</v>
          </cell>
          <cell r="E305" t="str">
            <v>Agence de Mulhouse :                          1 r de Gascogne BP 77                              68273 WITTENHEIM Cedex</v>
          </cell>
          <cell r="F305" t="str">
            <v>03 89 53 45 88</v>
          </cell>
          <cell r="H305" t="str">
            <v>03 89 53 17 37</v>
          </cell>
          <cell r="I305" t="str">
            <v>mulhouse@smac-acieroid.fr</v>
          </cell>
        </row>
        <row r="306">
          <cell r="C306" t="str">
            <v>SM CONCEPT / Serrurerie</v>
          </cell>
          <cell r="E306" t="str">
            <v>66 r Thierstein                           68200 MULHOUSE</v>
          </cell>
          <cell r="F306" t="str">
            <v>03 89 45 10 92</v>
          </cell>
          <cell r="G306" t="str">
            <v>06 73 01 10 13</v>
          </cell>
          <cell r="H306" t="str">
            <v>03 89 43 80 57</v>
          </cell>
        </row>
        <row r="307">
          <cell r="C307" t="str">
            <v>SMS  / OZBAKAN  Ismaël</v>
          </cell>
          <cell r="D307" t="str">
            <v>Mr Ozbakan</v>
          </cell>
          <cell r="E307" t="str">
            <v>21 Porte du Miroir                         68100  MULHOUSE</v>
          </cell>
          <cell r="F307" t="str">
            <v>03 89 46 31 99</v>
          </cell>
          <cell r="G307" t="str">
            <v>06 15 25 12 14</v>
          </cell>
          <cell r="H307" t="str">
            <v>03 89 46 31 99</v>
          </cell>
          <cell r="J307" t="str">
            <v>Serrurerie Multi Services</v>
          </cell>
        </row>
        <row r="308">
          <cell r="C308" t="str">
            <v>SNCF - Equipement</v>
          </cell>
          <cell r="D308" t="str">
            <v>Mr PELLIN</v>
          </cell>
          <cell r="E308" t="str">
            <v>EVEN de MULHOUSE U.P. 16843                  20 Av du Gal Leclerc                           68100 MULHOUSE</v>
          </cell>
          <cell r="J308" t="str">
            <v>arbres , sur ligne électrique , r Tuilerie , RIEDISHEIM</v>
          </cell>
        </row>
        <row r="309">
          <cell r="C309" t="str">
            <v>SOCIETE ALSACIENNE INTERVEN</v>
          </cell>
          <cell r="E309" t="str">
            <v>1 rue Alexandre Volta                             67450  MUNDOLSHEIM</v>
          </cell>
          <cell r="F309" t="str">
            <v>03 88 19 18 69</v>
          </cell>
        </row>
        <row r="310">
          <cell r="C310" t="str">
            <v>SOGEST / Agence Clientèle</v>
          </cell>
          <cell r="E310" t="str">
            <v>BP 125 - VIEUX THANN                               68802 Thann Cedex</v>
          </cell>
          <cell r="F310" t="str">
            <v>0810 451 451 appel local</v>
          </cell>
          <cell r="H310" t="str">
            <v>03 89 38 62 78</v>
          </cell>
          <cell r="J310" t="str">
            <v>facturation Eau bassin potassique</v>
          </cell>
        </row>
        <row r="311">
          <cell r="C311" t="str">
            <v>SOLAVITE Labo /                Traitement d'eau</v>
          </cell>
          <cell r="D311" t="str">
            <v>Mme LECUBRIER</v>
          </cell>
          <cell r="E311" t="str">
            <v>90 r Laugier  75017  PARIS</v>
          </cell>
          <cell r="F311" t="str">
            <v>01 43 80 86 93</v>
          </cell>
          <cell r="H311" t="str">
            <v>01 46 22 51 09</v>
          </cell>
          <cell r="J311" t="str">
            <v>fourniture traitement eau pour la rue de Lorraine à RIEDISHEIM</v>
          </cell>
        </row>
        <row r="312">
          <cell r="C312" t="str">
            <v>SOLS SERVICE /                  revêtement de sol</v>
          </cell>
          <cell r="E312" t="str">
            <v>20 a rte de Mulhouse                         68170  RIXHEIM</v>
          </cell>
          <cell r="F312" t="str">
            <v>03 89 44 41 75</v>
          </cell>
          <cell r="H312" t="str">
            <v>03 89 44 41 88</v>
          </cell>
        </row>
        <row r="313">
          <cell r="C313" t="str">
            <v>SOPREMA                  Couverture Zinguerie</v>
          </cell>
          <cell r="E313" t="str">
            <v>27 r Jacques Mugnier                      68060 MULHOUSE Cedex</v>
          </cell>
          <cell r="F313" t="str">
            <v>03 89 33 51 51</v>
          </cell>
          <cell r="H313" t="str">
            <v>03 89 42 07 77</v>
          </cell>
        </row>
        <row r="314">
          <cell r="C314" t="str">
            <v>SOPROLUX</v>
          </cell>
          <cell r="E314" t="str">
            <v>Agence 67 :  8 rue Alfred Kastler 67300 SCHILTIGHEIM</v>
          </cell>
          <cell r="F314" t="str">
            <v>03 90 20 84 60</v>
          </cell>
          <cell r="H314" t="str">
            <v>03 90 20 84 64</v>
          </cell>
          <cell r="I314" t="str">
            <v>www.soprolux.fr</v>
          </cell>
        </row>
        <row r="315">
          <cell r="D315" t="str">
            <v>représentant : MOUNIER Jean Pierre</v>
          </cell>
          <cell r="E315" t="str">
            <v>1 r des Gravières Z.I. 3  -                    68170 RIXHEIM</v>
          </cell>
          <cell r="F315" t="str">
            <v>03 89 31 88 22</v>
          </cell>
          <cell r="H315" t="str">
            <v>03 89 31 88 29</v>
          </cell>
          <cell r="J315" t="str">
            <v>produits et équipements professionnels au service de la propreté</v>
          </cell>
        </row>
        <row r="316">
          <cell r="C316" t="str">
            <v xml:space="preserve">SOS DEBOUCHAGE             </v>
          </cell>
          <cell r="D316" t="str">
            <v>M  MORETTI</v>
          </cell>
          <cell r="E316" t="str">
            <v>1 rue des Anémones                         68780  SENTHEIM</v>
          </cell>
          <cell r="G316" t="str">
            <v>06 07 64 51 78</v>
          </cell>
          <cell r="H316" t="str">
            <v>03 89 39 03 73</v>
          </cell>
        </row>
        <row r="317">
          <cell r="C317" t="str">
            <v>STALLINI</v>
          </cell>
          <cell r="D317" t="str">
            <v>Mr BURGER</v>
          </cell>
          <cell r="E317" t="str">
            <v>57 r Jean Monnet BP 2455                    68057 MULHOUSE Cedex</v>
          </cell>
          <cell r="F317" t="str">
            <v>03 89 33 58 90</v>
          </cell>
          <cell r="G317" t="str">
            <v>06 15 15 30 93</v>
          </cell>
          <cell r="H317" t="str">
            <v>03 89 33 58 91</v>
          </cell>
        </row>
        <row r="318">
          <cell r="C318" t="str">
            <v>STEPE  EST  /  Electricité</v>
          </cell>
          <cell r="E318" t="str">
            <v>BP 61051                                       67382 LINGOLSHEIM</v>
          </cell>
          <cell r="F318" t="str">
            <v>03 89 57 20 50</v>
          </cell>
          <cell r="G318" t="str">
            <v xml:space="preserve"> </v>
          </cell>
          <cell r="H318" t="str">
            <v>03 89 50 88 42</v>
          </cell>
        </row>
        <row r="319">
          <cell r="C319" t="str">
            <v>STIHLE Frères</v>
          </cell>
          <cell r="E319" t="str">
            <v>siège :  7 r Fecht                                                68230 WIHR AU VAL</v>
          </cell>
          <cell r="F319" t="str">
            <v>03 89 71 09 19</v>
          </cell>
          <cell r="H319" t="str">
            <v>03 89 71 10 75</v>
          </cell>
        </row>
        <row r="320">
          <cell r="C320" t="str">
            <v>STRARIPA  Sarl</v>
          </cell>
          <cell r="E320" t="str">
            <v>24 r du Gal Gouraud                             68500 GUEBWILLER</v>
          </cell>
          <cell r="F320" t="str">
            <v>03 89 76 57 05</v>
          </cell>
          <cell r="H320" t="str">
            <v>03 89 74 27 22</v>
          </cell>
        </row>
        <row r="321">
          <cell r="C321" t="str">
            <v>Syndic de Copropriétaires du Clos NAPOLEON</v>
          </cell>
          <cell r="D321" t="str">
            <v>Mr Six Xavier , propriét Président</v>
          </cell>
          <cell r="E321" t="str">
            <v>18 r St Exupéry                                 68170  RIXHEIM</v>
          </cell>
          <cell r="F321" t="str">
            <v>03 89 61 91 89</v>
          </cell>
        </row>
        <row r="322">
          <cell r="D322" t="str">
            <v>Mlle SCANFERLA Secrétaire</v>
          </cell>
          <cell r="E322" t="str">
            <v>28 r St Exupéry                                 68170  RIXHEIM</v>
          </cell>
          <cell r="F322" t="str">
            <v>03 89 61 91 21</v>
          </cell>
        </row>
        <row r="323">
          <cell r="B323" t="str">
            <v>T</v>
          </cell>
          <cell r="E323" t="str">
            <v xml:space="preserve">     </v>
          </cell>
        </row>
        <row r="324">
          <cell r="C324" t="str">
            <v xml:space="preserve">TECHNI FERMETURES          </v>
          </cell>
          <cell r="D324" t="str">
            <v>M  KILKA Claude    respons  technique</v>
          </cell>
          <cell r="E324" t="str">
            <v>2 rue des Flandres ZA Le Drouot   68100  MULHOUSE</v>
          </cell>
          <cell r="F324" t="str">
            <v>03 89 64 14 84</v>
          </cell>
          <cell r="G324" t="str">
            <v>Mr Kilka          06 61 14 14 84</v>
          </cell>
          <cell r="H324" t="str">
            <v>03 89 65 03 93</v>
          </cell>
          <cell r="J324" t="str">
            <v>Volets roulants , grilles métalliques fenêtres PVC &amp; Alu , stores int et ext dépannages toutes marques</v>
          </cell>
        </row>
        <row r="325">
          <cell r="D325" t="str">
            <v>Mr Claude</v>
          </cell>
          <cell r="G325" t="str">
            <v>06 61 14 00 58</v>
          </cell>
        </row>
        <row r="326">
          <cell r="C326" t="str">
            <v>TECHNIQUES HYGIENE PROPRETE</v>
          </cell>
          <cell r="E326" t="str">
            <v>siège social :                                                                13 r des Chasseurs                                             68000 COLMAR</v>
          </cell>
          <cell r="F326" t="str">
            <v>03 89 21 21 50</v>
          </cell>
          <cell r="H326" t="str">
            <v>03 89 21 18 78</v>
          </cell>
        </row>
        <row r="327">
          <cell r="D327" t="str">
            <v>Mme CHOCHOT</v>
          </cell>
          <cell r="E327" t="str">
            <v>5,  rue de l'Yser                       68065  MULHOUSE CEDEX</v>
          </cell>
          <cell r="F327" t="str">
            <v>03 89 83 60 82</v>
          </cell>
          <cell r="G327" t="str">
            <v>Mme DO        06 12 41 16 97</v>
          </cell>
          <cell r="H327" t="str">
            <v>03 89 32 84 69</v>
          </cell>
        </row>
        <row r="328">
          <cell r="C328" t="str">
            <v>THYSSENKRUPP                            .                     ASCENSEURS                                               .                                                            ex  C.G.2A</v>
          </cell>
          <cell r="E328" t="str">
            <v>siège :   BP 50126 - 49001 ANGERS Cedex 01</v>
          </cell>
          <cell r="F328" t="str">
            <v>03 88 18 65 31</v>
          </cell>
          <cell r="H328" t="str">
            <v>03 88 62 17 50</v>
          </cell>
        </row>
        <row r="329">
          <cell r="D329" t="str">
            <v>Agence Alsace</v>
          </cell>
          <cell r="E329" t="str">
            <v>Bureau de Mulhouse</v>
          </cell>
          <cell r="F329" t="str">
            <v>03 89 79 29 30</v>
          </cell>
          <cell r="G329" t="str">
            <v>Mr Carpentier   06 08 87 99 43</v>
          </cell>
        </row>
        <row r="330">
          <cell r="G330" t="str">
            <v>Mr Pasquer    06 08 87 99 41</v>
          </cell>
        </row>
        <row r="331">
          <cell r="F331" t="str">
            <v>dépannage :</v>
          </cell>
          <cell r="G331" t="str">
            <v>intervention    0 810 24 00 24</v>
          </cell>
        </row>
        <row r="332">
          <cell r="C332" t="str">
            <v>T I B</v>
          </cell>
          <cell r="D332" t="str">
            <v xml:space="preserve">  </v>
          </cell>
          <cell r="E332" t="str">
            <v>82 r Neppert   BP 3176                           68063 MULHOUSE Cedex</v>
          </cell>
          <cell r="F332" t="str">
            <v>03 89 56 65 70</v>
          </cell>
          <cell r="H332" t="str">
            <v>03 89 56 65 71</v>
          </cell>
        </row>
        <row r="333">
          <cell r="C333" t="str">
            <v>TIERIN Paul             Nettoyage</v>
          </cell>
          <cell r="D333" t="str">
            <v>Mr DUBOSCLARD</v>
          </cell>
          <cell r="E333" t="str">
            <v>8 r des Bergers                                  68440 HABSHEIM</v>
          </cell>
          <cell r="F333" t="str">
            <v>03 89 54 11 54</v>
          </cell>
          <cell r="G333" t="str">
            <v>06 61 05 16 06</v>
          </cell>
          <cell r="H333" t="str">
            <v>03 89 44 95 27</v>
          </cell>
        </row>
        <row r="334">
          <cell r="C334" t="str">
            <v>Trésorerie                              de Seppois le Bas</v>
          </cell>
          <cell r="D334" t="str">
            <v xml:space="preserve">  </v>
          </cell>
          <cell r="E334" t="str">
            <v>10 r du G.M.A.                                   68580  SEPPOIS LE BAS</v>
          </cell>
          <cell r="F334" t="str">
            <v>03 89 25 60 17</v>
          </cell>
          <cell r="J334" t="str">
            <v>paiement de l'Eau /  COM COM de la LARGUE  Mairie de PFETTERHOUSE</v>
          </cell>
        </row>
        <row r="335">
          <cell r="B335" t="str">
            <v>U</v>
          </cell>
          <cell r="E335" t="str">
            <v xml:space="preserve">     </v>
          </cell>
        </row>
        <row r="336">
          <cell r="C336" t="str">
            <v xml:space="preserve">ULTRA NET SARL             </v>
          </cell>
          <cell r="D336" t="str">
            <v>M  RIEFFLY</v>
          </cell>
          <cell r="E336" t="str">
            <v>1, rue du Paradis   68700  CERNAY</v>
          </cell>
          <cell r="F336" t="str">
            <v>03 89 39 91 83</v>
          </cell>
          <cell r="G336" t="str">
            <v>06 80 10 99 56</v>
          </cell>
          <cell r="H336" t="str">
            <v>03 89 39 91 83</v>
          </cell>
        </row>
        <row r="337">
          <cell r="B337" t="str">
            <v>V</v>
          </cell>
          <cell r="E337" t="str">
            <v xml:space="preserve">     </v>
          </cell>
        </row>
        <row r="338">
          <cell r="C338" t="str">
            <v>VELUX Service</v>
          </cell>
          <cell r="D338" t="str">
            <v xml:space="preserve">  </v>
          </cell>
          <cell r="E338" t="str">
            <v>5 Av Ferdinand de Lesseps                   91421 MORANGIS Cedex</v>
          </cell>
          <cell r="F338" t="str">
            <v xml:space="preserve"> 0 821 02 15 15 </v>
          </cell>
          <cell r="H338" t="str">
            <v>01 64 48 97 87</v>
          </cell>
          <cell r="I338" t="str">
            <v>infoclient.France@VELUX.com</v>
          </cell>
        </row>
        <row r="339">
          <cell r="D339" t="str">
            <v xml:space="preserve">  </v>
          </cell>
          <cell r="F339" t="str">
            <v>01 64 54 24 04</v>
          </cell>
          <cell r="I339" t="str">
            <v>infoclient.France@VELUX.com</v>
          </cell>
        </row>
        <row r="340">
          <cell r="C340" t="str">
            <v>VIALIS / Electricité Colmar</v>
          </cell>
          <cell r="D340" t="str">
            <v xml:space="preserve">  </v>
          </cell>
          <cell r="E340" t="str">
            <v>Régie municipale de Colmar 10 r des Bonnes Gens BP 187 - 68004 COLMAR Cedex</v>
          </cell>
          <cell r="F340" t="str">
            <v>Energies :                 03 89 24 60 60</v>
          </cell>
          <cell r="G340" t="str">
            <v>urgences électriques : 03 89 23 99 77</v>
          </cell>
          <cell r="H340" t="str">
            <v>03 89 24 60 18</v>
          </cell>
          <cell r="I340" t="str">
            <v>info@calixo.net</v>
          </cell>
        </row>
        <row r="341">
          <cell r="C341" t="str">
            <v>VIDOR  /  Débouchage</v>
          </cell>
          <cell r="D341" t="str">
            <v>Mr FISCHER ou Isabelle</v>
          </cell>
          <cell r="E341" t="str">
            <v>Zone Industrielle                                 68190 UNGERSHEIM</v>
          </cell>
          <cell r="F341" t="str">
            <v>03 89 26 64 20</v>
          </cell>
          <cell r="G341" t="str">
            <v>06 60 04 80 99</v>
          </cell>
          <cell r="H341" t="str">
            <v>03 89 26 64 07</v>
          </cell>
        </row>
        <row r="342">
          <cell r="D342" t="str">
            <v>ordures ménagères + hydro</v>
          </cell>
          <cell r="F342" t="str">
            <v>03 89 26 64 26</v>
          </cell>
        </row>
        <row r="343">
          <cell r="C343" t="str">
            <v>VILLE de MULHOUSE</v>
          </cell>
          <cell r="D343" t="str">
            <v>Mr KELLER</v>
          </cell>
          <cell r="F343" t="str">
            <v>03 89 32 59 47</v>
          </cell>
          <cell r="G343" t="str">
            <v>06 15 03 04 91</v>
          </cell>
        </row>
        <row r="344">
          <cell r="D344" t="str">
            <v>Mr HERBRECHT</v>
          </cell>
          <cell r="F344" t="str">
            <v>03 89 32 59 56</v>
          </cell>
        </row>
        <row r="345">
          <cell r="E345" t="str">
            <v>Service communal Hygiène &amp; Santé                   2 r Pierre &amp; Marie Curie  BP 3089  -  68062  Mulhouse Cedex</v>
          </cell>
        </row>
        <row r="346">
          <cell r="D346" t="str">
            <v>Pôle voierie et déplacement</v>
          </cell>
          <cell r="E346" t="str">
            <v>Service de la Voierie / Eclairage Public  64 r Lefebvre 68100 MULHOUSE</v>
          </cell>
        </row>
        <row r="347">
          <cell r="C347" t="str">
            <v>VINCENTZ SA / Electricité</v>
          </cell>
          <cell r="E347" t="str">
            <v>17 r d' Eguisheim                             68420 HERRLISHEIM</v>
          </cell>
          <cell r="F347" t="str">
            <v>03 89 49 31 22</v>
          </cell>
          <cell r="H347" t="str">
            <v>03 89 49 27 18</v>
          </cell>
        </row>
        <row r="348">
          <cell r="C348" t="str">
            <v>VITALES Fermetures</v>
          </cell>
          <cell r="F348" t="str">
            <v>03 89 31 08 27</v>
          </cell>
          <cell r="H348" t="str">
            <v>03 89 31 08 29</v>
          </cell>
        </row>
        <row r="349">
          <cell r="C349" t="str">
            <v>VITALES Miroiterie</v>
          </cell>
          <cell r="E349" t="str">
            <v>3 r des Vosges                            68350 DIDENHEIM</v>
          </cell>
          <cell r="F349" t="str">
            <v>03 89 61 01 01</v>
          </cell>
          <cell r="H349" t="str">
            <v>03 89 61 08 88</v>
          </cell>
        </row>
        <row r="350">
          <cell r="C350" t="str">
            <v>VITERRA  Energy Services Agence de Strasbourg</v>
          </cell>
          <cell r="D350" t="str">
            <v>Mr HELBOURG</v>
          </cell>
          <cell r="E350" t="str">
            <v>25 r de la Glacière                          67300 SCHILTIGHEIM</v>
          </cell>
          <cell r="F350" t="str">
            <v>03 88 81 72 26</v>
          </cell>
          <cell r="G350" t="str">
            <v>Mr Helbourg        06 64 47 83 71</v>
          </cell>
          <cell r="H350" t="str">
            <v>03 88 18 85 38</v>
          </cell>
          <cell r="I350" t="str">
            <v>www.viterra-es.fr</v>
          </cell>
        </row>
        <row r="351">
          <cell r="D351" t="str">
            <v>Sve Exploitation : Mlle Nathalie KRUMMER</v>
          </cell>
          <cell r="F351" t="str">
            <v>03 88 62 29 23</v>
          </cell>
        </row>
        <row r="352">
          <cell r="C352" t="str">
            <v>VLYM S.A.</v>
          </cell>
          <cell r="D352" t="str">
            <v>Bernard VLYM PDG</v>
          </cell>
          <cell r="E352" t="str">
            <v>15 r de Huningue BP 12 -                            68870 BARTENHEIM</v>
          </cell>
          <cell r="F352" t="str">
            <v>03 89 70 70 70</v>
          </cell>
          <cell r="H352" t="str">
            <v>03 89 68 26 20</v>
          </cell>
          <cell r="J352" t="str">
            <v>Ent gén de peinture et décoration , revêt sols , faux plafonds , isolation thermique par l'extérieur , étanchéité des façades</v>
          </cell>
        </row>
        <row r="353">
          <cell r="D353" t="str">
            <v>Mr ADAM</v>
          </cell>
          <cell r="G353" t="str">
            <v>Mr Adam                  06 22 91 28 81</v>
          </cell>
        </row>
        <row r="354">
          <cell r="C354" t="str">
            <v xml:space="preserve">VONTHRON SARL              </v>
          </cell>
          <cell r="D354" t="str">
            <v>M  VONTHRON</v>
          </cell>
          <cell r="E354" t="str">
            <v>7 rue du Calvaire BP 16                       68127  STE CROIX EN PLAINE</v>
          </cell>
          <cell r="F354" t="str">
            <v>03 89 20 99 33</v>
          </cell>
          <cell r="H354" t="str">
            <v>03 89 20 99 30</v>
          </cell>
        </row>
        <row r="355">
          <cell r="B355" t="str">
            <v>W</v>
          </cell>
        </row>
        <row r="356">
          <cell r="C356" t="str">
            <v>WERNER   Electricité</v>
          </cell>
          <cell r="D356" t="str">
            <v>voir rubrique :  Electricité WERNER</v>
          </cell>
        </row>
        <row r="357">
          <cell r="C357" t="str">
            <v>WILLIG Claude Ramoneur</v>
          </cell>
          <cell r="E357" t="str">
            <v>5 chemin du Klettenberg                         68100 MULHOUSE</v>
          </cell>
          <cell r="F357" t="str">
            <v>03 89 44 47 10</v>
          </cell>
          <cell r="H357" t="str">
            <v>03 89 54 22 21</v>
          </cell>
        </row>
        <row r="358">
          <cell r="B358" t="str">
            <v>X</v>
          </cell>
        </row>
        <row r="360">
          <cell r="B360" t="str">
            <v>Y</v>
          </cell>
        </row>
        <row r="363">
          <cell r="C363" t="str">
            <v>Zehler Ingenierie Sarl</v>
          </cell>
          <cell r="E363" t="str">
            <v>83 Allée Parc Gluck                              68200 MULHOUSE</v>
          </cell>
          <cell r="F363" t="str">
            <v>03 89 32 91 25</v>
          </cell>
          <cell r="H363" t="str">
            <v>03 89 32 91 29</v>
          </cell>
          <cell r="J363" t="str">
            <v>Economiste du bâtiment</v>
          </cell>
        </row>
        <row r="364">
          <cell r="C364" t="str">
            <v>Zemp Pierre</v>
          </cell>
          <cell r="F364" t="str">
            <v>03 89 44 27 60</v>
          </cell>
          <cell r="G364" t="str">
            <v>06 82 67 05 40</v>
          </cell>
        </row>
        <row r="365">
          <cell r="C365" t="str">
            <v>Z S C Florival  / Zinguerie Sanitaire Chauffage</v>
          </cell>
          <cell r="D365" t="str">
            <v>Didier LOZZA</v>
          </cell>
          <cell r="E365" t="str">
            <v>71 a rue principale 68610 LAUTENBACH</v>
          </cell>
          <cell r="F365" t="str">
            <v>03 89 76 32 39</v>
          </cell>
          <cell r="H365" t="str">
            <v>03 89 74 07 66</v>
          </cell>
        </row>
        <row r="369">
          <cell r="B369" t="str">
            <v>Ass</v>
          </cell>
        </row>
        <row r="445">
          <cell r="B445" t="str">
            <v>con</v>
          </cell>
        </row>
        <row r="460">
          <cell r="B460" t="str">
            <v>loc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v>1</v>
          </cell>
        </row>
        <row r="33">
          <cell r="B33">
            <v>4</v>
          </cell>
        </row>
        <row r="160">
          <cell r="B160">
            <v>23</v>
          </cell>
        </row>
      </sheetData>
      <sheetData sheetId="10" refreshError="1"/>
      <sheetData sheetId="11" refreshError="1"/>
      <sheetData sheetId="12" refreshError="1"/>
      <sheetData sheetId="13" refreshError="1"/>
      <sheetData sheetId="14" refreshError="1"/>
      <sheetData sheetId="15" refreshError="1"/>
      <sheetData sheetId="16" refreshError="1">
        <row r="2">
          <cell r="J2">
            <v>16482.625</v>
          </cell>
        </row>
        <row r="3">
          <cell r="J3">
            <v>38314.974759606484</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s>
    <sheetDataSet>
      <sheetData sheetId="0">
        <row r="5">
          <cell r="F5">
            <v>38272</v>
          </cell>
        </row>
        <row r="6">
          <cell r="C6" t="str">
            <v>ACTEA   Menuiserie</v>
          </cell>
          <cell r="D6" t="str">
            <v xml:space="preserve"> Cial    Guffanti  /  BOSSI</v>
          </cell>
          <cell r="E6" t="str">
            <v>BP 53  67318 WASSELONNE Cedex</v>
          </cell>
          <cell r="F6" t="str">
            <v>03 88 59 14 00</v>
          </cell>
          <cell r="H6" t="str">
            <v>03 88 59 14 07</v>
          </cell>
        </row>
        <row r="7">
          <cell r="C7" t="str">
            <v>ADIL</v>
          </cell>
          <cell r="D7" t="str">
            <v>Mr Schwob Directeur</v>
          </cell>
          <cell r="E7" t="str">
            <v>28 r des Franciscains                              68200 MULHOUSE</v>
          </cell>
          <cell r="F7" t="str">
            <v>03 89 46 79 50</v>
          </cell>
          <cell r="J7" t="str">
            <v>Conseil en réglementation Habitat</v>
          </cell>
        </row>
        <row r="8">
          <cell r="C8" t="str">
            <v>ALEOS     ex  COTRAMI          LOGINSER</v>
          </cell>
          <cell r="E8" t="str">
            <v>siège :  1 Av Pdt Kennedy    68100  MULHOUSE</v>
          </cell>
          <cell r="F8" t="str">
            <v>03 89 33 37 77</v>
          </cell>
        </row>
        <row r="9">
          <cell r="D9" t="str">
            <v>JUNCKER Emile / LOGINSER</v>
          </cell>
          <cell r="E9" t="str">
            <v>3 Av Kennedy  68100 MULHOUSE</v>
          </cell>
          <cell r="F9" t="str">
            <v>03 89 32 71 35</v>
          </cell>
          <cell r="H9" t="str">
            <v>03 89 33 37 73</v>
          </cell>
          <cell r="I9" t="str">
            <v>e.juncker@aleos.asso.fr</v>
          </cell>
          <cell r="J9" t="str">
            <v>s'occupe des logements réservés à la SOMCO</v>
          </cell>
        </row>
        <row r="10">
          <cell r="C10" t="str">
            <v xml:space="preserve">ALSACE CLES à DOMICILE     </v>
          </cell>
          <cell r="D10" t="str">
            <v>M  GALICCHIO Serge</v>
          </cell>
          <cell r="E10" t="str">
            <v>27 Route de Guebwiller                       68500  MERXHEIM</v>
          </cell>
          <cell r="F10" t="str">
            <v>03 89 28 69 60</v>
          </cell>
          <cell r="G10" t="str">
            <v>06 22 74 42 12</v>
          </cell>
          <cell r="H10" t="str">
            <v>03 89 28 69 59</v>
          </cell>
          <cell r="I10" t="str">
            <v>www.ACD.fr</v>
          </cell>
          <cell r="J10" t="str">
            <v>info.contact@ACD.fr</v>
          </cell>
        </row>
        <row r="11">
          <cell r="C11" t="str">
            <v>ALSACE FIOUL Services</v>
          </cell>
          <cell r="D11" t="str">
            <v>marie Noelle</v>
          </cell>
          <cell r="E11" t="str">
            <v>1 a rue Jean Monnet  BP 10010   -   68391 SAUSHEIM Cedex</v>
          </cell>
          <cell r="F11" t="str">
            <v>03 89 31 38 04</v>
          </cell>
          <cell r="H11" t="str">
            <v>03 89 46 41 45</v>
          </cell>
        </row>
        <row r="12">
          <cell r="C12" t="str">
            <v>ALSACE MIROITERIE</v>
          </cell>
          <cell r="D12" t="str">
            <v>ZINGLE Christophe</v>
          </cell>
          <cell r="E12" t="str">
            <v>3 bis rue de Brunstatt                               68200 MULHOUSE</v>
          </cell>
          <cell r="F12" t="str">
            <v>03 89 42 60 10</v>
          </cell>
          <cell r="G12" t="str">
            <v>06 75 61 32 45</v>
          </cell>
          <cell r="H12" t="str">
            <v>03 89 42 66 10</v>
          </cell>
        </row>
        <row r="13">
          <cell r="C13" t="str">
            <v>ALSACE TRAVAUX PUBLICS</v>
          </cell>
          <cell r="D13" t="str">
            <v>Mr MULLER</v>
          </cell>
          <cell r="E13" t="str">
            <v>127 r de Pfastatt BP 50106 -                         68263 KINGERSHEIM</v>
          </cell>
          <cell r="F13" t="str">
            <v>03 89 57 02 38</v>
          </cell>
          <cell r="G13" t="str">
            <v>06 73 68 00 99</v>
          </cell>
          <cell r="H13" t="str">
            <v>03 89 50 47 63</v>
          </cell>
        </row>
        <row r="14">
          <cell r="C14" t="str">
            <v>ALSASOL</v>
          </cell>
          <cell r="E14" t="str">
            <v>22 r de la Gare                                    68540 BOLLWILLER</v>
          </cell>
          <cell r="F14" t="str">
            <v>03 89 48 05 21</v>
          </cell>
          <cell r="G14" t="str">
            <v>06 80 61 00 94</v>
          </cell>
          <cell r="H14" t="str">
            <v>03 89 48 27 45</v>
          </cell>
        </row>
        <row r="15">
          <cell r="C15" t="str">
            <v>AMBOILE Services / Dératisation</v>
          </cell>
          <cell r="D15" t="str">
            <v>Mr Braum</v>
          </cell>
          <cell r="E15" t="str">
            <v>79 r Ampère                                  75017 PARIS</v>
          </cell>
          <cell r="F15" t="str">
            <v>01 46 22 16 70</v>
          </cell>
        </row>
        <row r="16">
          <cell r="C16" t="str">
            <v>André ALSACE Dépannage</v>
          </cell>
          <cell r="D16" t="str">
            <v>24 h / 24                        7 jours / 7</v>
          </cell>
          <cell r="E16" t="str">
            <v>45 r Mathias Grunenwald                      68200 MULHOUSE</v>
          </cell>
          <cell r="F16" t="str">
            <v>03 89 59 25 05</v>
          </cell>
          <cell r="J16" t="str">
            <v>débouchage</v>
          </cell>
        </row>
        <row r="17">
          <cell r="C17" t="str">
            <v>A P F  SECURITE                 Serrurerie</v>
          </cell>
          <cell r="D17" t="str">
            <v>M HUG</v>
          </cell>
          <cell r="E17" t="str">
            <v>5 rue des Fleurs                                  68100  MULHOUSE</v>
          </cell>
          <cell r="F17" t="str">
            <v>03 89 46 20 64</v>
          </cell>
          <cell r="G17" t="str">
            <v>06 14 99 51 58</v>
          </cell>
          <cell r="H17" t="str">
            <v>03 89 45 46 92</v>
          </cell>
          <cell r="I17" t="str">
            <v>apf-securite@wanadoo.fr</v>
          </cell>
          <cell r="J17" t="str">
            <v>Assistance , protection , fermeture , site :  apf-securite@wanadoo.fr</v>
          </cell>
        </row>
        <row r="18">
          <cell r="C18" t="str">
            <v xml:space="preserve">AQUATEC                    </v>
          </cell>
          <cell r="E18" t="str">
            <v>38 rue du Général Haxo                            88000  EPINAL</v>
          </cell>
          <cell r="F18" t="str">
            <v>03 29 35 43 46</v>
          </cell>
          <cell r="G18" t="str">
            <v>06 07 11 91 31</v>
          </cell>
          <cell r="H18" t="str">
            <v>03 29 35 69 26</v>
          </cell>
        </row>
        <row r="19">
          <cell r="C19" t="str">
            <v xml:space="preserve">ARTISANS REUNIS            </v>
          </cell>
          <cell r="D19" t="str">
            <v xml:space="preserve">M WEIDMANN </v>
          </cell>
          <cell r="E19" t="str">
            <v>11, rue de Zurich                                        68440  HABSHEIM</v>
          </cell>
          <cell r="F19" t="str">
            <v>03 89 65 22 79</v>
          </cell>
          <cell r="G19" t="str">
            <v>06 86 40 93 44</v>
          </cell>
          <cell r="H19" t="str">
            <v>03 89 44 21 54</v>
          </cell>
        </row>
        <row r="20">
          <cell r="D20" t="str">
            <v>Mr BOURGEOIS</v>
          </cell>
          <cell r="G20" t="str">
            <v>06 82 92 18 69</v>
          </cell>
        </row>
        <row r="21">
          <cell r="C21" t="str">
            <v>Ascenseurs  SCHINDLER</v>
          </cell>
          <cell r="D21" t="str">
            <v>Claude PILLOT Commercial</v>
          </cell>
          <cell r="E21" t="str">
            <v>104 a , r des Bains                                  68390  SAUSHEIM</v>
          </cell>
          <cell r="F21" t="str">
            <v>03 89 31 02 79</v>
          </cell>
          <cell r="H21" t="str">
            <v>03 89 31 02 86</v>
          </cell>
        </row>
        <row r="23">
          <cell r="C23" t="str">
            <v>Association  APPART</v>
          </cell>
          <cell r="D23" t="str">
            <v>Mme KOFFEL / Présidente</v>
          </cell>
          <cell r="E23" t="str">
            <v>logement au 6 ème étage du                   4 grand rue Flammarion Mulh</v>
          </cell>
          <cell r="F23" t="str">
            <v>03 89 43 78 51</v>
          </cell>
          <cell r="J23" t="str">
            <v xml:space="preserve">ancien Président : Mr SUTTER Jean Luc /                           ex Papillons Blancs                 </v>
          </cell>
        </row>
        <row r="24">
          <cell r="D24" t="str">
            <v>Mme FLESCH Karine / référente</v>
          </cell>
          <cell r="E24" t="str">
            <v>Association APPART :                        21 r des Roses  68100 Mulhouse</v>
          </cell>
        </row>
        <row r="25">
          <cell r="C25" t="str">
            <v>ASSOCIATION les                                          .                                           PAPILLONS Blancs</v>
          </cell>
          <cell r="D25" t="str">
            <v>Roger POUJADE Direct Administratif</v>
          </cell>
          <cell r="E25" t="str">
            <v>siège :  69 rue Koechlin                            BP  2258 -                                                         68068   MULHOUSE Cedex</v>
          </cell>
          <cell r="F25" t="str">
            <v>03 89 32 74 40</v>
          </cell>
          <cell r="H25" t="str">
            <v>03 89 60 02 17</v>
          </cell>
        </row>
        <row r="26">
          <cell r="D26" t="str">
            <v>Mr Diebold       Daniel</v>
          </cell>
          <cell r="E26" t="str">
            <v>2 r de la Charité  68100 MULHOUSE</v>
          </cell>
          <cell r="G26" t="str">
            <v>Mr Diebold               06 61 27 27 58</v>
          </cell>
          <cell r="H26" t="str">
            <v>03 89 32 74 61</v>
          </cell>
        </row>
        <row r="27">
          <cell r="D27" t="str">
            <v>locataire des 4 logts du  76 r Lefebvre à MULHOUSE</v>
          </cell>
        </row>
        <row r="28">
          <cell r="C28" t="str">
            <v>Association HABITAT et LOISIRS  /                                                         .                                         s'occupe du  MANOIR à  ILLZACH</v>
          </cell>
          <cell r="D28" t="str">
            <v>Directeur actuel :  Mr HOFERER Gilbert</v>
          </cell>
          <cell r="E28" t="str">
            <v>Association " Habitat &amp; Loisirs pour le 3èm Age " 1 c, r victor Hugo  68110  ILLZACH , bureaux se trouvent à la "Résidence les Cygnes " 1 c r Victor Hugo Illzach</v>
          </cell>
          <cell r="F28" t="str">
            <v>03 89 46 46 06</v>
          </cell>
          <cell r="G28" t="str">
            <v xml:space="preserve"> Mr HOFERER au Séquoia    03 89 45 96 77</v>
          </cell>
          <cell r="H28" t="str">
            <v>03 89 45 96 70</v>
          </cell>
          <cell r="J28" t="str">
            <v>ancien Directeur : Mr BENEL  Philippe</v>
          </cell>
        </row>
        <row r="29">
          <cell r="D29" t="str">
            <v>Secrétariat Accueil : Mlle DELMEDICO Sophie</v>
          </cell>
        </row>
        <row r="30">
          <cell r="D30" t="str">
            <v>Décompte des charges individuels assuré par  : le Syndic :  FONCIA  Mlle BIXEL  03 89 56 60 06</v>
          </cell>
        </row>
        <row r="31">
          <cell r="C31" t="str">
            <v>AVIPUR  Alsace /                        Hygiène Désinsectisation</v>
          </cell>
          <cell r="D31" t="str">
            <v>Arnaud CREMEL</v>
          </cell>
          <cell r="E31" t="str">
            <v>3 A  rue de la Batterie                               67118  GEISPOLSHEIM</v>
          </cell>
          <cell r="F31" t="str">
            <v>03 88 55 50 34</v>
          </cell>
          <cell r="G31" t="str">
            <v>06 08 60 81 72</v>
          </cell>
          <cell r="H31" t="str">
            <v>03 88 55 50 48</v>
          </cell>
          <cell r="I31" t="str">
            <v>avirpur67@avipur.com</v>
          </cell>
          <cell r="J31" t="str">
            <v xml:space="preserve"> + dératisation ,désinfection</v>
          </cell>
        </row>
        <row r="32">
          <cell r="E32" t="str">
            <v xml:space="preserve">     </v>
          </cell>
        </row>
        <row r="33">
          <cell r="C33" t="str">
            <v>BAAS  Charles ,                      Revêtements de Sols</v>
          </cell>
          <cell r="D33" t="str">
            <v>Baas Charles</v>
          </cell>
          <cell r="E33" t="str">
            <v>21 r du Chemin de Fer                             68110 ILLZACH - MODENHEIM</v>
          </cell>
          <cell r="F33" t="str">
            <v>03 89 46 48 61</v>
          </cell>
          <cell r="G33" t="str">
            <v>06 80 08 91 28</v>
          </cell>
          <cell r="H33" t="str">
            <v>03 89 45 27 41</v>
          </cell>
          <cell r="J33" t="str">
            <v>Sols plastiques , Moquettes , Parquets</v>
          </cell>
        </row>
        <row r="34">
          <cell r="E34" t="str">
            <v>Dépôt : 8 r de Lorraine                                  68270 WITTENHEIM</v>
          </cell>
        </row>
        <row r="35">
          <cell r="C35" t="str">
            <v>BAVAU Fermetures</v>
          </cell>
          <cell r="D35" t="str">
            <v>Mr ZINGLE</v>
          </cell>
          <cell r="E35" t="str">
            <v>10 r des Alpes BP 39                              68350 DIDENHEIM</v>
          </cell>
          <cell r="F35" t="str">
            <v>03 89 61 01 01</v>
          </cell>
          <cell r="G35" t="str">
            <v>06 11 99 26 28</v>
          </cell>
          <cell r="H35" t="str">
            <v>03 89 61 08 88</v>
          </cell>
        </row>
        <row r="36">
          <cell r="C36" t="str">
            <v>BELKLE ALAIN SARL             Ramonage</v>
          </cell>
          <cell r="D36" t="str">
            <v>M  BELKLE</v>
          </cell>
          <cell r="E36" t="str">
            <v>4, rue de la Liberté                               68300  SAINT LOUIS</v>
          </cell>
          <cell r="F36" t="str">
            <v>03 89 67 68 48     03 89 68 69 44</v>
          </cell>
          <cell r="G36" t="str">
            <v>06 80 14 11 44</v>
          </cell>
          <cell r="H36" t="str">
            <v>03 89 68 75 33</v>
          </cell>
        </row>
        <row r="37">
          <cell r="C37" t="str">
            <v>B.E.T.  MELLARDI Sarl</v>
          </cell>
          <cell r="E37" t="str">
            <v>6 Impasse du Soleil                                   68130 ALTKIRCH</v>
          </cell>
          <cell r="F37" t="str">
            <v>03 89 40 16 89</v>
          </cell>
          <cell r="G37" t="str">
            <v>06 08 82 84 44</v>
          </cell>
          <cell r="H37" t="str">
            <v>03 89 40 28 52</v>
          </cell>
          <cell r="J37" t="str">
            <v>Parfait achèvement travaux</v>
          </cell>
        </row>
        <row r="38">
          <cell r="C38" t="str">
            <v>BODET / Horloge                             Gare Pfetterhouse</v>
          </cell>
          <cell r="E38" t="str">
            <v xml:space="preserve">72 r du Gal de Gaulle BP 1 -                          49340 TREMENTINES </v>
          </cell>
          <cell r="F38" t="str">
            <v>02 41 71 72 00</v>
          </cell>
          <cell r="H38" t="str">
            <v xml:space="preserve"> 02 41 71 72 01</v>
          </cell>
          <cell r="J38" t="str">
            <v>contrat de maintenance , horloge façade GARE</v>
          </cell>
        </row>
        <row r="39">
          <cell r="C39" t="str">
            <v>BOETSCH Ets   /   Sanitaire Chauffage - Zinguerie</v>
          </cell>
          <cell r="D39" t="str">
            <v>Mr Franck</v>
          </cell>
          <cell r="E39" t="str">
            <v>4 rue du Doubs    BP 35  -                        68400 RIEDISHEIM</v>
          </cell>
          <cell r="F39" t="str">
            <v>03 89 44 50 96</v>
          </cell>
          <cell r="H39" t="str">
            <v>03 89 54 32 37</v>
          </cell>
          <cell r="I39" t="str">
            <v>d.boetsch@wanadoo.fr</v>
          </cell>
          <cell r="J39" t="str">
            <v>couverture , zinguerie , sanitaire</v>
          </cell>
        </row>
        <row r="40">
          <cell r="C40" t="str">
            <v>BOLLORE ENERGIE</v>
          </cell>
          <cell r="D40" t="str">
            <v>Mr Sébastien GIOVIO Cial</v>
          </cell>
          <cell r="E40" t="str">
            <v>93 r de la Charité                     68052 MULHOUSE Cedex</v>
          </cell>
          <cell r="F40" t="str">
            <v>03 89 44 70 23</v>
          </cell>
          <cell r="G40" t="str">
            <v>06 08 06 59 66</v>
          </cell>
          <cell r="H40" t="str">
            <v>03 89 44 47 15</v>
          </cell>
        </row>
        <row r="41">
          <cell r="C41" t="str">
            <v>BOVE Bâtiment</v>
          </cell>
          <cell r="D41" t="str">
            <v>Mr GEOFFROY</v>
          </cell>
          <cell r="E41" t="str">
            <v>Zone Industrielle                                  68190  UNGERSHEIM</v>
          </cell>
          <cell r="F41" t="str">
            <v>03 89 83 67 90</v>
          </cell>
          <cell r="G41" t="str">
            <v>06 11 98 70 64</v>
          </cell>
          <cell r="H41" t="str">
            <v>03 89 83 67 94</v>
          </cell>
        </row>
        <row r="42">
          <cell r="D42" t="str">
            <v>Mr BOLMONT J. Pierre  / Chantier</v>
          </cell>
          <cell r="G42" t="str">
            <v>06 12 38 42 34</v>
          </cell>
        </row>
        <row r="43">
          <cell r="C43" t="str">
            <v>BRICOMARCHE</v>
          </cell>
          <cell r="E43" t="str">
            <v>64 R de l' Ile Napoléon                             68170 RIXHEIM</v>
          </cell>
          <cell r="F43" t="str">
            <v>03 89 54 15 70</v>
          </cell>
        </row>
        <row r="44">
          <cell r="C44" t="str">
            <v>BRIO Agence de Mulhouse</v>
          </cell>
          <cell r="D44" t="str">
            <v>Mlle CASANABE</v>
          </cell>
          <cell r="E44" t="str">
            <v>8 r du Chanvre                                 68100 MULHOUSE</v>
          </cell>
          <cell r="F44" t="str">
            <v>03 89 32 29 29</v>
          </cell>
          <cell r="G44" t="str">
            <v>06 76 77 59 85</v>
          </cell>
          <cell r="H44" t="str">
            <v>03 89 42 36 17</v>
          </cell>
          <cell r="I44" t="str">
            <v>brio.mulhouse@brio-sarl.fr</v>
          </cell>
        </row>
        <row r="45">
          <cell r="C45" t="str">
            <v>BRIX Yves</v>
          </cell>
          <cell r="E45" t="str">
            <v>SOMCO    poste interne  297</v>
          </cell>
          <cell r="G45" t="str">
            <v>06 82 67 05 45</v>
          </cell>
        </row>
        <row r="46">
          <cell r="C46" t="str">
            <v>BUTAGAZ / SAMAG</v>
          </cell>
          <cell r="D46" t="str">
            <v>Cial : RICHARD Benoit</v>
          </cell>
          <cell r="E46" t="str">
            <v>1 r Emile Schwoerer BP 1321 -                                  68013 COLMAR Cedex</v>
          </cell>
          <cell r="F46" t="str">
            <v>03 89 41 43 59</v>
          </cell>
          <cell r="H46" t="str">
            <v>03 89 24 97 48</v>
          </cell>
          <cell r="J46" t="str">
            <v>fourniture de PROPANE pour RICHWILLER cité 194</v>
          </cell>
        </row>
        <row r="47">
          <cell r="E47" t="str">
            <v xml:space="preserve">     </v>
          </cell>
        </row>
        <row r="48">
          <cell r="C48" t="str">
            <v>Centre des Impôts Fonciers</v>
          </cell>
          <cell r="D48" t="str">
            <v>CADASTRE :</v>
          </cell>
          <cell r="E48" t="str">
            <v>Cité Administrative Bât C :                        68091  MULHOUSE Cedex</v>
          </cell>
          <cell r="F48" t="str">
            <v>03 89 33 32 14</v>
          </cell>
          <cell r="J48" t="str">
            <v>Charpente, couverture , zinguerie , étanchéité</v>
          </cell>
        </row>
        <row r="49">
          <cell r="C49" t="str">
            <v>CCR  SCHMITT      Couverture Zinguerie Ferblanterie</v>
          </cell>
          <cell r="D49" t="str">
            <v>SCHMITT Franck</v>
          </cell>
          <cell r="E49" t="str">
            <v>10 r des Peupliers                                  68120 PFASTATT</v>
          </cell>
          <cell r="F49" t="str">
            <v>03 89 52 18 00</v>
          </cell>
          <cell r="G49" t="str">
            <v>06 12 18 38 68</v>
          </cell>
          <cell r="H49" t="str">
            <v>03 89 50 82 36</v>
          </cell>
          <cell r="J49" t="str">
            <v>Charpente, couverture , zinguerie , étanchéité</v>
          </cell>
        </row>
        <row r="50">
          <cell r="C50" t="str">
            <v>C.G.2 A / Ascenseurs                                     voir                                                            THYSSENKRUPP</v>
          </cell>
          <cell r="D50" t="str">
            <v>Olivier ROZE</v>
          </cell>
          <cell r="E50" t="str">
            <v>Agence Alsace-Lorraine : 98 r de la Plaine des Bouchers                              67100 STRASBOURG</v>
          </cell>
          <cell r="F50" t="str">
            <v>03 88 39 79 00</v>
          </cell>
          <cell r="H50" t="str">
            <v>03 88 40 26 94</v>
          </cell>
          <cell r="J50" t="str">
            <v>Porte de garage</v>
          </cell>
        </row>
        <row r="51">
          <cell r="F51" t="str">
            <v>03 89 29 16 18</v>
          </cell>
          <cell r="G51" t="str">
            <v>dépannage :      0 810 24 00 24</v>
          </cell>
        </row>
        <row r="52">
          <cell r="D52" t="str">
            <v>Franck CARPENTIER / Contremaître</v>
          </cell>
          <cell r="E52" t="str">
            <v>Facturation à DIJON / Mme TIXIER  03 80 72 90 65</v>
          </cell>
          <cell r="F52" t="str">
            <v>Carpentier :       06 08 87 99 43</v>
          </cell>
        </row>
        <row r="53">
          <cell r="C53" t="str">
            <v>CGED /  Matériel Electrique</v>
          </cell>
          <cell r="D53" t="str">
            <v>Agence de Mulhouse</v>
          </cell>
          <cell r="E53" t="str">
            <v>CGE Distribution Mulhouse 11 r de Berne 68110 ILLZACH</v>
          </cell>
          <cell r="F53" t="str">
            <v>03 89 61 81 81</v>
          </cell>
          <cell r="H53" t="str">
            <v>03 89 61 81 52</v>
          </cell>
        </row>
        <row r="54">
          <cell r="C54" t="str">
            <v xml:space="preserve">CGST SAVE Direction  EST         </v>
          </cell>
          <cell r="D54" t="str">
            <v>Vincent RIVIERE Directeur régional</v>
          </cell>
          <cell r="E54" t="str">
            <v>Les Thiers - 4 rue Piroux                              54048  NANCY CEDEX</v>
          </cell>
          <cell r="F54" t="str">
            <v>03 83 35 06 38</v>
          </cell>
          <cell r="H54" t="str">
            <v>03 83 37 88 14</v>
          </cell>
        </row>
        <row r="55">
          <cell r="D55" t="str">
            <v>Joseph COSTANZO Dirt opérationnel de secteur</v>
          </cell>
          <cell r="F55" t="str">
            <v>03 83 35 89 67</v>
          </cell>
          <cell r="H55" t="str">
            <v>03 83 37 95 83</v>
          </cell>
          <cell r="I55" t="str">
            <v>joseph.costanzo@cgst-save.fr</v>
          </cell>
          <cell r="J55" t="str">
            <v>plus DOMO SERVICES</v>
          </cell>
        </row>
        <row r="56">
          <cell r="D56" t="str">
            <v>Sébastien HATSCH Attaché Cial</v>
          </cell>
          <cell r="F56" t="str">
            <v>03 83 30 83 38</v>
          </cell>
          <cell r="G56" t="str">
            <v>06 72 74 81 79</v>
          </cell>
          <cell r="H56" t="str">
            <v>03 83 30 83 35</v>
          </cell>
          <cell r="I56" t="str">
            <v>sebastien.hatsch@cgst-save.fr</v>
          </cell>
        </row>
        <row r="57">
          <cell r="C57" t="str">
            <v>CGST SAVE Mulhouse</v>
          </cell>
          <cell r="D57" t="str">
            <v>Bureaux</v>
          </cell>
          <cell r="E57" t="str">
            <v>17 / 19 rue des Charpentiers                          ……………..…………………..                  68100 MULHOUSE</v>
          </cell>
          <cell r="F57" t="str">
            <v>03 89 42 32 31</v>
          </cell>
          <cell r="H57" t="str">
            <v>03 89 43 72 54</v>
          </cell>
          <cell r="J57" t="str">
            <v>Marie : Secrétariat</v>
          </cell>
        </row>
        <row r="58">
          <cell r="D58" t="str">
            <v>MARCOT Bernard  chef d'agence</v>
          </cell>
          <cell r="F58" t="str">
            <v>direct Marçot      03 89 42 75 74</v>
          </cell>
        </row>
        <row r="59">
          <cell r="D59" t="str">
            <v>Mr FREYDER /  Resp Maestro</v>
          </cell>
          <cell r="G59" t="str">
            <v>06 12 70 75 86</v>
          </cell>
        </row>
        <row r="60">
          <cell r="D60" t="str">
            <v>Mr Pfeffer :                       les particuliers</v>
          </cell>
          <cell r="F60" t="str">
            <v>03 89 42 62 61</v>
          </cell>
        </row>
        <row r="61">
          <cell r="D61" t="str">
            <v>Mr BERBET :     collectif</v>
          </cell>
          <cell r="F61" t="str">
            <v>03 89 42 59 49</v>
          </cell>
        </row>
        <row r="62">
          <cell r="C62" t="str">
            <v>Charles BAAS ,                    Revêtements de Sols</v>
          </cell>
          <cell r="D62" t="str">
            <v>voir rubrique :    BAAS  Charles</v>
          </cell>
        </row>
        <row r="63">
          <cell r="C63" t="str">
            <v xml:space="preserve">CHEMINEES GOERG            </v>
          </cell>
          <cell r="D63" t="str">
            <v>M  GOERG</v>
          </cell>
          <cell r="E63" t="str">
            <v>27, rue du Nord BP 4                                     68280  ANDOLSHEIM</v>
          </cell>
          <cell r="F63" t="str">
            <v>03 89 71 40 62</v>
          </cell>
          <cell r="H63" t="str">
            <v>03 89 71 56 69</v>
          </cell>
        </row>
        <row r="64">
          <cell r="C64" t="str">
            <v>CIP Services               Chauffage</v>
          </cell>
          <cell r="D64" t="str">
            <v>Yves COEUGNIET</v>
          </cell>
          <cell r="E64" t="str">
            <v>2 r des Agaces                                      02100 SAINT QUENTIN</v>
          </cell>
          <cell r="F64" t="str">
            <v>03 23 67 79 14</v>
          </cell>
          <cell r="G64" t="str">
            <v>06 07 23 20 21</v>
          </cell>
          <cell r="H64" t="str">
            <v>03 23 64 62 06</v>
          </cell>
        </row>
        <row r="65">
          <cell r="C65" t="str">
            <v>CLAUDEL  Roland</v>
          </cell>
          <cell r="E65" t="str">
            <v>SOMCO    poste interne  282</v>
          </cell>
          <cell r="G65" t="str">
            <v>06 82 67 05 45</v>
          </cell>
        </row>
        <row r="66">
          <cell r="C66" t="str">
            <v xml:space="preserve">COLMARIENNE DES EAUX       </v>
          </cell>
          <cell r="D66" t="str">
            <v>Service Clients</v>
          </cell>
          <cell r="E66" t="str">
            <v>18 rue Edouard Benes                             68027  COLMAR CEDEX</v>
          </cell>
          <cell r="F66" t="str">
            <v>03 89 22 94 50</v>
          </cell>
          <cell r="G66" t="str">
            <v>urgences 24/24 h 03 89 22 94 50</v>
          </cell>
          <cell r="H66" t="str">
            <v>03 89 22 94 79</v>
          </cell>
        </row>
        <row r="67">
          <cell r="D67" t="str">
            <v>Accueil : Mme SIEDEL</v>
          </cell>
        </row>
        <row r="68">
          <cell r="C68" t="str">
            <v>COMMUNE de PFETTERHOUSE</v>
          </cell>
          <cell r="E68" t="str">
            <v>1 place Saint-Géréon                                     68480 PFETTERHOUSE</v>
          </cell>
          <cell r="F68" t="str">
            <v>03 89 25 61 01</v>
          </cell>
          <cell r="J68" t="str">
            <v>Le Maire : Jean Rodolphe FRISCH</v>
          </cell>
        </row>
        <row r="69">
          <cell r="C69" t="str">
            <v>CONSTRUIRE NETTOYAGE</v>
          </cell>
          <cell r="D69" t="str">
            <v>Direction :                       Mme STOCKY Laurence</v>
          </cell>
          <cell r="E69" t="str">
            <v>1 rue de Bretagne                                68100 MULHOUSE</v>
          </cell>
          <cell r="F69" t="str">
            <v>03 89 44 64 14</v>
          </cell>
          <cell r="H69" t="str">
            <v>03 89 54 46 28</v>
          </cell>
          <cell r="I69" t="str">
            <v>construire.nettoyage@wanadoo.fr</v>
          </cell>
          <cell r="J69" t="str">
            <v>comptable  : Marie France</v>
          </cell>
        </row>
        <row r="70">
          <cell r="D70" t="str">
            <v>Resp terrain  : Mr LACOSTE Pierre</v>
          </cell>
          <cell r="G70" t="str">
            <v>Mr Lacoste             06 60 04 14 03</v>
          </cell>
        </row>
        <row r="71">
          <cell r="C71" t="str">
            <v>COTRAMI    /  ALEOS               LOGINSER</v>
          </cell>
          <cell r="D71" t="str">
            <v>voir rubrique :    ALEOS</v>
          </cell>
        </row>
        <row r="72">
          <cell r="E72" t="str">
            <v xml:space="preserve">     </v>
          </cell>
        </row>
        <row r="73">
          <cell r="C73" t="str">
            <v>DALKIA</v>
          </cell>
          <cell r="D73" t="str">
            <v>Mr GillES TONDU Chargé d'aff.</v>
          </cell>
          <cell r="E73" t="str">
            <v>Agence de Mulhouse : 106 r des Bains BP 80015 -                                  68393 SAUSHEIM Cedex</v>
          </cell>
          <cell r="F73" t="str">
            <v>03 89 31 39 08</v>
          </cell>
          <cell r="G73" t="str">
            <v>06 14 35 47 54</v>
          </cell>
          <cell r="H73" t="str">
            <v>03 89 61 51 97</v>
          </cell>
          <cell r="J73" t="str">
            <v>Agence de Belfort :  Zac de la Justice  Rue Gustave Lang  BP 454   -   90008 BELFORT Cedex</v>
          </cell>
        </row>
        <row r="74">
          <cell r="D74" t="str">
            <v>Mr Franck</v>
          </cell>
          <cell r="G74" t="str">
            <v>Franck :                   06 10 09 66 22</v>
          </cell>
        </row>
        <row r="75">
          <cell r="D75" t="str">
            <v>Mr STEBENER Jean Pierre</v>
          </cell>
          <cell r="G75" t="str">
            <v>Stebener :     06 14 90 82 34</v>
          </cell>
        </row>
        <row r="76">
          <cell r="D76" t="str">
            <v>Mr PASCOLO technicien</v>
          </cell>
          <cell r="E76" t="str">
            <v>s'occupe des fiches de stock</v>
          </cell>
          <cell r="G76" t="str">
            <v>06 14 35 48 31</v>
          </cell>
        </row>
        <row r="77">
          <cell r="D77" t="str">
            <v>Mr DEPREZ</v>
          </cell>
          <cell r="E77" t="str">
            <v>Agence de St Louis / secteur Huningue et Chalampé</v>
          </cell>
          <cell r="G77" t="str">
            <v>06 14 35 48 12</v>
          </cell>
        </row>
        <row r="78">
          <cell r="D78" t="str">
            <v>dépannage astreinte :</v>
          </cell>
          <cell r="F78" t="str">
            <v>0 811 90 24 24</v>
          </cell>
        </row>
        <row r="79">
          <cell r="C79" t="str">
            <v xml:space="preserve">DANNY DECOR                </v>
          </cell>
          <cell r="E79" t="str">
            <v>4 rue du Burlat                                      68260  KINGERSHEIM</v>
          </cell>
          <cell r="F79" t="str">
            <v>03 89 57 02 30</v>
          </cell>
          <cell r="G79" t="str">
            <v>06 24 71 81 92</v>
          </cell>
          <cell r="H79" t="str">
            <v>03 89 57 02 31</v>
          </cell>
        </row>
        <row r="80">
          <cell r="C80" t="str">
            <v xml:space="preserve">DDE du Haut Rhin </v>
          </cell>
          <cell r="D80" t="str">
            <v>J. BURGARD Chef du bureau Politique de l'Habitat</v>
          </cell>
          <cell r="E80" t="str">
            <v>Cité Administrative  Bât Tour   68026  COLMAR Cedex</v>
          </cell>
          <cell r="I80" t="str">
            <v>www.haut-rhin.equipement.gouv.fr</v>
          </cell>
        </row>
        <row r="81">
          <cell r="C81" t="str">
            <v>DEKREON et Fils Sarl</v>
          </cell>
          <cell r="E81" t="str">
            <v>7 r de la Gare                           68440 SCHLIERBACH</v>
          </cell>
          <cell r="F81" t="str">
            <v>03 89 81 32 57</v>
          </cell>
          <cell r="G81" t="str">
            <v>06 08 63 40 43</v>
          </cell>
          <cell r="H81" t="str">
            <v>03 89 26 82 62</v>
          </cell>
        </row>
        <row r="82">
          <cell r="C82" t="str">
            <v xml:space="preserve">DIEMUNSCH J-P ETS          </v>
          </cell>
          <cell r="D82" t="str">
            <v>M DIEMUNSCH</v>
          </cell>
          <cell r="E82" t="str">
            <v>82 rue des Mines                                         68270  WITTENHEIM</v>
          </cell>
          <cell r="F82" t="str">
            <v>03 89 52 50 46</v>
          </cell>
          <cell r="H82" t="str">
            <v>03 89 51 04 59</v>
          </cell>
        </row>
        <row r="83">
          <cell r="C83" t="str">
            <v>D.G.I. Direction des Services Fiscaux du Haut-Rhin</v>
          </cell>
          <cell r="D83" t="str">
            <v>Mlle ULMANN A. Contrôleur</v>
          </cell>
          <cell r="E83" t="str">
            <v>Cité Administrative Bât J - 3 r Fleischhauer  68026 COLMAR Cedex</v>
          </cell>
          <cell r="F83" t="str">
            <v>03 89 24 85 39</v>
          </cell>
          <cell r="H83" t="str">
            <v>03 89 24 81 48</v>
          </cell>
          <cell r="J83" t="str">
            <v>baux : logements des Douanes au 87 r de Mulhouse à Sausheim</v>
          </cell>
        </row>
        <row r="84">
          <cell r="C84" t="str">
            <v>DOUANES</v>
          </cell>
          <cell r="D84" t="str">
            <v>Mr CALAND D., s'occupe des charges</v>
          </cell>
          <cell r="E84" t="str">
            <v>13 r du Tilleul                                          68061  MULHOUSE  Cedex</v>
          </cell>
          <cell r="F84" t="str">
            <v>03 89 66 94 09</v>
          </cell>
          <cell r="I84" t="str">
            <v>courrier à  Direction des Douanes - EPA Masse des Douanes , 13 r du Tilleul 68061 MULH Cedex</v>
          </cell>
          <cell r="J84" t="str">
            <v>10 Logements réservés au 87 r de Mulhouse à SAUSHEIM</v>
          </cell>
        </row>
        <row r="85">
          <cell r="C85" t="str">
            <v>DREYER Michel           Ramonage</v>
          </cell>
          <cell r="D85" t="str">
            <v>Maître ramoneur</v>
          </cell>
          <cell r="E85" t="str">
            <v>8 r des Vallons                                           68170 RIXHEIM</v>
          </cell>
          <cell r="F85" t="str">
            <v>03 89 44 25 42</v>
          </cell>
        </row>
        <row r="86">
          <cell r="E86" t="str">
            <v xml:space="preserve">     </v>
          </cell>
        </row>
        <row r="87">
          <cell r="C87" t="str">
            <v>EBM  Elektra Birseck</v>
          </cell>
          <cell r="D87" t="str">
            <v>Mme LATUNER l' après - midi</v>
          </cell>
          <cell r="E87" t="str">
            <v>26 r du Rhône BP 28 -                                      68301 SAINT LOUIS Cedex</v>
          </cell>
          <cell r="F87" t="str">
            <v>03 89 89 76 40</v>
          </cell>
          <cell r="H87" t="str">
            <v>03 89 69 22 03</v>
          </cell>
          <cell r="J87" t="str">
            <v>distribution électricité secteur ST LOUIS</v>
          </cell>
        </row>
        <row r="88">
          <cell r="C88" t="str">
            <v>E D F  Agence Clientèle</v>
          </cell>
          <cell r="E88" t="str">
            <v>84 r de Bâle    68200 Mulhouse</v>
          </cell>
          <cell r="F88" t="str">
            <v>0 810 38 93 00</v>
          </cell>
          <cell r="J88" t="str">
            <v>couvre secteur Riedisheim</v>
          </cell>
        </row>
        <row r="89">
          <cell r="D89" t="str">
            <v>Agence de Thur Doller</v>
          </cell>
          <cell r="E89" t="str">
            <v>30 r des Perdrix  BP 30078   68262  KINGERSHEIM</v>
          </cell>
        </row>
        <row r="90">
          <cell r="C90" t="str">
            <v>EDF  PRO</v>
          </cell>
          <cell r="D90" t="str">
            <v>Informations, Conseils, Services</v>
          </cell>
          <cell r="E90" t="str">
            <v>Région EST  BP 112                                  54601 VILLERS LES NANCY</v>
          </cell>
          <cell r="F90" t="str">
            <v>0 810 333 776 prix appel local</v>
          </cell>
          <cell r="H90" t="str">
            <v>03 83 41 83 52</v>
          </cell>
          <cell r="I90" t="str">
            <v>http://www.edf.fr</v>
          </cell>
        </row>
        <row r="91">
          <cell r="D91" t="str">
            <v>Dépannage</v>
          </cell>
          <cell r="E91" t="str">
            <v>24 h sur 24</v>
          </cell>
          <cell r="F91" t="str">
            <v>0 810 333 168 prix appel local</v>
          </cell>
        </row>
        <row r="92">
          <cell r="C92" t="str">
            <v>EDIB S.A.</v>
          </cell>
          <cell r="D92" t="str">
            <v>Pascal Canonne ?</v>
          </cell>
          <cell r="E92" t="str">
            <v>9 rue du Vaucluse                                  68270 WITTENHEIM</v>
          </cell>
          <cell r="F92" t="str">
            <v>03 89 52 17 00</v>
          </cell>
          <cell r="H92" t="str">
            <v>03 89 50 23 17</v>
          </cell>
          <cell r="J92" t="str">
            <v>location de bennes</v>
          </cell>
        </row>
        <row r="93">
          <cell r="C93" t="str">
            <v>EICHER Marie Paule</v>
          </cell>
          <cell r="E93" t="str">
            <v>SOMCO    poste interne  285</v>
          </cell>
          <cell r="G93" t="str">
            <v>06 82 67 05 54</v>
          </cell>
        </row>
        <row r="94">
          <cell r="C94" t="str">
            <v>ENTRETIEN INSTAL THERMIQUES</v>
          </cell>
          <cell r="D94" t="str">
            <v>M  WEPFER</v>
          </cell>
          <cell r="E94" t="str">
            <v>51 rue de Soultz                                      68200  MULHOUSE</v>
          </cell>
          <cell r="F94" t="str">
            <v>03 89 57 49 86</v>
          </cell>
          <cell r="G94" t="str">
            <v>06 22 45 34 54</v>
          </cell>
          <cell r="H94" t="str">
            <v>03 89 57 49 68</v>
          </cell>
        </row>
        <row r="95">
          <cell r="C95" t="str">
            <v>Electricité WERNER *</v>
          </cell>
          <cell r="E95" t="str">
            <v>28 r de l' Abattoir                                          68120 PFASTATT</v>
          </cell>
          <cell r="F95" t="str">
            <v>03 89 52 15 25</v>
          </cell>
          <cell r="G95" t="str">
            <v>06 09 61 60 04</v>
          </cell>
          <cell r="H95" t="str">
            <v>03 89 50 31 50</v>
          </cell>
          <cell r="I95" t="str">
            <v>werner.elec@wanadoo.fr</v>
          </cell>
        </row>
        <row r="96">
          <cell r="C96" t="str">
            <v xml:space="preserve">ELYO NORD EST              </v>
          </cell>
          <cell r="D96" t="str">
            <v xml:space="preserve">Siège : </v>
          </cell>
          <cell r="E96" t="str">
            <v>6 rue du Parc -  OBERHAUSBERGEN   67088  STRASBOURG CEDEX 2</v>
          </cell>
        </row>
        <row r="97">
          <cell r="D97" t="str">
            <v>Resp Agence : CERUTTI Christophe</v>
          </cell>
          <cell r="E97" t="str">
            <v>6 Av Konrad Adenauer Parc Espale Europe  68390 SAUSHEIM                                                                                                                                 Mme PIVET Sylvie :  Secrétairiat - Accueil</v>
          </cell>
          <cell r="H97" t="str">
            <v>03 89 31 26 69</v>
          </cell>
        </row>
        <row r="98">
          <cell r="D98" t="str">
            <v>Mr LACAVE Christophe / Resp Technique</v>
          </cell>
          <cell r="F98" t="str">
            <v>03 89 31 26 60</v>
          </cell>
          <cell r="G98" t="str">
            <v>dépannage :        0 810 881 189</v>
          </cell>
          <cell r="J98" t="str">
            <v>facturation : Mme SCHERER Marie-Louise</v>
          </cell>
        </row>
        <row r="99">
          <cell r="D99" t="str">
            <v>Nicolas PARNIN Ingén Commercial</v>
          </cell>
        </row>
        <row r="100">
          <cell r="C100" t="str">
            <v xml:space="preserve">ENDERLIN MENUISERIE SARL   </v>
          </cell>
          <cell r="D100" t="str">
            <v>M  ENDERLIN</v>
          </cell>
          <cell r="E100" t="str">
            <v>28 Rue Sainte Catherine                               68720  SAINT BERNARD</v>
          </cell>
          <cell r="F100" t="str">
            <v>03 89 25 46 91</v>
          </cell>
          <cell r="G100" t="str">
            <v>06 80 25 20 98</v>
          </cell>
          <cell r="H100" t="str">
            <v>03 89 25 52 98</v>
          </cell>
        </row>
        <row r="101">
          <cell r="C101" t="str">
            <v>ERMITAGE / logts du 100 Av Briand à MULHOUSE</v>
          </cell>
          <cell r="D101" t="str">
            <v>Mr DEZEQUE J Marc Educateur</v>
          </cell>
          <cell r="E101" t="str">
            <v>4 logts au                                         100 Av Briand                                   à MULHOUSE</v>
          </cell>
          <cell r="F101" t="str">
            <v>03 89 43 42 43</v>
          </cell>
          <cell r="J101" t="str">
            <v>Service de suite ,Femmes seules avec enfants</v>
          </cell>
        </row>
        <row r="102">
          <cell r="D102" t="str">
            <v>Mme BESS                          Assistante Sociale</v>
          </cell>
          <cell r="J102" t="str">
            <v>Siège : Ermitage Chef de service  Mme LANNOY                   03 89 44 19 55</v>
          </cell>
        </row>
        <row r="103">
          <cell r="C103" t="str">
            <v xml:space="preserve">ESPACE FERMETURES          </v>
          </cell>
          <cell r="D103" t="str">
            <v>M  MAAS</v>
          </cell>
          <cell r="E103" t="str">
            <v>76, rue de Bâle   68100  MULHOUSE</v>
          </cell>
          <cell r="F103" t="str">
            <v>03 89 36 03 36</v>
          </cell>
        </row>
        <row r="104">
          <cell r="C104" t="str">
            <v>ESPOIR Foyer Féminin</v>
          </cell>
          <cell r="D104" t="str">
            <v>Directeur : Mr Serge MULLER</v>
          </cell>
          <cell r="E104" t="str">
            <v>siège :     132 rue de Soultz                                  68100  MULHOUSE</v>
          </cell>
          <cell r="F104" t="str">
            <v>03 89 52 32 35</v>
          </cell>
          <cell r="H104" t="str">
            <v>03 89 50 82 27</v>
          </cell>
        </row>
        <row r="105">
          <cell r="C105" t="str">
            <v>ESPOIR 33 r des Fabriques à Mulhouse</v>
          </cell>
          <cell r="D105" t="str">
            <v>Mr LAVARENNE Martial</v>
          </cell>
          <cell r="E105" t="str">
            <v>Immeuble SOMCO : 33 r des Fabriques MULHOUSE /  RDCH</v>
          </cell>
          <cell r="F105" t="str">
            <v>03 89 43 09 84</v>
          </cell>
          <cell r="H105" t="str">
            <v>03 89 60 41 25</v>
          </cell>
          <cell r="J105" t="str">
            <v>bureau au RDCH</v>
          </cell>
        </row>
        <row r="106">
          <cell r="D106" t="str">
            <v>Mr Eric BOUC / Médiateur</v>
          </cell>
          <cell r="G106" t="str">
            <v>suivi des logts SOMCO</v>
          </cell>
          <cell r="J106" t="str">
            <v>Mr Claude ZIMMER  06 76 04 20 41 / Médiateur</v>
          </cell>
        </row>
        <row r="107">
          <cell r="D107" t="str">
            <v>Mme SCHLIENGER Yvette : accueil</v>
          </cell>
        </row>
        <row r="108">
          <cell r="C108" t="str">
            <v xml:space="preserve">EST VIDEO COMMUNICATION     </v>
          </cell>
          <cell r="D108" t="str">
            <v>Mr NEFF Hubert / pour Somco</v>
          </cell>
          <cell r="E108" t="str">
            <v>39 Allée Gluck BP 2519                                  68058  MULHOUSE CEDEX</v>
          </cell>
          <cell r="F108" t="str">
            <v>03 89 32 75 64</v>
          </cell>
          <cell r="H108" t="str">
            <v>03 89 42 98 22</v>
          </cell>
        </row>
        <row r="109">
          <cell r="D109" t="str">
            <v>Mme DUVAL Emmanuelle  / Copro</v>
          </cell>
          <cell r="F109" t="str">
            <v>03 89 32 75 63</v>
          </cell>
        </row>
        <row r="110">
          <cell r="D110" t="str">
            <v xml:space="preserve">Plateforme téléphonique pour problème technique :    0 892 701 130   </v>
          </cell>
        </row>
        <row r="111">
          <cell r="D111" t="str">
            <v>Facturation : Sophie HEISER</v>
          </cell>
          <cell r="E111" t="str">
            <v>BP 41 0007   67451 MUNDOLSHEIM</v>
          </cell>
          <cell r="F111" t="str">
            <v>ligne directe : 03 69 20 49 46</v>
          </cell>
          <cell r="H111" t="str">
            <v>03 69 20 49 32</v>
          </cell>
          <cell r="I111" t="str">
            <v>service.clients@evc.net</v>
          </cell>
          <cell r="J111" t="str">
            <v>www.estvideo.com</v>
          </cell>
        </row>
        <row r="112">
          <cell r="C112" t="str">
            <v>EURODECO / SAPP</v>
          </cell>
          <cell r="D112" t="str">
            <v>Mr PFENTZER</v>
          </cell>
          <cell r="E112" t="str">
            <v>66 Av de Belgique 68110 ILLZACH</v>
          </cell>
          <cell r="F112" t="str">
            <v>03 89 31 20 92</v>
          </cell>
          <cell r="H112" t="str">
            <v>03 89 31 20 99</v>
          </cell>
        </row>
        <row r="113">
          <cell r="E113" t="str">
            <v xml:space="preserve">     </v>
          </cell>
        </row>
        <row r="114">
          <cell r="C114" t="str">
            <v>FENNEC / Multi Services</v>
          </cell>
          <cell r="D114" t="str">
            <v>Robert GULDENFELS</v>
          </cell>
          <cell r="E114" t="str">
            <v>17 r Turgot         68110 ILLZACH</v>
          </cell>
          <cell r="F114" t="str">
            <v>03 89 45 82 86</v>
          </cell>
          <cell r="G114" t="str">
            <v>06 07 49 52 09</v>
          </cell>
          <cell r="H114" t="str">
            <v>03 89 56 26 51</v>
          </cell>
          <cell r="I114" t="str">
            <v>www.fennec-services.fr</v>
          </cell>
          <cell r="J114" t="str">
            <v>Nettoyage et Désinsectisation</v>
          </cell>
        </row>
        <row r="115">
          <cell r="D115" t="str">
            <v>Mme WALCH Nicole :</v>
          </cell>
          <cell r="E115" t="str">
            <v>s'occupe de la facturation</v>
          </cell>
        </row>
        <row r="116">
          <cell r="C116" t="str">
            <v xml:space="preserve">FERMETURES VITALE          </v>
          </cell>
          <cell r="D116" t="str">
            <v>M  VITALE</v>
          </cell>
          <cell r="E116" t="str">
            <v>56 avenue de Belgique                        68110  ILLZACH</v>
          </cell>
          <cell r="F116" t="str">
            <v>03 89 31 08 27</v>
          </cell>
          <cell r="H116" t="str">
            <v>03 89 31 08 29</v>
          </cell>
        </row>
        <row r="117">
          <cell r="C117" t="str">
            <v>FIGENWALD</v>
          </cell>
          <cell r="D117" t="str">
            <v>Mr Zimmermann / Sanitaire</v>
          </cell>
          <cell r="F117" t="str">
            <v>03 89 54 28 23</v>
          </cell>
          <cell r="H117" t="str">
            <v>03 89 54 16 02</v>
          </cell>
          <cell r="J117" t="str">
            <v>Couverture , Zinguerie , Sanitaire</v>
          </cell>
        </row>
        <row r="118">
          <cell r="D118" t="str">
            <v>FIMBEL Bernard / Couverture Zing</v>
          </cell>
          <cell r="F118" t="str">
            <v>06 80 85 04 86</v>
          </cell>
        </row>
        <row r="119">
          <cell r="C119" t="str">
            <v>FLORIVAL  ZSC</v>
          </cell>
          <cell r="D119" t="str">
            <v>Didier LOZZA</v>
          </cell>
          <cell r="E119" t="str">
            <v>71 a rue principale                          68610 LAUTENBACH</v>
          </cell>
          <cell r="F119" t="str">
            <v>03 89 76 32 39</v>
          </cell>
          <cell r="H119" t="str">
            <v>03 89 74 07 66</v>
          </cell>
        </row>
        <row r="120">
          <cell r="C120" t="str">
            <v>FOYER Etape  /                              propriétaire   SOMCO</v>
          </cell>
          <cell r="D120" t="str">
            <v>Directeur : Mr DIETRICH Daniel</v>
          </cell>
          <cell r="E120" t="str">
            <v>68 rue de Kingersheim         68270  WITTENHEIM</v>
          </cell>
          <cell r="F120" t="str">
            <v>03 89 52 67 58</v>
          </cell>
          <cell r="H120" t="str">
            <v>Fax du Foyer                       03 89 52 03 42</v>
          </cell>
        </row>
        <row r="121">
          <cell r="D121" t="str">
            <v>Mr BEHRA J.François   Chef Serv Educatif</v>
          </cell>
        </row>
        <row r="122">
          <cell r="C122" t="str">
            <v>France ANTENNES</v>
          </cell>
          <cell r="D122" t="str">
            <v>Mr SCHMERBER</v>
          </cell>
          <cell r="E122" t="str">
            <v>11 r de l' Industrie                                    68260 KINGERSHEIM</v>
          </cell>
          <cell r="F122" t="str">
            <v>03 89 53 39 55</v>
          </cell>
          <cell r="H122" t="str">
            <v>03 89 52 17 74</v>
          </cell>
          <cell r="I122" t="str">
            <v>www.France-antenne@wanadoo.fr</v>
          </cell>
        </row>
        <row r="123">
          <cell r="D123" t="str">
            <v>Mme TALLERAND</v>
          </cell>
          <cell r="E123" t="str">
            <v>s'occupe de la facturation et du secrétariat</v>
          </cell>
        </row>
        <row r="124">
          <cell r="C124" t="str">
            <v>France TELECOM</v>
          </cell>
          <cell r="F124" t="str">
            <v>03 89 36 40 40</v>
          </cell>
          <cell r="H124" t="str">
            <v>03 89 36 40 46</v>
          </cell>
        </row>
        <row r="125">
          <cell r="C125" t="str">
            <v>France TELECOM Agence Entreprises Alsace</v>
          </cell>
          <cell r="E125" t="str">
            <v>1 r Fritz Kiener BP 454                                  67010 STRASBOURG Cedex</v>
          </cell>
          <cell r="F125" t="str">
            <v>service clients :  0 800 640 400</v>
          </cell>
          <cell r="G125" t="str">
            <v>service après vente : 0 800 101 567</v>
          </cell>
          <cell r="I125" t="str">
            <v>www.francetelecom.com</v>
          </cell>
          <cell r="J125" t="str">
            <v>gestion du téléphone interne aux ASCENSEURS</v>
          </cell>
        </row>
        <row r="126">
          <cell r="E126" t="str">
            <v xml:space="preserve">     </v>
          </cell>
        </row>
        <row r="127">
          <cell r="C127" t="str">
            <v>GARDENLAND</v>
          </cell>
          <cell r="D127" t="str">
            <v>Mr WEISS</v>
          </cell>
          <cell r="E127" t="str">
            <v>Bureaux : 30 route d'Issenheim 68190 RAEDERSHEIM</v>
          </cell>
          <cell r="F127" t="str">
            <v>03 89 48 20 98</v>
          </cell>
          <cell r="G127" t="str">
            <v>06 88 51 90 52</v>
          </cell>
          <cell r="H127" t="str">
            <v>03 89 48 85 25</v>
          </cell>
          <cell r="J127" t="str">
            <v>dépôt : Pénétrante de Guebwiller 68500</v>
          </cell>
        </row>
        <row r="128">
          <cell r="C128" t="str">
            <v>GASSER J.L / Entreprise générale de Revêtements de sol</v>
          </cell>
          <cell r="E128" t="str">
            <v>2 rue du Lt Noel Dinet                             68200 MULHOUSE</v>
          </cell>
          <cell r="F128" t="str">
            <v>03 89 53 55 31</v>
          </cell>
          <cell r="G128" t="str">
            <v>06 03 01 91 20</v>
          </cell>
          <cell r="H128" t="str">
            <v>03 89 53 55 47</v>
          </cell>
          <cell r="J128" t="str">
            <v>Pose Moquettes , plastiques, parquets</v>
          </cell>
        </row>
        <row r="129">
          <cell r="C129" t="str">
            <v>GAZ de France</v>
          </cell>
          <cell r="F129" t="str">
            <v>03 89 62 34 05</v>
          </cell>
          <cell r="G129" t="str">
            <v>06 85 71 67 14</v>
          </cell>
        </row>
        <row r="130">
          <cell r="C130" t="str">
            <v>GAZ de France</v>
          </cell>
          <cell r="D130" t="str">
            <v>Catherine  MARGOT</v>
          </cell>
          <cell r="E130" t="str">
            <v>Direction Commerciale clientèle d'affaires Agence de Nancy 2 Bld Cattenoz - 54601 VILLERS LES NANCY Cedex</v>
          </cell>
          <cell r="F130" t="str">
            <v>03 83 41 69 42</v>
          </cell>
          <cell r="H130" t="str">
            <v>03 83 67 85 77</v>
          </cell>
          <cell r="I130" t="str">
            <v>catherine.margot@gazdefrance.com</v>
          </cell>
          <cell r="J130" t="str">
            <v>fourniture Gaz Rotonde / groupe 50 ancienne chaufferie au gaz 168 logts</v>
          </cell>
        </row>
        <row r="131">
          <cell r="D131" t="str">
            <v>Nelly MUETH</v>
          </cell>
          <cell r="F131" t="str">
            <v>03 83 41 66 44</v>
          </cell>
          <cell r="H131" t="str">
            <v>03 83 67 85 77</v>
          </cell>
          <cell r="I131" t="str">
            <v>nelly.mueth@gazdefrance.com</v>
          </cell>
          <cell r="J131" t="str">
            <v>fourniture Gaz Rotonde / groupe 40 nouvelle chaufferie au gaz 84 logts</v>
          </cell>
        </row>
        <row r="132">
          <cell r="D132" t="str">
            <v>Luc GASSER</v>
          </cell>
          <cell r="E132" t="str">
            <v>Direction commerciale Alsace  :              30 r des Perdrix   BP 10058                68262  KINGERSHEIM Cedex</v>
          </cell>
          <cell r="F132" t="str">
            <v>03 89 62 34 05</v>
          </cell>
          <cell r="G132" t="str">
            <v>06 85 71 67 14</v>
          </cell>
          <cell r="H132" t="str">
            <v>03 89 62 34 43</v>
          </cell>
          <cell r="I132" t="str">
            <v>luc.gasser@gazdefrance.com</v>
          </cell>
        </row>
        <row r="133">
          <cell r="C133" t="str">
            <v xml:space="preserve">GAZON-NET S A              </v>
          </cell>
          <cell r="D133" t="str">
            <v>Christophe THEVENOT</v>
          </cell>
          <cell r="E133" t="str">
            <v>48, rue de Zillisheim BP 26                        68350  DIDENHEIM</v>
          </cell>
          <cell r="F133" t="str">
            <v>03 89 06 13 04</v>
          </cell>
          <cell r="H133" t="str">
            <v>03 89 06 13 04</v>
          </cell>
          <cell r="I133" t="str">
            <v>www.gazon-net.com</v>
          </cell>
        </row>
        <row r="134">
          <cell r="C134" t="str">
            <v>GENDARMERIE Illzach</v>
          </cell>
          <cell r="E134" t="str">
            <v>1 r de l'Est  68110  ILLZACH</v>
          </cell>
          <cell r="F134" t="str">
            <v>Tél brigage :         03 89 52 71 72</v>
          </cell>
          <cell r="J134" t="str">
            <v>14 logts SOMCO + garages</v>
          </cell>
        </row>
        <row r="135">
          <cell r="C135" t="str">
            <v xml:space="preserve">GENDARMERIE </v>
          </cell>
          <cell r="E135" t="str">
            <v>Affaires immobilières : Mme SPAETER   3 r de Saales  67000 STRASBOURG</v>
          </cell>
          <cell r="F135" t="str">
            <v>03 88 37 50 80</v>
          </cell>
          <cell r="H135" t="str">
            <v>03 88 37 53 00</v>
          </cell>
        </row>
        <row r="136">
          <cell r="C136" t="str">
            <v>GENERALE des EAUX</v>
          </cell>
          <cell r="F136" t="str">
            <v>03 89 89 76 10</v>
          </cell>
          <cell r="G136" t="str">
            <v>06 09 33 67 94</v>
          </cell>
        </row>
        <row r="137">
          <cell r="C137" t="str">
            <v>GENERALE des EAUX  Secteur Frontalier</v>
          </cell>
          <cell r="D137" t="str">
            <v>Mme DISSLER Christine                       à  Huningue</v>
          </cell>
          <cell r="E137" t="str">
            <v>Agence des 3 Frontières 17 quai du Maroc BP 351 - 68333 HUNINGUE Cedex</v>
          </cell>
          <cell r="F137" t="str">
            <v>0 810 463 463</v>
          </cell>
        </row>
        <row r="138">
          <cell r="C138" t="str">
            <v>GENERALE des EAUX Secteur Alsace</v>
          </cell>
          <cell r="E138" t="str">
            <v>69 r d' Ebersheim BP 165 -                               67603 SELESTAT Cedex</v>
          </cell>
          <cell r="F138" t="str">
            <v>0810 463 463</v>
          </cell>
          <cell r="J138" t="str">
            <v>facturation Eau Wittenheim</v>
          </cell>
        </row>
        <row r="139">
          <cell r="C139" t="str">
            <v>GESBERT Christian</v>
          </cell>
          <cell r="E139" t="str">
            <v>SOMCO    poste interne  291</v>
          </cell>
          <cell r="G139" t="str">
            <v>06 82 67 05 46</v>
          </cell>
        </row>
        <row r="140">
          <cell r="C140" t="str">
            <v>GESTETNER</v>
          </cell>
          <cell r="F140" t="str">
            <v>03 88 10 37 67</v>
          </cell>
          <cell r="H140" t="str">
            <v>03 88 10 37 51</v>
          </cell>
        </row>
        <row r="141">
          <cell r="C141" t="str">
            <v>GESTRIM</v>
          </cell>
          <cell r="E141" t="str">
            <v>105 Av de Colmar                              68200 MULHOUSE</v>
          </cell>
          <cell r="F141" t="str">
            <v>03 89 33 10 33   03 89 33 10 37</v>
          </cell>
          <cell r="H141" t="str">
            <v>03 89 33 00 32</v>
          </cell>
          <cell r="J141" t="str">
            <v>Tél domicile 03 89 33 10 37</v>
          </cell>
        </row>
        <row r="142">
          <cell r="C142" t="str">
            <v>GH. ELEC. / Electricité</v>
          </cell>
          <cell r="D142" t="str">
            <v>Mr Henri GIANNONI</v>
          </cell>
          <cell r="E142" t="str">
            <v>37 r du Muguet                                68270 WITTENHEIM</v>
          </cell>
          <cell r="F142" t="str">
            <v>03 89 50 40 87</v>
          </cell>
          <cell r="G142" t="str">
            <v>06 08 96 25 89</v>
          </cell>
          <cell r="H142" t="str">
            <v>03 89 50 40 87</v>
          </cell>
          <cell r="I142" t="str">
            <v>ghelec@nerim.net</v>
          </cell>
          <cell r="J142" t="str">
            <v>installation et dépannage électrique</v>
          </cell>
        </row>
        <row r="143">
          <cell r="C143" t="str">
            <v>G.H. Installations   /           Sanitaire - Chauffage</v>
          </cell>
          <cell r="D143" t="str">
            <v>Georges HEIM</v>
          </cell>
          <cell r="E143" t="str">
            <v>6 r des Alpes   68350  DIDENHEIM</v>
          </cell>
          <cell r="F143" t="str">
            <v>03 89 61 06 06</v>
          </cell>
          <cell r="G143" t="str">
            <v>06 07 21 85 26</v>
          </cell>
          <cell r="H143" t="str">
            <v>03 89 61 06 16</v>
          </cell>
        </row>
        <row r="144">
          <cell r="C144" t="str">
            <v>GILG Fred Ets /           Espaces verts</v>
          </cell>
          <cell r="E144" t="str">
            <v>16 rue Herzog    68000 COLMAR</v>
          </cell>
          <cell r="F144" t="str">
            <v>03 89 80 62 55</v>
          </cell>
          <cell r="H144" t="str">
            <v>03 89 80 77 64</v>
          </cell>
        </row>
        <row r="145">
          <cell r="C145" t="str">
            <v>GINO PIDUTTI  Ets  /               Carrelage</v>
          </cell>
          <cell r="E145" t="str">
            <v>6 r des Perdrix                             68110 ILLZACH MODENHEIM</v>
          </cell>
          <cell r="F145" t="str">
            <v>03 89 61 95 39</v>
          </cell>
          <cell r="G145" t="str">
            <v>06 07 96 32 71</v>
          </cell>
          <cell r="H145" t="str">
            <v>03 89 61 53 78</v>
          </cell>
        </row>
        <row r="146">
          <cell r="C146" t="str">
            <v>GOERG et  Fils</v>
          </cell>
          <cell r="E146" t="str">
            <v>27 r du Nord                                         68280  ANDOLSHEIM</v>
          </cell>
          <cell r="F146" t="str">
            <v>03 89 71 40 62</v>
          </cell>
          <cell r="H146" t="str">
            <v>03 89 71 56 69</v>
          </cell>
        </row>
        <row r="147">
          <cell r="C147" t="str">
            <v xml:space="preserve">GOETZMANN SARL         </v>
          </cell>
          <cell r="D147" t="str">
            <v>M  GOETZMANN</v>
          </cell>
          <cell r="E147" t="str">
            <v>1 rue de Baldersheim                              68390  SAUSHEIM</v>
          </cell>
          <cell r="F147" t="str">
            <v>03 89 45 15 10</v>
          </cell>
          <cell r="H147" t="str">
            <v>03 89 56 65 08</v>
          </cell>
          <cell r="J147" t="str">
            <v>Installation Sanitaire, Chauffage central , couverture , zinguerie , débouchage haute pression</v>
          </cell>
        </row>
        <row r="148">
          <cell r="C148" t="str">
            <v>GROSS Ets</v>
          </cell>
          <cell r="D148" t="str">
            <v>Mr Latuner</v>
          </cell>
          <cell r="E148" t="str">
            <v>4 r de Cherbourg                   68100 MULHOUSE</v>
          </cell>
        </row>
        <row r="149">
          <cell r="C149" t="str">
            <v>GULDAGIL /                  Traitement des  Eaux</v>
          </cell>
          <cell r="D149" t="str">
            <v>J. GARAU Responsable d'Agence</v>
          </cell>
          <cell r="E149" t="str">
            <v>4 r Robert Schuman BP 25 -                       68171 RIXHEIM Cedex</v>
          </cell>
          <cell r="F149" t="str">
            <v>03 89 44 13 17</v>
          </cell>
          <cell r="G149" t="str">
            <v>06 09 85 04 08</v>
          </cell>
          <cell r="H149" t="str">
            <v>03 89 64 13 99</v>
          </cell>
          <cell r="I149" t="str">
            <v>guldagil@guldagil.com</v>
          </cell>
          <cell r="J149" t="str">
            <v>Facturation : Mme Corine  DAMIANO ?</v>
          </cell>
        </row>
        <row r="150">
          <cell r="D150" t="str">
            <v>Mr SAN GREGORIO Rosano  responsable technique</v>
          </cell>
          <cell r="J150" t="str">
            <v>Secrétariat Accueil : Mme JAEGGY Catherine</v>
          </cell>
        </row>
        <row r="151">
          <cell r="E151" t="str">
            <v xml:space="preserve">     </v>
          </cell>
        </row>
        <row r="152">
          <cell r="C152" t="str">
            <v>HALTE GARDERIE 24 / 24</v>
          </cell>
          <cell r="D152" t="str">
            <v>Mme STROEBELE Sylvie Directrice</v>
          </cell>
          <cell r="E152" t="str">
            <v>9 rue de la Loi                                  68100 MULHOUSE</v>
          </cell>
          <cell r="F152" t="str">
            <v>03 89 66 09 77</v>
          </cell>
          <cell r="H152" t="str">
            <v>03 89 45 31 71</v>
          </cell>
          <cell r="J152" t="str">
            <v>Groupe Flammarion , rue de la Loi</v>
          </cell>
        </row>
        <row r="153">
          <cell r="D153" t="str">
            <v>Mme GRUNENWALD Secrétariat</v>
          </cell>
        </row>
        <row r="154">
          <cell r="C154" t="str">
            <v>HERZOG , Métallerie</v>
          </cell>
          <cell r="E154" t="str">
            <v>5 Av de Belgique Z.I. - 68310 WITTELSHEIM</v>
          </cell>
          <cell r="F154" t="str">
            <v>03 89 57 74 74</v>
          </cell>
          <cell r="G154" t="str">
            <v>06 14 18 08 13</v>
          </cell>
          <cell r="H154" t="str">
            <v>03 89 55 43 03</v>
          </cell>
          <cell r="I154" t="str">
            <v>ETS-HERZOG@wanadoo.fr</v>
          </cell>
        </row>
        <row r="155">
          <cell r="D155" t="str">
            <v>Mr BADER</v>
          </cell>
          <cell r="F155" t="str">
            <v>03 89 57 83 14</v>
          </cell>
        </row>
        <row r="156">
          <cell r="C156" t="str">
            <v xml:space="preserve">HIRTZLIN PERRET Ets        </v>
          </cell>
          <cell r="D156" t="str">
            <v>M  HIRTZLIN                   Jean Luc</v>
          </cell>
          <cell r="E156" t="str">
            <v>28 C rue du Naegeleberg                         68400  RIEDISHEIM</v>
          </cell>
          <cell r="F156" t="str">
            <v>03 89 44 02 39         domicile :            03 89 65 03 81</v>
          </cell>
          <cell r="G156" t="str">
            <v>06 09 43 08 84</v>
          </cell>
          <cell r="H156" t="str">
            <v>03 89 63 74 43</v>
          </cell>
          <cell r="J156" t="str">
            <v>Chauffage , Sanitaire , Zinguerie , SAV chauffage</v>
          </cell>
        </row>
        <row r="157">
          <cell r="D157" t="str">
            <v>Mme HIRTZLIN Carole</v>
          </cell>
          <cell r="E157" t="str">
            <v>s'occupe facturation</v>
          </cell>
        </row>
        <row r="158">
          <cell r="C158" t="str">
            <v>HOFFARTH Jean Marie</v>
          </cell>
          <cell r="E158" t="str">
            <v>SOMCO    poste interne  285</v>
          </cell>
          <cell r="G158" t="str">
            <v>06 89 09 02 18</v>
          </cell>
        </row>
        <row r="159">
          <cell r="C159" t="str">
            <v>HOFFMANN J          Débouchage</v>
          </cell>
          <cell r="E159" t="str">
            <v>15 b r de la Rampe                         68440 HABSHEIM</v>
          </cell>
          <cell r="F159" t="str">
            <v>03 89 54 04 18</v>
          </cell>
          <cell r="H159" t="str">
            <v>03 89 54 04 18</v>
          </cell>
        </row>
        <row r="160">
          <cell r="C160" t="str">
            <v>HUNELEC                        Service public d' Electricité</v>
          </cell>
          <cell r="D160" t="str">
            <v>Mme MICLO</v>
          </cell>
          <cell r="E160" t="str">
            <v>17 quai du Maroc                           68333 HUNINGUE Cedex</v>
          </cell>
          <cell r="F160" t="str">
            <v>renseignements : 03 89 89 76 24</v>
          </cell>
          <cell r="G160" t="str">
            <v>dépannage hors h ouverture : 03 89 67 78 38</v>
          </cell>
          <cell r="H160" t="str">
            <v>03 89 89 98 64</v>
          </cell>
          <cell r="J160" t="str">
            <v>fourniture d'Electricité sur HUNINGUE</v>
          </cell>
        </row>
        <row r="161">
          <cell r="C161" t="str">
            <v>HUSSON Collectivités</v>
          </cell>
          <cell r="D161" t="str">
            <v>Mme MAIRE : facturation</v>
          </cell>
          <cell r="E161" t="str">
            <v>Usine et bureaux : rte de l' Europe BP 1 - 68650 LAPOUTROIE</v>
          </cell>
          <cell r="F161" t="str">
            <v>03 89 47 56 56</v>
          </cell>
          <cell r="H161" t="str">
            <v>03 89 47 26 03</v>
          </cell>
          <cell r="I161" t="str">
            <v>www.husson@husson-co.fr</v>
          </cell>
        </row>
        <row r="162">
          <cell r="D162" t="str">
            <v>représentant : Jean-Yves COUE</v>
          </cell>
          <cell r="E162" t="str">
            <v>3 Sentier des vignes                           68160 SAINTE MARIE AUX MINES</v>
          </cell>
          <cell r="F162" t="str">
            <v>03 89 58 59 18</v>
          </cell>
          <cell r="G162" t="str">
            <v>06 63 83 23 00</v>
          </cell>
          <cell r="H162" t="str">
            <v>03 89 58 59 18</v>
          </cell>
          <cell r="I162" t="str">
            <v>jycoue@husson-co.fr</v>
          </cell>
        </row>
        <row r="163">
          <cell r="E163" t="str">
            <v xml:space="preserve">     </v>
          </cell>
        </row>
        <row r="164">
          <cell r="C164" t="str">
            <v>IDEX  Est   Energie</v>
          </cell>
          <cell r="D164" t="str">
            <v>Yves LESSINGER Ingén d'exploitation</v>
          </cell>
          <cell r="E164" t="str">
            <v>6 Av Valparc  - bât N                              68440  HABSHEIM</v>
          </cell>
          <cell r="F164" t="str">
            <v>03 89 52 01 82</v>
          </cell>
          <cell r="G164" t="str">
            <v>06 82 66 57 48</v>
          </cell>
          <cell r="H164" t="str">
            <v>03 89 53 76 58</v>
          </cell>
        </row>
        <row r="165">
          <cell r="C165" t="str">
            <v>ILLFURTH Mairie</v>
          </cell>
          <cell r="F165" t="str">
            <v>03 89 25 42 14</v>
          </cell>
          <cell r="G165" t="str">
            <v>06 07 87 00 92</v>
          </cell>
        </row>
        <row r="166">
          <cell r="C166" t="str">
            <v>ILLZACH Centre Sociaux Culturel</v>
          </cell>
          <cell r="F166" t="str">
            <v>03 89 66 20 73</v>
          </cell>
        </row>
        <row r="167">
          <cell r="C167" t="str">
            <v>IMP SINCLAIR , siège</v>
          </cell>
          <cell r="D167" t="str">
            <v>Mme CARRAZ Brigitte Directrice</v>
          </cell>
          <cell r="E167" t="str">
            <v>2 Av Joffre                                        68100 MULHOUSE</v>
          </cell>
          <cell r="F167" t="str">
            <v>03 89 45 88 06</v>
          </cell>
          <cell r="H167" t="str">
            <v>03 89 56 22 99</v>
          </cell>
          <cell r="J167" t="str">
            <v>tél IMPRO de LUTTERBACH :  03 89 52 08 11</v>
          </cell>
        </row>
        <row r="168">
          <cell r="C168" t="str">
            <v>IMP SINCLAIR   3 r de Pfastatt Mulhouse</v>
          </cell>
          <cell r="D168" t="str">
            <v>DEPUYDT Paul chef de service</v>
          </cell>
          <cell r="E168" t="str">
            <v>2 Av Joffre                                        68100 MULHOUSE</v>
          </cell>
          <cell r="J168" t="str">
            <v xml:space="preserve">logements 26 Studios </v>
          </cell>
        </row>
        <row r="169">
          <cell r="C169" t="str">
            <v xml:space="preserve">INTER REGIE MULTISERVICES  </v>
          </cell>
          <cell r="D169" t="str">
            <v>M  FERRO Jorge chargé d'aff.</v>
          </cell>
          <cell r="E169" t="str">
            <v>33 rue Jacques Mugnier                              68200  MULHOUSE</v>
          </cell>
          <cell r="F169" t="str">
            <v>03 89 59 44 31</v>
          </cell>
          <cell r="H169" t="str">
            <v>03 89 59 57 33</v>
          </cell>
          <cell r="I169" t="str">
            <v>inter-regie@wanadoo.fr</v>
          </cell>
          <cell r="J169" t="str">
            <v>Second Œuvre Bâtiment , Propreté , Espaces Verts , Traitements des D3E</v>
          </cell>
        </row>
        <row r="170">
          <cell r="C170" t="str">
            <v xml:space="preserve">ISERBA                     </v>
          </cell>
          <cell r="D170" t="str">
            <v>Rémi ROUSSEAU Attaché de direction</v>
          </cell>
          <cell r="E170" t="str">
            <v>siège social : 8 Av Eugène-Hénaff 69120 VAUX en VELIN</v>
          </cell>
          <cell r="F170" t="str">
            <v>04 78 80 03 28</v>
          </cell>
          <cell r="G170" t="str">
            <v>Rousseau :                06 77 19 17 87</v>
          </cell>
          <cell r="H170" t="str">
            <v>04 72 04 45 30</v>
          </cell>
          <cell r="I170" t="str">
            <v>www.iserba.fr</v>
          </cell>
          <cell r="J170" t="str">
            <v>remi.rousseau@iserba.fr</v>
          </cell>
        </row>
        <row r="171">
          <cell r="D171" t="str">
            <v>David VERDOT Chef d'agence</v>
          </cell>
          <cell r="E171" t="str">
            <v>r de la  Libération                                    90800 BAVILLIERS</v>
          </cell>
          <cell r="F171" t="str">
            <v>03 84 55 08 64</v>
          </cell>
          <cell r="G171" t="str">
            <v xml:space="preserve"> VERDOT               06 77 19 22 09</v>
          </cell>
          <cell r="H171" t="str">
            <v>03 84 27 54 17</v>
          </cell>
          <cell r="I171" t="str">
            <v>exploitation.bavilliers@iserba.fr</v>
          </cell>
        </row>
        <row r="172">
          <cell r="D172" t="str">
            <v>Nancy</v>
          </cell>
          <cell r="F172" t="str">
            <v>03 83 21 79 83</v>
          </cell>
          <cell r="H172" t="str">
            <v>03 83 21 76 60</v>
          </cell>
        </row>
        <row r="173">
          <cell r="E173" t="str">
            <v xml:space="preserve">     </v>
          </cell>
        </row>
        <row r="174">
          <cell r="C174" t="str">
            <v xml:space="preserve">Les JARDINIERS   X       SCHAEFFER </v>
          </cell>
          <cell r="D174" t="str">
            <v>SCHAEFFER Xavier</v>
          </cell>
          <cell r="E174" t="str">
            <v>9 rue de la Hardt -                             68270 WITTENHEIM</v>
          </cell>
          <cell r="F174" t="str">
            <v>03 89 57 36 15</v>
          </cell>
          <cell r="G174" t="str">
            <v>06 03 40 05 36</v>
          </cell>
          <cell r="H174" t="str">
            <v>03 89 52 79 08</v>
          </cell>
          <cell r="I174" t="str">
            <v>lesjardiniers.sarl@wandoo.fr</v>
          </cell>
        </row>
        <row r="175">
          <cell r="E175" t="str">
            <v xml:space="preserve">     </v>
          </cell>
        </row>
        <row r="176">
          <cell r="C176" t="str">
            <v>K.2.M. Services</v>
          </cell>
          <cell r="D176" t="str">
            <v>Yves LAURENT</v>
          </cell>
          <cell r="E176" t="str">
            <v>50 r des Escargots                            67500 HAGUENAU</v>
          </cell>
          <cell r="F176" t="str">
            <v>03 88 98 08 68</v>
          </cell>
          <cell r="H176" t="str">
            <v>03 88 93 37 89</v>
          </cell>
          <cell r="J176" t="str">
            <v>Porte de garage , Square r Neppert Mulhouse</v>
          </cell>
        </row>
        <row r="177">
          <cell r="D177" t="str">
            <v>Mr KLEIN Direct commercial</v>
          </cell>
        </row>
        <row r="178">
          <cell r="C178" t="str">
            <v>KLEINHENNY R. Sarl                serrurerie</v>
          </cell>
          <cell r="E178" t="str">
            <v>28 r de Kingersheim   BP 54</v>
          </cell>
          <cell r="F178" t="str">
            <v>03 89 58 61 32</v>
          </cell>
          <cell r="H178" t="str">
            <v>03 89 50 42 49</v>
          </cell>
        </row>
        <row r="179">
          <cell r="C179" t="str">
            <v>KOERPER Roger et Fils              Serrurerie</v>
          </cell>
          <cell r="E179" t="str">
            <v>5 a r de l' Eglise                            68440  DIETWILLER</v>
          </cell>
          <cell r="F179" t="str">
            <v>03 89 81 30 79</v>
          </cell>
          <cell r="H179" t="str">
            <v>03 89 26 81 44</v>
          </cell>
        </row>
        <row r="180">
          <cell r="C180" t="str">
            <v>KONE Ascenseur</v>
          </cell>
          <cell r="D180" t="str">
            <v>Mme JOST Consuelo /  Secrétariat Accueil</v>
          </cell>
          <cell r="E180" t="str">
            <v>5 rue Pierre Marie Curie  BP 11                     67541  OSTWALD Cedex</v>
          </cell>
          <cell r="F180" t="str">
            <v>03 88 15 21 59</v>
          </cell>
          <cell r="G180" t="str">
            <v>Mr PONT                            06 85 12 28 51</v>
          </cell>
          <cell r="H180" t="str">
            <v>03 88 75 73 08</v>
          </cell>
        </row>
        <row r="181">
          <cell r="D181" t="str">
            <v>Commercial : Mr Dominique PONT</v>
          </cell>
          <cell r="F181" t="str">
            <v>03 88 15 21 57</v>
          </cell>
          <cell r="G181" t="str">
            <v>dépannage :        0 811 711 711</v>
          </cell>
        </row>
        <row r="182">
          <cell r="D182" t="str">
            <v>Chef Equipe pour le Secteur de MULHOUSE /  Mr HAMOU   06 75 66 43 52</v>
          </cell>
        </row>
        <row r="183">
          <cell r="C183" t="str">
            <v>KONE Ascenseur , Service Facturation</v>
          </cell>
          <cell r="E183" t="str">
            <v>S.F.A. KONE Service Trésorerie BP 3316  -  06206 NICE CEDEX 3</v>
          </cell>
          <cell r="F183" t="str">
            <v>04 97 18 47 00</v>
          </cell>
        </row>
        <row r="184">
          <cell r="E184" t="str">
            <v xml:space="preserve">     </v>
          </cell>
        </row>
        <row r="185">
          <cell r="C185" t="str">
            <v xml:space="preserve">LABORATOIRES LOGISSAIN     </v>
          </cell>
          <cell r="D185" t="str">
            <v>voir LOGISSAIN</v>
          </cell>
        </row>
        <row r="186">
          <cell r="C186" t="str">
            <v xml:space="preserve">LES JARDINIERS X SCHAEFFER </v>
          </cell>
          <cell r="D186" t="str">
            <v>SCHAEFFER Xavier</v>
          </cell>
          <cell r="E186" t="str">
            <v>9 rue de la Hardt -                               68270 WITTENHEIM</v>
          </cell>
          <cell r="F186" t="str">
            <v>03 89 57 36 15</v>
          </cell>
          <cell r="G186" t="str">
            <v>06 03 40 05 36</v>
          </cell>
          <cell r="H186" t="str">
            <v>03 89 52 79 08</v>
          </cell>
          <cell r="I186" t="str">
            <v>lesjardiniers.sarl@wandoo.fr</v>
          </cell>
        </row>
        <row r="187">
          <cell r="C187" t="str">
            <v>LIBERTI TUSCANO            Carrelage</v>
          </cell>
          <cell r="E187" t="str">
            <v>4, r de Ruelisheim                        68110 ILLZACH</v>
          </cell>
          <cell r="F187" t="str">
            <v>03 89 52 10 27</v>
          </cell>
          <cell r="H187" t="str">
            <v>03 89 52 96 74</v>
          </cell>
        </row>
        <row r="188">
          <cell r="C188" t="str">
            <v>LIEBERMANN   Ets  / Sanitaire</v>
          </cell>
          <cell r="E188" t="str">
            <v>8 r des Celtes BP 15                           68510 SIERENTZ</v>
          </cell>
          <cell r="F188" t="str">
            <v>03 89 81 50 81</v>
          </cell>
          <cell r="H188" t="str">
            <v>03 89 81 60 72</v>
          </cell>
          <cell r="J188" t="str">
            <v>electricité / sanitaire</v>
          </cell>
        </row>
        <row r="189">
          <cell r="C189" t="str">
            <v>LINGELSER</v>
          </cell>
          <cell r="D189" t="str">
            <v>LINGELSER Bertrand</v>
          </cell>
          <cell r="E189" t="str">
            <v>1 r de Provence  BP 48                           68720 ILLFURTH</v>
          </cell>
          <cell r="F189" t="str">
            <v>03 89 25 48 43</v>
          </cell>
          <cell r="G189" t="str">
            <v>06 07 60 87 86</v>
          </cell>
          <cell r="H189" t="str">
            <v>03 89 25 55 36</v>
          </cell>
        </row>
        <row r="190">
          <cell r="C190" t="str">
            <v>LITTERST Claude / Paysagiste</v>
          </cell>
          <cell r="E190" t="str">
            <v>14 r du Steinacker                           68800 THANN</v>
          </cell>
          <cell r="F190" t="str">
            <v>03 89 37 36 76</v>
          </cell>
          <cell r="H190" t="str">
            <v>03 89 37 36 76</v>
          </cell>
          <cell r="J190" t="str">
            <v>s'occupe du 8 r de l' Etang à PFASTATT</v>
          </cell>
        </row>
        <row r="191">
          <cell r="C191" t="str">
            <v>L N A    Nettoyage</v>
          </cell>
          <cell r="D191" t="str">
            <v>Mr GALLO Directeur</v>
          </cell>
          <cell r="E191" t="str">
            <v>17 r des Artisans                           68120 RICHWILLER</v>
          </cell>
          <cell r="F191" t="str">
            <v>03 89 53 34 23</v>
          </cell>
          <cell r="H191" t="str">
            <v>03 89 57 12 59</v>
          </cell>
        </row>
        <row r="192">
          <cell r="C192" t="str">
            <v>LOGEMENT JEUNES</v>
          </cell>
        </row>
        <row r="193">
          <cell r="C193" t="str">
            <v xml:space="preserve">LOGINSER                              ex   COTRAMI    /  ALEOS    </v>
          </cell>
          <cell r="E193" t="str">
            <v>siège :  1 Av Pdt Kennedy    68100  MULHOUSE</v>
          </cell>
          <cell r="F193" t="str">
            <v>03 89 33 37 77</v>
          </cell>
        </row>
        <row r="194">
          <cell r="D194" t="str">
            <v>JUNCKER Emile / LOGINSER</v>
          </cell>
          <cell r="E194" t="str">
            <v>3 Av Kennedy  68100 MULHOUSE</v>
          </cell>
          <cell r="F194" t="str">
            <v>03 89 32 71 35</v>
          </cell>
          <cell r="H194" t="str">
            <v>03 89 33 37 73</v>
          </cell>
          <cell r="I194" t="str">
            <v>e.juncker@aleos.asso.fr</v>
          </cell>
          <cell r="J194" t="str">
            <v>s'occupe des logements réservés à la SOMCO</v>
          </cell>
        </row>
        <row r="195">
          <cell r="C195" t="str">
            <v>LOGISSAIN</v>
          </cell>
          <cell r="D195" t="str">
            <v>Mr CASTALAN Dominique</v>
          </cell>
          <cell r="E195" t="str">
            <v>Z. I . Argiesans                              90800 BAVILLIERS</v>
          </cell>
          <cell r="F195" t="str">
            <v>03 84 36 61 10           domicile :          03 84 56 03 26</v>
          </cell>
          <cell r="H195" t="str">
            <v>03 84 28 92 43</v>
          </cell>
        </row>
        <row r="196">
          <cell r="D196" t="str">
            <v>Mme REDOUTEZ / Facturation</v>
          </cell>
          <cell r="F196" t="str">
            <v>03 84 36 61 13</v>
          </cell>
        </row>
        <row r="197">
          <cell r="C197" t="str">
            <v xml:space="preserve">LORRAINE ASSAINISSEMENT    </v>
          </cell>
          <cell r="D197" t="str">
            <v>Mr BOUDOT Pierre / patron</v>
          </cell>
          <cell r="E197" t="str">
            <v>Route de Strasbourg  - CHESNY               BP 13 - 57245 PELTRE</v>
          </cell>
          <cell r="F197" t="str">
            <v>03 87 38 10 04</v>
          </cell>
          <cell r="G197" t="str">
            <v>06 11 98 06 23</v>
          </cell>
          <cell r="H197" t="str">
            <v>03 87 38 16 30</v>
          </cell>
          <cell r="I197" t="str">
            <v>lorraine-assainissement@wanadoo.fr</v>
          </cell>
          <cell r="J197" t="str">
            <v>station de pompage et de relevage</v>
          </cell>
        </row>
        <row r="198">
          <cell r="D198" t="str">
            <v>ROBERTCamille Technicien</v>
          </cell>
        </row>
        <row r="199">
          <cell r="C199" t="str">
            <v xml:space="preserve">LUTRINGER-SILLON S A       </v>
          </cell>
          <cell r="E199" t="str">
            <v>33 Faubourg des Vosges BP 74   68802  THANN CEDEX</v>
          </cell>
          <cell r="F199" t="str">
            <v>03 89 37 11 18</v>
          </cell>
          <cell r="H199" t="str">
            <v>03 89 37 45 18</v>
          </cell>
        </row>
        <row r="200">
          <cell r="C200" t="str">
            <v>LYMPIUS SARL                  Sanitaire</v>
          </cell>
          <cell r="D200" t="str">
            <v>M  LYMPIUS</v>
          </cell>
          <cell r="E200" t="str">
            <v>367 route de Bâle                               68400  RIEDISHEIM</v>
          </cell>
          <cell r="F200" t="str">
            <v>03 89 64 27 17</v>
          </cell>
          <cell r="G200" t="str">
            <v>03 89 64 27 17</v>
          </cell>
          <cell r="H200" t="str">
            <v>03 89 54 49 95</v>
          </cell>
        </row>
        <row r="201">
          <cell r="C201" t="str">
            <v xml:space="preserve">LYONNAISE DES EAUX         </v>
          </cell>
          <cell r="E201" t="str">
            <v>2, rue Turgot BP 96                       68312  ILLZACH CEDEX</v>
          </cell>
          <cell r="F201" t="str">
            <v>03 89 66 96 60</v>
          </cell>
          <cell r="H201" t="str">
            <v>03 89 56 36 20</v>
          </cell>
        </row>
        <row r="203">
          <cell r="E203" t="str">
            <v xml:space="preserve">     </v>
          </cell>
        </row>
        <row r="204">
          <cell r="C204" t="str">
            <v>MAIRIE de CHALAMPE</v>
          </cell>
          <cell r="E204" t="str">
            <v>9 Espace Centre-Village                           68490 CHALAMPE</v>
          </cell>
          <cell r="F204" t="str">
            <v>03 89 26 04 37</v>
          </cell>
          <cell r="J204" t="str">
            <v>Facturation de l' Eau</v>
          </cell>
        </row>
        <row r="205">
          <cell r="C205" t="str">
            <v>MAIRIE de MULHOUSE</v>
          </cell>
          <cell r="D205" t="str">
            <v>Services administratifs et techniques</v>
          </cell>
          <cell r="E205" t="str">
            <v>BP 3089 ,  2 r Pierre Curie                     68062  MULHOUSE Cedex</v>
          </cell>
          <cell r="F205" t="str">
            <v>03 89 32 58 58</v>
          </cell>
          <cell r="H205" t="str">
            <v>03 89 32 59 09</v>
          </cell>
          <cell r="I205" t="str">
            <v>mulhouse@ville-mulhouse.fr</v>
          </cell>
        </row>
        <row r="206">
          <cell r="D206" t="str">
            <v>Allo Proximité</v>
          </cell>
          <cell r="F206" t="str">
            <v>03 89 33 78 78</v>
          </cell>
        </row>
        <row r="207">
          <cell r="E207" t="str">
            <v>voir aussi rubrique  :                                Ville de Mulhouse</v>
          </cell>
        </row>
        <row r="208">
          <cell r="C208" t="str">
            <v>MAIRIE d' OTTMARSHEIM</v>
          </cell>
          <cell r="F208" t="str">
            <v>03 89 26 06 42</v>
          </cell>
        </row>
        <row r="209">
          <cell r="D209" t="str">
            <v>Jean Luc VONFELT</v>
          </cell>
          <cell r="E209" t="str">
            <v>Syndicat Intercommunal des Eaux :                1 rue des Alpes 68490 OTTMARSHEIM</v>
          </cell>
          <cell r="F209" t="str">
            <v>03 89 83 21 50</v>
          </cell>
          <cell r="H209" t="str">
            <v>03 89 26 20 66</v>
          </cell>
          <cell r="J209" t="str">
            <v>Facturation EAU : Ottmarsheim et Hombourg</v>
          </cell>
        </row>
        <row r="210">
          <cell r="C210" t="str">
            <v>MAIRIE de PFETTERHOUSE</v>
          </cell>
          <cell r="F210" t="str">
            <v>03 89 26 06 42</v>
          </cell>
          <cell r="J210" t="str">
            <v>Relevé d' Eau à Seppois le Bas</v>
          </cell>
        </row>
        <row r="211">
          <cell r="C211" t="str">
            <v>MAIRIE de SEPPOIS le BAS</v>
          </cell>
          <cell r="D211" t="str">
            <v>Mme MORGEN / pour l' Eau</v>
          </cell>
          <cell r="E211" t="str">
            <v>68580 SEPPOIS LE BAS</v>
          </cell>
          <cell r="F211" t="str">
            <v>03 89 25 60 07</v>
          </cell>
          <cell r="H211" t="str">
            <v>03 89 07 63 34</v>
          </cell>
          <cell r="J211" t="str">
            <v>Relevé d' Eau à Seppois le Bas</v>
          </cell>
        </row>
        <row r="212">
          <cell r="C212" t="str">
            <v>MAIRIE de WITTENHEIM</v>
          </cell>
          <cell r="E212" t="str">
            <v>21 r d' Ensisheim BP 29 -                     68272 WITTENHEIM Cedex</v>
          </cell>
          <cell r="F212" t="str">
            <v>03 89 52 85 15</v>
          </cell>
          <cell r="J212" t="str">
            <v>Facturation de l' Assainissement pour l' EAU</v>
          </cell>
        </row>
        <row r="213">
          <cell r="D213" t="str">
            <v>Dépannage</v>
          </cell>
          <cell r="F213" t="str">
            <v>03 89 52 85 10</v>
          </cell>
        </row>
        <row r="214">
          <cell r="C214" t="str">
            <v>MDPA                                      Service Logements</v>
          </cell>
          <cell r="D214" t="str">
            <v>Mr Daniel SCHNEIDER Chef de section</v>
          </cell>
          <cell r="E214" t="str">
            <v>MDPA  Sv Logements   127 rte de Mulhouse  68310 WITTELSHEIM</v>
          </cell>
          <cell r="F214" t="str">
            <v>03 89 26 63 81</v>
          </cell>
          <cell r="H214" t="str">
            <v>03 89 26 62 44</v>
          </cell>
          <cell r="I214" t="str">
            <v>d.schneider@mdpa.fr</v>
          </cell>
        </row>
        <row r="215">
          <cell r="C215" t="str">
            <v>MENUISERIE ENDERLIN</v>
          </cell>
          <cell r="D215" t="str">
            <v>M  ENDERLIN</v>
          </cell>
          <cell r="E215" t="str">
            <v>28 Rue Sainte Catherine                          68720  SAINT BERNARD</v>
          </cell>
          <cell r="F215" t="str">
            <v>03 89 25 46 91</v>
          </cell>
          <cell r="G215" t="str">
            <v>06 80 25 20 98</v>
          </cell>
          <cell r="H215" t="str">
            <v>03 89 25 52 98</v>
          </cell>
        </row>
        <row r="216">
          <cell r="C216" t="str">
            <v xml:space="preserve">MIROIR CITE                </v>
          </cell>
          <cell r="E216" t="str">
            <v>15, rue Lavoisier                      68200  MULHOUSE</v>
          </cell>
          <cell r="F216" t="str">
            <v>03 89 42 25 99</v>
          </cell>
          <cell r="H216" t="str">
            <v>03 89 43 34 43</v>
          </cell>
        </row>
        <row r="217">
          <cell r="D217" t="str">
            <v>BIELMANN Thierry Cadre Technique</v>
          </cell>
          <cell r="F217" t="str">
            <v>direct Mr Bielmann 03 89 60 63 61</v>
          </cell>
          <cell r="G217" t="str">
            <v>06 81 76 97 92</v>
          </cell>
        </row>
        <row r="218">
          <cell r="C218" t="str">
            <v xml:space="preserve">MIROITERIE VITALE          </v>
          </cell>
          <cell r="E218" t="str">
            <v>3 rue des Vosges                                      68350  DIDENHEIM</v>
          </cell>
          <cell r="F218" t="str">
            <v>03 89 61 01 01</v>
          </cell>
        </row>
        <row r="219">
          <cell r="C219" t="str">
            <v>MOKAS Farid</v>
          </cell>
          <cell r="E219" t="str">
            <v>SOMCO    poste interne  219</v>
          </cell>
          <cell r="G219" t="str">
            <v>06 82 67 05 44</v>
          </cell>
        </row>
        <row r="220">
          <cell r="C220" t="str">
            <v>MULHOUSE SECURITE INCENDIE</v>
          </cell>
          <cell r="D220" t="str">
            <v>Mr Albert BOENELE</v>
          </cell>
          <cell r="E220" t="str">
            <v>40 r Jean Monnet - Melpark 5 -                 68100 MULHOUSE</v>
          </cell>
          <cell r="F220" t="str">
            <v>03 89 43 18 18</v>
          </cell>
          <cell r="H220" t="str">
            <v>03 89 42 96 74</v>
          </cell>
          <cell r="J220" t="str">
            <v>ancien responsable de SIA</v>
          </cell>
        </row>
        <row r="221">
          <cell r="C221" t="str">
            <v>MULTIPROTECT</v>
          </cell>
          <cell r="E221" t="str">
            <v>ZA du Vignoble , rue de Vieux-Thann BP 98 - 68703 CERNAY Cedex</v>
          </cell>
          <cell r="F221" t="str">
            <v>03 89 39 92 92</v>
          </cell>
          <cell r="H221" t="str">
            <v>03 89 75 74 40</v>
          </cell>
          <cell r="I221" t="str">
            <v>multi-protect@wanadoo.fr</v>
          </cell>
        </row>
        <row r="222">
          <cell r="C222" t="str">
            <v>MUSCH Sarl / Ramoneur</v>
          </cell>
          <cell r="D222" t="str">
            <v>MUSCH roger</v>
          </cell>
          <cell r="E222" t="str">
            <v>24 r de la Libération                          68200 MULHOUSE Bourtzwiller</v>
          </cell>
          <cell r="F222" t="str">
            <v>03 89 52 30 91</v>
          </cell>
          <cell r="G222" t="str">
            <v>06 22 49 71 80</v>
          </cell>
          <cell r="H222" t="str">
            <v>03 89 52 01 87</v>
          </cell>
        </row>
        <row r="223">
          <cell r="E223" t="str">
            <v xml:space="preserve">     </v>
          </cell>
        </row>
        <row r="224">
          <cell r="C224" t="str">
            <v>NEOTECH SARL  /           Electricité</v>
          </cell>
          <cell r="D224" t="str">
            <v>D. Ringenbach</v>
          </cell>
          <cell r="E224" t="str">
            <v>Aire de la Thur , Rte de Guebwiller 68840 PULVERSHEIM</v>
          </cell>
          <cell r="F224" t="str">
            <v>03 89 28 32 54</v>
          </cell>
          <cell r="G224" t="str">
            <v>06 80 87 63 47</v>
          </cell>
          <cell r="H224" t="str">
            <v>03 89 28 32 74</v>
          </cell>
          <cell r="J224" t="str">
            <v>Christian RANZATO Technicien /  intervention Flammarion</v>
          </cell>
        </row>
        <row r="225">
          <cell r="E225" t="str">
            <v xml:space="preserve">     </v>
          </cell>
        </row>
        <row r="226">
          <cell r="C226" t="str">
            <v>OLGREEN   /                                      Groupe Lesage</v>
          </cell>
          <cell r="E226" t="str">
            <v>siège social : rue de St Amarin prolongée</v>
          </cell>
          <cell r="F226" t="str">
            <v>03 89 42 00 46</v>
          </cell>
          <cell r="H226" t="str">
            <v>03 89 59 67 68</v>
          </cell>
        </row>
        <row r="227">
          <cell r="D227" t="str">
            <v>Mr Laurent NITSCH gérant</v>
          </cell>
          <cell r="E227" t="str">
            <v>Services administratifs : 16, rue de Hirtzbach   68200  MULHOUSE</v>
          </cell>
          <cell r="F227" t="str">
            <v>03 89 59 67 67</v>
          </cell>
          <cell r="G227" t="str">
            <v>06 71 10 01 56</v>
          </cell>
        </row>
        <row r="228">
          <cell r="C228" t="str">
            <v>ONIMUS Société /    Peinture</v>
          </cell>
          <cell r="E228" t="str">
            <v>118 r de Richwiller                       68260  KINGERSHEIM</v>
          </cell>
          <cell r="F228" t="str">
            <v>03 89 52 30 03</v>
          </cell>
          <cell r="G228" t="str">
            <v>06 87 73 08 99</v>
          </cell>
          <cell r="H228" t="str">
            <v>03 89 57 19 06</v>
          </cell>
        </row>
        <row r="229">
          <cell r="C229" t="str">
            <v>ORTSCHEID Pierre</v>
          </cell>
          <cell r="E229" t="str">
            <v>SOMCO    poste interne  276</v>
          </cell>
          <cell r="G229" t="str">
            <v>06 32 55 08 01</v>
          </cell>
        </row>
        <row r="230">
          <cell r="C230" t="str">
            <v>OSTERMANN Géomètre</v>
          </cell>
          <cell r="D230" t="str">
            <v>Maurice et Rémi</v>
          </cell>
          <cell r="E230" t="str">
            <v>85 r de Zimmersheim                        68400   RIEDISHEIM</v>
          </cell>
          <cell r="F230" t="str">
            <v>03 89 44 19 68</v>
          </cell>
          <cell r="H230" t="str">
            <v>03 89 64 19 42</v>
          </cell>
        </row>
        <row r="231">
          <cell r="C231" t="str">
            <v>OTE</v>
          </cell>
          <cell r="F231" t="str">
            <v>03 89 59 41 11</v>
          </cell>
        </row>
        <row r="232">
          <cell r="C232" t="str">
            <v xml:space="preserve">OTIS                       </v>
          </cell>
          <cell r="D232" t="str">
            <v>J Philippe LEFEVRE Chef d'Agence</v>
          </cell>
          <cell r="E232" t="str">
            <v>124, rue du Château zu Rhein   68200  MULHOUSE</v>
          </cell>
          <cell r="H232" t="str">
            <v>03 89 59 15 11</v>
          </cell>
          <cell r="J232" t="str">
            <v>Secrétariat Accueil :  Mme WISSHAUPT</v>
          </cell>
        </row>
        <row r="233">
          <cell r="D233" t="str">
            <v>Mr MARECHAL J Pascal / contremaître maintenance</v>
          </cell>
          <cell r="F233" t="str">
            <v>direct Marechal 03 89 42 99 12</v>
          </cell>
          <cell r="G233" t="str">
            <v>06 12 41 45 04</v>
          </cell>
        </row>
        <row r="234">
          <cell r="D234" t="str">
            <v>Panne 24  / 24</v>
          </cell>
          <cell r="F234" t="str">
            <v>0 800 970 083</v>
          </cell>
        </row>
        <row r="235">
          <cell r="C235" t="str">
            <v>OZCAN &amp; KAISER                  Métallier - Serrurier</v>
          </cell>
          <cell r="E235" t="str">
            <v xml:space="preserve">4 r de l'Erable    68350 DIDENHEIM </v>
          </cell>
          <cell r="F235" t="str">
            <v>03 89 06 47 05</v>
          </cell>
          <cell r="G235" t="str">
            <v>06 61 15 19 95</v>
          </cell>
          <cell r="H235" t="str">
            <v>03 89 06 40 79</v>
          </cell>
          <cell r="I235" t="str">
            <v>ozcankaiser@wanadoo.fr</v>
          </cell>
          <cell r="J235" t="str">
            <v>http://ozcankaiser.monsite.wanadoo.fr</v>
          </cell>
        </row>
        <row r="236">
          <cell r="C236" t="str">
            <v>OZBAKAN Ismaël / SMS</v>
          </cell>
          <cell r="E236" t="str">
            <v>21 Porte du Miroir                          68100  MULHOUSE</v>
          </cell>
          <cell r="F236" t="str">
            <v>03 89 46 31 99</v>
          </cell>
          <cell r="G236" t="str">
            <v>06 15 25 12 14</v>
          </cell>
          <cell r="H236" t="str">
            <v>03 89 46 31 99</v>
          </cell>
          <cell r="J236" t="str">
            <v>Serrurerie Multi Services</v>
          </cell>
        </row>
        <row r="237">
          <cell r="E237" t="str">
            <v xml:space="preserve">     </v>
          </cell>
        </row>
        <row r="238">
          <cell r="C238" t="str">
            <v>PAPILLONS Blancs</v>
          </cell>
          <cell r="D238" t="str">
            <v xml:space="preserve"> voir rubrique  :   ASSOCIATION  les  PAPILLONS BLANCS</v>
          </cell>
        </row>
        <row r="239">
          <cell r="C239" t="str">
            <v>PIDUTTI Gino  Ets  /           Carrelage</v>
          </cell>
          <cell r="E239" t="str">
            <v>6 r des Perdrix                                          68110 ILLZACH MODENHEIM</v>
          </cell>
          <cell r="F239" t="str">
            <v>03 89 61 95 39</v>
          </cell>
          <cell r="G239" t="str">
            <v>06 07 96 32 71</v>
          </cell>
          <cell r="H239" t="str">
            <v>03 89 61 53 78</v>
          </cell>
        </row>
        <row r="240">
          <cell r="C240" t="str">
            <v>PLASTIC OMNIUM</v>
          </cell>
          <cell r="E240" t="str">
            <v>BP 206                                      92306  LEVALLOIS Cedex</v>
          </cell>
          <cell r="F240" t="str">
            <v>04 72 76 77 69</v>
          </cell>
          <cell r="G240" t="str">
            <v>06 14 99 66 43</v>
          </cell>
          <cell r="H240" t="str">
            <v>04 72 76 77 58</v>
          </cell>
          <cell r="J240" t="str">
            <v>conteneurs</v>
          </cell>
        </row>
        <row r="241">
          <cell r="C241" t="str">
            <v>PLATINIUM  / Bar du 2 Kennedy Mulhouse</v>
          </cell>
          <cell r="D241" t="str">
            <v>Mr BENTARA Gérant</v>
          </cell>
          <cell r="E241" t="str">
            <v>2 Av Kennedy                                 68200 MULHOUSE  /                                      angle rue de l' Arsenal</v>
          </cell>
          <cell r="F241" t="str">
            <v>06 19 20 23 05</v>
          </cell>
          <cell r="J241" t="str">
            <v>compteur d'eau n° 951 2648 à relever par nos soins</v>
          </cell>
        </row>
        <row r="242">
          <cell r="C242" t="str">
            <v>POMPIERS MULHOUSE</v>
          </cell>
          <cell r="D242" t="str">
            <v>Informations : Mr LEHMANN</v>
          </cell>
          <cell r="E242" t="str">
            <v>Caserne Coehern  MULHOUSE</v>
          </cell>
          <cell r="F242" t="str">
            <v>03 89 33 43 43</v>
          </cell>
        </row>
        <row r="243">
          <cell r="C243" t="str">
            <v xml:space="preserve">PROXISERVE                 </v>
          </cell>
          <cell r="D243" t="str">
            <v>siège social</v>
          </cell>
          <cell r="E243" t="str">
            <v>7 rue Basses Tintelleries                              62200  BOULOGNE s/ Mer</v>
          </cell>
          <cell r="F243" t="str">
            <v>03 21 10 92 10</v>
          </cell>
          <cell r="H243" t="str">
            <v>03 21 10 92 20</v>
          </cell>
        </row>
        <row r="244">
          <cell r="D244" t="str">
            <v>Facturation :</v>
          </cell>
          <cell r="E244" t="str">
            <v>9 r Jacob Mayer                           67200 STRASBOURG</v>
          </cell>
          <cell r="F244" t="str">
            <v>03 88 27 54 00</v>
          </cell>
          <cell r="H244" t="str">
            <v>03 88 27 54 01</v>
          </cell>
        </row>
        <row r="245">
          <cell r="D245" t="str">
            <v>Répartiteurs</v>
          </cell>
          <cell r="E245" t="str">
            <v>Agence de Strasbourg :                                 8 bis de la Redoute 67207 NIEDERHAUSBERGEN</v>
          </cell>
          <cell r="F245" t="str">
            <v>03 90 22 61 61</v>
          </cell>
          <cell r="H245" t="str">
            <v>03 89 64 31 38</v>
          </cell>
          <cell r="I245" t="str">
            <v>www.proxiserve.fr</v>
          </cell>
        </row>
        <row r="246">
          <cell r="D246" t="str">
            <v>CONTRATS CHAUDIERES</v>
          </cell>
          <cell r="F246" t="str">
            <v>03 89 31 86 20</v>
          </cell>
        </row>
        <row r="247">
          <cell r="D247" t="str">
            <v>Sylvain MICHELOT Chef d' Agence</v>
          </cell>
          <cell r="E247" t="str">
            <v>RIXHEIM / Service Administratif : 5 Av Valparc                                 68440  HABSHEIM</v>
          </cell>
          <cell r="F247" t="str">
            <v>03 89 44 63 22</v>
          </cell>
          <cell r="G247" t="str">
            <v>Michelot              06 03 64 74 43</v>
          </cell>
        </row>
        <row r="248">
          <cell r="D248" t="str">
            <v>Nathalie ou Olivia / chaudières / VMC</v>
          </cell>
        </row>
        <row r="249">
          <cell r="D249" t="str">
            <v>Stéphanie ou Fanny :  Eau</v>
          </cell>
          <cell r="F249" t="str">
            <v>03 89 63 41 53</v>
          </cell>
        </row>
        <row r="250">
          <cell r="E250" t="str">
            <v xml:space="preserve">     </v>
          </cell>
        </row>
        <row r="251">
          <cell r="E251" t="str">
            <v xml:space="preserve">     </v>
          </cell>
        </row>
        <row r="252">
          <cell r="E252" t="str">
            <v xml:space="preserve">     </v>
          </cell>
        </row>
        <row r="253">
          <cell r="C253" t="str">
            <v xml:space="preserve">R + D MUSCH SARL           </v>
          </cell>
          <cell r="D253" t="str">
            <v>M  MUSCH</v>
          </cell>
          <cell r="E253" t="str">
            <v>24, rue de la Libération                          68200  MULHOUSE</v>
          </cell>
          <cell r="F253" t="str">
            <v>03 89 52 30 91</v>
          </cell>
          <cell r="G253" t="str">
            <v>06 22 49 71 80</v>
          </cell>
          <cell r="H253" t="str">
            <v>03 89 52 01 87</v>
          </cell>
        </row>
        <row r="254">
          <cell r="C254" t="str">
            <v>RAMONAGE les 3 lys Sarl</v>
          </cell>
          <cell r="E254" t="str">
            <v>8 rue de l' Ecole                                68220 WENTZWILLER</v>
          </cell>
          <cell r="F254" t="str">
            <v>03 89 68 69 44</v>
          </cell>
          <cell r="G254" t="str">
            <v xml:space="preserve"> </v>
          </cell>
          <cell r="H254" t="str">
            <v>03 89 68 75 33</v>
          </cell>
          <cell r="J254" t="str">
            <v>ramonage contrôle vidéo / Secteur St LOUIS</v>
          </cell>
        </row>
        <row r="255">
          <cell r="C255" t="str">
            <v>Ramonage Michel DREYER</v>
          </cell>
          <cell r="D255" t="str">
            <v>Maître ramoneur</v>
          </cell>
          <cell r="E255" t="str">
            <v>8 r des Vallons                                 68170 RIXHEIM</v>
          </cell>
          <cell r="F255" t="str">
            <v>03 89 44 25 42</v>
          </cell>
        </row>
        <row r="256">
          <cell r="C256" t="str">
            <v>RCS  SCHINDLER                Ascenseur</v>
          </cell>
          <cell r="D256" t="str">
            <v>VOIR SOUS SCHINDLER</v>
          </cell>
          <cell r="E256" t="str">
            <v>3 r du Fort - Point Sud                           67118 STRASBOURG - GEISPOLSHEIM</v>
          </cell>
          <cell r="F256" t="str">
            <v>03 88 55 17 00</v>
          </cell>
          <cell r="G256" t="str">
            <v>dépannage :        0 800 031 000</v>
          </cell>
          <cell r="H256" t="str">
            <v>03 88 55 17 19</v>
          </cell>
        </row>
        <row r="257">
          <cell r="E257" t="str">
            <v>Agence de Mulhouse                           104 a, r des Bains                                 68390 SAUSHEIM</v>
          </cell>
          <cell r="F257" t="str">
            <v>03 89 31 02 78</v>
          </cell>
          <cell r="H257" t="str">
            <v>03 89 31 02 86</v>
          </cell>
        </row>
        <row r="258">
          <cell r="D258" t="str">
            <v>Alain BISSCHOP Resp trav maintenance</v>
          </cell>
          <cell r="F258" t="str">
            <v>direct                    03 89 31 02 82</v>
          </cell>
          <cell r="G258" t="str">
            <v>Bisschop            06 86 42 91 78</v>
          </cell>
          <cell r="I258" t="str">
            <v>alain_bisschopp@fr.scindler.com</v>
          </cell>
        </row>
        <row r="259">
          <cell r="C259" t="str">
            <v xml:space="preserve">REAGIR                     </v>
          </cell>
          <cell r="D259" t="str">
            <v>Mr Marcel CZAJA Gérant</v>
          </cell>
          <cell r="E259" t="str">
            <v>8 rue du Pont                                  68110  ILLZACH</v>
          </cell>
          <cell r="F259" t="str">
            <v>03 89 46 84 62</v>
          </cell>
          <cell r="G259" t="str">
            <v>06 08 96 13 15</v>
          </cell>
          <cell r="H259" t="str">
            <v>03 89 66 59 82</v>
          </cell>
        </row>
        <row r="260">
          <cell r="C260" t="str">
            <v>REAGIR  Nettoyage -             Espaces Verts</v>
          </cell>
          <cell r="D260" t="str">
            <v>Pascal FOISSAC</v>
          </cell>
          <cell r="G260" t="str">
            <v>Mr Lorraine :  06 80 03 36 09</v>
          </cell>
        </row>
        <row r="261">
          <cell r="C261" t="str">
            <v>REAGIR  Peinture Décoration , Revêt. Sol</v>
          </cell>
          <cell r="D261" t="str">
            <v>Olivier SCHWING</v>
          </cell>
          <cell r="G261" t="str">
            <v>06 26 91 06 36</v>
          </cell>
          <cell r="I261" t="str">
            <v>reagir.peinture@reagir.fr</v>
          </cell>
          <cell r="J261" t="str">
            <v>SITE / WWW.REAGIR.FR</v>
          </cell>
        </row>
        <row r="262">
          <cell r="C262" t="str">
            <v>REGIE de Bourtzwiller</v>
          </cell>
          <cell r="D262" t="str">
            <v>Mr DOMINGUEZ Christophe Chef d' Equipe</v>
          </cell>
          <cell r="E262" t="str">
            <v>15 r de Bordeaux                             68200 MULHOUSE</v>
          </cell>
          <cell r="F262" t="str">
            <v>03 89 52 40 05</v>
          </cell>
          <cell r="G262" t="str">
            <v>06 19 88 77 00</v>
          </cell>
          <cell r="H262" t="str">
            <v>03 89 52 93 52</v>
          </cell>
          <cell r="I262" t="str">
            <v>régie.bourtzwiller@wanadoo.fr</v>
          </cell>
          <cell r="J262" t="str">
            <v>peinture int ext papier peint , pose de cloison , nettoyage , débarras en tout genre , petite démolition , vidage caves et greniers</v>
          </cell>
        </row>
        <row r="263">
          <cell r="D263" t="str">
            <v>Mr Jacques JOMBART Directeur</v>
          </cell>
          <cell r="G263" t="str">
            <v>06 08 51 66 29</v>
          </cell>
          <cell r="I263" t="str">
            <v>Mme DUBOIS Secrét. Comptable</v>
          </cell>
        </row>
        <row r="264">
          <cell r="C264" t="str">
            <v xml:space="preserve">REGIO'NETTOYAGE            </v>
          </cell>
          <cell r="E264" t="str">
            <v>103 rue Vauban                            68100  MULHOUSE</v>
          </cell>
          <cell r="F264" t="str">
            <v>03 89 66 51 66</v>
          </cell>
          <cell r="H264" t="str">
            <v>03 89 66 17 37</v>
          </cell>
        </row>
        <row r="265">
          <cell r="C265" t="str">
            <v xml:space="preserve">RUHLMANN SARL              </v>
          </cell>
          <cell r="D265" t="str">
            <v>Ruhlmann</v>
          </cell>
          <cell r="E265" t="str">
            <v>17 Rue des Roseaux                             68120  PFASTATT</v>
          </cell>
          <cell r="F265" t="str">
            <v>03 89 53 10 76</v>
          </cell>
          <cell r="G265" t="str">
            <v>06 11 64 53 57</v>
          </cell>
          <cell r="H265" t="str">
            <v>03 89 53 17 19</v>
          </cell>
        </row>
        <row r="266">
          <cell r="E266" t="str">
            <v xml:space="preserve">     </v>
          </cell>
        </row>
        <row r="267">
          <cell r="C267" t="str">
            <v>S ' SERVICES</v>
          </cell>
          <cell r="E267" t="str">
            <v>3 r du Cerf                                      68190 ENSISHEIM</v>
          </cell>
          <cell r="F267" t="str">
            <v>03 89 81 01 56</v>
          </cell>
          <cell r="G267" t="str">
            <v>06 60 25 25 34</v>
          </cell>
          <cell r="I267" t="str">
            <v>s-services@wanadoo.fr</v>
          </cell>
          <cell r="J267" t="str">
            <v>Installation , dépannage Sanitaire - Chauffage</v>
          </cell>
        </row>
        <row r="268">
          <cell r="C268" t="str">
            <v>SABLONE Antoine SE    /  Sanitaire</v>
          </cell>
          <cell r="E268" t="str">
            <v>8 r de Dijon BP 90101                68263 KINGERSHEIM Cedex</v>
          </cell>
          <cell r="F268" t="str">
            <v>03 89 53 16 44</v>
          </cell>
          <cell r="H268" t="str">
            <v>03 89 52 92 50</v>
          </cell>
        </row>
        <row r="269">
          <cell r="C269" t="str">
            <v>S A I ( Sté Alsacienne d' Intervention )</v>
          </cell>
          <cell r="D269" t="str">
            <v>Joel GENTIL Directeur</v>
          </cell>
          <cell r="E269" t="str">
            <v>1 rue Alexandre Volta                       67450  MUNDOLSHEIM</v>
          </cell>
          <cell r="F269" t="str">
            <v>03 88 19 18 69</v>
          </cell>
          <cell r="G269" t="str">
            <v>06 11 02 33 13</v>
          </cell>
          <cell r="H269" t="str">
            <v>03 88 19 60 67</v>
          </cell>
          <cell r="I269" t="str">
            <v>societe-sai@wanadoo.fr</v>
          </cell>
          <cell r="J269" t="str">
            <v>Ascenseurs , Portes automatiques , Contrôle d'Accès</v>
          </cell>
        </row>
        <row r="270">
          <cell r="D270" t="str">
            <v>permanence après 17 h 30 :    03 88 19 18 69</v>
          </cell>
          <cell r="J270" t="str">
            <v>secrétarial : Laurence</v>
          </cell>
        </row>
        <row r="271">
          <cell r="C271" t="str">
            <v>SAMAG SA COLMAR       /  BUTAGAZ</v>
          </cell>
          <cell r="D271" t="str">
            <v>Service Clientèle</v>
          </cell>
          <cell r="E271" t="str">
            <v>1 rue E Schwoerer BP 1321                                 68013  COLMAR</v>
          </cell>
          <cell r="F271" t="str">
            <v>03 89 41 48 13</v>
          </cell>
          <cell r="H271" t="str">
            <v>03 89 24 97 48</v>
          </cell>
          <cell r="J271" t="str">
            <v>fourniture de PROPANE pour RICHWILLER cité 194</v>
          </cell>
        </row>
        <row r="272">
          <cell r="C272" t="str">
            <v>SANEST                              Débouchage</v>
          </cell>
          <cell r="E272" t="str">
            <v>ZAE Heiden Est - 6 r du Luxembourg 68310 WITTELSHEIM</v>
          </cell>
          <cell r="F272" t="str">
            <v>03 89 57 80 60</v>
          </cell>
          <cell r="H272" t="str">
            <v>03 89 57 80 69</v>
          </cell>
          <cell r="I272" t="str">
            <v>www.sanest.fr</v>
          </cell>
        </row>
        <row r="273">
          <cell r="C273" t="str">
            <v>SAPP Eurodeco                      Peintures Papiers Peints</v>
          </cell>
          <cell r="D273" t="str">
            <v>J.Claude PFANTER</v>
          </cell>
          <cell r="E273" t="str">
            <v>66 , Av de Belgique                            68110 ILLZACH</v>
          </cell>
          <cell r="F273" t="str">
            <v>03 89 31 20 92</v>
          </cell>
        </row>
        <row r="274">
          <cell r="C274" t="str">
            <v>SASIK /  Syndic copro</v>
          </cell>
          <cell r="E274" t="str">
            <v>32 passage du théâtre                         68200 MULHOUSE</v>
          </cell>
          <cell r="F274" t="str">
            <v>03 89 46 84 46</v>
          </cell>
          <cell r="H274" t="str">
            <v>03 89 45 63 89</v>
          </cell>
        </row>
        <row r="275">
          <cell r="C275" t="str">
            <v>SAUNIER DUVAL</v>
          </cell>
          <cell r="D275" t="str">
            <v>Frédéric PARMENTIER Agt Technico - Cial</v>
          </cell>
          <cell r="E275" t="str">
            <v>Direction régionale Nancy :                          12 r des Sables - BP  66                             54420  PULNOY</v>
          </cell>
          <cell r="F275" t="str">
            <v>03 83 21 34 34</v>
          </cell>
          <cell r="G275" t="str">
            <v>06 08 18 41 62</v>
          </cell>
          <cell r="H275" t="str">
            <v>03 83 21 29 59</v>
          </cell>
        </row>
        <row r="276">
          <cell r="C276" t="str">
            <v>SAUR /  Eaux</v>
          </cell>
          <cell r="E276" t="str">
            <v>65 rte de Mulhouse BP  111                           68170 RIXHEIM</v>
          </cell>
          <cell r="F276" t="str">
            <v>03 89 44 94 77</v>
          </cell>
        </row>
        <row r="277">
          <cell r="C277" t="str">
            <v>SAUR /  Eaux / Dépannage</v>
          </cell>
          <cell r="F277" t="str">
            <v>03 89 44 94 77</v>
          </cell>
        </row>
        <row r="278">
          <cell r="C278" t="str">
            <v xml:space="preserve">SAV  ENERGIES            </v>
          </cell>
          <cell r="D278" t="str">
            <v>M  VONTHRON / Mme MULLER Caroline</v>
          </cell>
          <cell r="E278" t="str">
            <v>3 rue Louis Blériot BP 16   68127  SAINTE CROIX EN PLAINE</v>
          </cell>
          <cell r="F278" t="str">
            <v>03 89 22 23 90</v>
          </cell>
          <cell r="H278" t="str">
            <v>03 89 22 23 99</v>
          </cell>
          <cell r="I278" t="str">
            <v>vonthron.sarl@rmcnet.fr</v>
          </cell>
          <cell r="J278" t="str">
            <v>Electricité - chauffage - sanitaire - climatisation</v>
          </cell>
        </row>
        <row r="279">
          <cell r="C279" t="str">
            <v>SCARAVELLA</v>
          </cell>
          <cell r="D279" t="str">
            <v>Scaravella Pierre</v>
          </cell>
          <cell r="E279" t="str">
            <v>39 r de la Chartre                        68400 RIEDISHEIM</v>
          </cell>
          <cell r="F279" t="str">
            <v>03 89 44 45 79</v>
          </cell>
          <cell r="G279" t="str">
            <v>Mr SCARAVELLA :  06 09 94 53 97</v>
          </cell>
          <cell r="H279" t="str">
            <v>03 89 63 73 80</v>
          </cell>
        </row>
        <row r="280">
          <cell r="C280" t="str">
            <v>SCHAEDELE J M             sarl / Espaces Verts</v>
          </cell>
          <cell r="D280" t="str">
            <v>SCHAEDELE J.M.</v>
          </cell>
          <cell r="E280" t="str">
            <v>8 rue de Colmar                                 68180  HORBOURG WIHR</v>
          </cell>
          <cell r="F280" t="str">
            <v>03 89 41 57 22</v>
          </cell>
          <cell r="H280" t="str">
            <v>03 89 24 04 81</v>
          </cell>
          <cell r="I280" t="str">
            <v>jmschaedele@calixo.net</v>
          </cell>
          <cell r="J280" t="str">
            <v>Jardinier Paysagiste</v>
          </cell>
        </row>
        <row r="281">
          <cell r="C281" t="str">
            <v>SCHAEFFER Xavier                  Les JARDINIERS</v>
          </cell>
          <cell r="D281" t="str">
            <v>M SCHAEFFER Xavier</v>
          </cell>
          <cell r="E281" t="str">
            <v>9 rue de la Hardt -                            68270 WITTENHEIM</v>
          </cell>
          <cell r="F281" t="str">
            <v>03 89 57 36 15</v>
          </cell>
          <cell r="G281" t="str">
            <v>06 03 40 05 36</v>
          </cell>
          <cell r="H281" t="str">
            <v>03 89 52 79 08</v>
          </cell>
          <cell r="I281" t="str">
            <v>lesjardiniers.sarl@wandoo.fr</v>
          </cell>
        </row>
        <row r="282">
          <cell r="C282" t="str">
            <v>SCHINDLER RCS              Ascenseur</v>
          </cell>
          <cell r="E282" t="str">
            <v>3 r du Fort - Point Sud                           67118 STRASBOURG - GEISPOLSHEIM</v>
          </cell>
          <cell r="F282" t="str">
            <v>03 88 55 17 00</v>
          </cell>
          <cell r="G282" t="str">
            <v>dépannage :        0 800 031 000</v>
          </cell>
          <cell r="H282" t="str">
            <v>03 88 55 17 19</v>
          </cell>
        </row>
        <row r="283">
          <cell r="E283" t="str">
            <v>Agence de Mulhouse                           104 a, r des Bains                                 68390 SAUSHEIM</v>
          </cell>
          <cell r="F283" t="str">
            <v>03 89 31 02 78</v>
          </cell>
          <cell r="H283" t="str">
            <v>03 89 31 02 86</v>
          </cell>
        </row>
        <row r="284">
          <cell r="D284" t="str">
            <v>Alain BISSCHOP Resp trav maintenance</v>
          </cell>
          <cell r="F284" t="str">
            <v>direct                    03 89 31 02 82</v>
          </cell>
          <cell r="G284" t="str">
            <v>Bisschop            06 86 42 91 78</v>
          </cell>
          <cell r="I284" t="str">
            <v>alain_bisschopp@fr.scindler.com</v>
          </cell>
        </row>
        <row r="285">
          <cell r="C285" t="str">
            <v>SCHMITT CCR  / Couverture Zinguerie Ferblanterie</v>
          </cell>
          <cell r="D285" t="str">
            <v>SCHMITT Franck</v>
          </cell>
          <cell r="E285" t="str">
            <v>10 r des Peupliers                                  68120 PFASTATT</v>
          </cell>
          <cell r="F285" t="str">
            <v>03 89 52 18 00</v>
          </cell>
          <cell r="G285" t="str">
            <v>06 12 18 38 68</v>
          </cell>
          <cell r="H285" t="str">
            <v>03 89 50 82 36</v>
          </cell>
          <cell r="J285" t="str">
            <v>Charpente, couverture , zinguerie , étanchéité</v>
          </cell>
        </row>
        <row r="286">
          <cell r="C286" t="str">
            <v>SECOURELEC</v>
          </cell>
          <cell r="E286" t="str">
            <v>25 r de l' Ecluse                               68120 PFASTATT</v>
          </cell>
          <cell r="F286" t="str">
            <v>03 89 51 06 92</v>
          </cell>
          <cell r="H286" t="str">
            <v>03 89 53 90 39</v>
          </cell>
        </row>
        <row r="287">
          <cell r="C287" t="str">
            <v xml:space="preserve">SE  GINO PIDUTTI SARL     </v>
          </cell>
          <cell r="D287" t="str">
            <v>M  PIDUTTI</v>
          </cell>
          <cell r="E287" t="str">
            <v>6 rue des Perdrix                                   68110  ILLZACH-MODENHEIM</v>
          </cell>
          <cell r="F287" t="str">
            <v>03 89 61 95 39</v>
          </cell>
          <cell r="H287" t="str">
            <v>03 89 61 53 78</v>
          </cell>
        </row>
        <row r="288">
          <cell r="C288" t="str">
            <v xml:space="preserve">SEMA HYGIENE               </v>
          </cell>
          <cell r="D288" t="str">
            <v>Eva SCHEUER Déléguée Commerciale</v>
          </cell>
          <cell r="E288" t="str">
            <v>Agence de Strasbourg  :                 23 rue Saglio BP 145  -                     67025  STRASBOURG Cedex 01</v>
          </cell>
          <cell r="F288" t="str">
            <v>03 88 39 77 78</v>
          </cell>
          <cell r="G288" t="str">
            <v>06 19 43 18 65</v>
          </cell>
          <cell r="H288" t="str">
            <v>03 88 39 43 44</v>
          </cell>
          <cell r="J288" t="str">
            <v>désintectisation</v>
          </cell>
        </row>
        <row r="289">
          <cell r="C289" t="str">
            <v xml:space="preserve">SERRURERIE MULTI SERVICES  </v>
          </cell>
          <cell r="D289" t="str">
            <v>M  OZBAKAN</v>
          </cell>
          <cell r="E289" t="str">
            <v>21 Porte du Miroir                                 68100  MULHOUSE</v>
          </cell>
          <cell r="F289" t="str">
            <v>03 89 46 31 99</v>
          </cell>
        </row>
        <row r="290">
          <cell r="C290" t="str">
            <v>SERVICE DES EAUX                    Ville de Mulhouse</v>
          </cell>
          <cell r="D290" t="str">
            <v>Mr VOGEL Daniel</v>
          </cell>
          <cell r="E290" t="str">
            <v>61 r de Thann  68200 MULHOUSE</v>
          </cell>
          <cell r="F290" t="str">
            <v>03 89 32 68 45   direct</v>
          </cell>
          <cell r="H290" t="str">
            <v>03 89 32 68 45</v>
          </cell>
          <cell r="J290" t="str">
            <v>Directeur : Bernard FINCK</v>
          </cell>
        </row>
        <row r="291">
          <cell r="D291" t="str">
            <v>BITSCH Denis Cellule Clients</v>
          </cell>
          <cell r="F291" t="str">
            <v>03 89 32 58 19</v>
          </cell>
        </row>
        <row r="292">
          <cell r="D292" t="str">
            <v>Resp Facturation  Mme JECKO</v>
          </cell>
        </row>
        <row r="293">
          <cell r="C293" t="str">
            <v>SERVI' EST Sarl                            / Nettoyage</v>
          </cell>
          <cell r="D293" t="str">
            <v>Jean Claude CAUNES</v>
          </cell>
          <cell r="E293" t="str">
            <v>37 r de la Gare                                   68190 ENSISHEIM</v>
          </cell>
          <cell r="F293" t="str">
            <v>03 89 83 40 48</v>
          </cell>
          <cell r="H293" t="str">
            <v>03 89 81 71 63</v>
          </cell>
          <cell r="I293" t="str">
            <v>servi.est1@libertysurf.fr</v>
          </cell>
        </row>
        <row r="294">
          <cell r="C294" t="str">
            <v xml:space="preserve">SFA  KONE                </v>
          </cell>
          <cell r="E294" t="str">
            <v>8, rue Adèle Riton BP 78                        67067  STRASBOURG CEDEX</v>
          </cell>
          <cell r="F294" t="str">
            <v>03 88 15 21 59</v>
          </cell>
        </row>
        <row r="295">
          <cell r="C295" t="str">
            <v>S I A    Sécurité  Incendie  Asservissement</v>
          </cell>
          <cell r="D295" t="str">
            <v>Mr LALLEMAND Marc</v>
          </cell>
          <cell r="E295" t="str">
            <v>plus de bureaux sur place , voir siège à TAVERNY</v>
          </cell>
          <cell r="F295" t="str">
            <v>01 30 40 74 10</v>
          </cell>
          <cell r="G295" t="str">
            <v>06 76 96 36 86</v>
          </cell>
          <cell r="H295" t="str">
            <v>01 34 18 56 74</v>
          </cell>
          <cell r="J295" t="str">
            <v>Interlocuteur : Mr CAPEL</v>
          </cell>
        </row>
        <row r="296">
          <cell r="D296" t="str">
            <v>Mr Jean Michel TUAL</v>
          </cell>
          <cell r="E296" t="str">
            <v>25 r Condorcet ZAC du parc                  95150 TAVERNY</v>
          </cell>
          <cell r="F296" t="str">
            <v>01 30 40 74 10</v>
          </cell>
          <cell r="I296" t="str">
            <v>jmtual@sia-security.com</v>
          </cell>
        </row>
        <row r="297">
          <cell r="C297" t="str">
            <v>SGB 68                                 Service Général du Bâtiment</v>
          </cell>
          <cell r="D297" t="str">
            <v>M  CAMPOS</v>
          </cell>
          <cell r="E297" t="str">
            <v>17 rue des Roseaux                                 68120  PFASTATT</v>
          </cell>
          <cell r="F297" t="str">
            <v>03 89 50 08 78</v>
          </cell>
          <cell r="G297" t="str">
            <v>06 14 96 27 19</v>
          </cell>
          <cell r="H297" t="str">
            <v>03 89 50 15 38</v>
          </cell>
        </row>
        <row r="298">
          <cell r="C298" t="str">
            <v xml:space="preserve">SGIE                       </v>
          </cell>
          <cell r="D298" t="str">
            <v>M  HENTZ F.</v>
          </cell>
          <cell r="E298" t="str">
            <v>1 rue de Hirschau                                68260 KINGERSHEIM</v>
          </cell>
          <cell r="F298" t="str">
            <v>03 89 51 03 04</v>
          </cell>
          <cell r="G298" t="str">
            <v>Technicien :    06 08 54 80 47</v>
          </cell>
          <cell r="H298" t="str">
            <v>03 89 52 44 52</v>
          </cell>
          <cell r="I298" t="str">
            <v>S.G.I.E@wanadoo.fr</v>
          </cell>
          <cell r="J298" t="str">
            <v>Mr H. BLIND Monteur ,</v>
          </cell>
        </row>
        <row r="299">
          <cell r="G299" t="str">
            <v>Mr Bacher :   06 75 74 89 62</v>
          </cell>
        </row>
        <row r="300">
          <cell r="C300" t="str">
            <v>S.I.A. Sécurité Incendie</v>
          </cell>
          <cell r="E300" t="str">
            <v>Z.A.E. du Parc BP 63 - 25 rue Condorcet 95153 TAVERNY Cedex</v>
          </cell>
          <cell r="F300" t="str">
            <v>01 30 40 74 10</v>
          </cell>
          <cell r="H300" t="str">
            <v>01 30 40 74 11</v>
          </cell>
        </row>
        <row r="301">
          <cell r="E301" t="str">
            <v>Direction Régionale Alsace : 116 r de Pfastatt 68260 KINGERSHEIM</v>
          </cell>
          <cell r="F301" t="str">
            <v>03 89 61 22 40</v>
          </cell>
          <cell r="H301" t="str">
            <v>03 89 50 00 87</v>
          </cell>
        </row>
        <row r="302">
          <cell r="C302" t="str">
            <v xml:space="preserve">SLCG                       </v>
          </cell>
          <cell r="D302" t="str">
            <v>Elisabeth GUNTZ Resp Agence</v>
          </cell>
          <cell r="E302" t="str">
            <v>7, rue du Parc                              67205  OBERHAUSBERGEN</v>
          </cell>
          <cell r="F302" t="str">
            <v>03 88 56 34 44</v>
          </cell>
          <cell r="H302" t="str">
            <v>03 88 56 34 33</v>
          </cell>
          <cell r="I302" t="str">
            <v>egitz@strasbourg.rms.slb.com</v>
          </cell>
        </row>
        <row r="304">
          <cell r="C304" t="str">
            <v>SLCG   /  relevés</v>
          </cell>
          <cell r="D304" t="str">
            <v>Mme ROHMER</v>
          </cell>
          <cell r="F304" t="str">
            <v>03 88 56 88 75 direct</v>
          </cell>
        </row>
        <row r="305">
          <cell r="C305" t="str">
            <v>SMAC ACIEROÏD</v>
          </cell>
          <cell r="E305" t="str">
            <v>Agence de Mulhouse :                          1 r de Gascogne BP 77                              68273 WITTENHEIM Cedex</v>
          </cell>
          <cell r="F305" t="str">
            <v>03 89 53 45 88</v>
          </cell>
          <cell r="H305" t="str">
            <v>03 89 53 17 37</v>
          </cell>
          <cell r="I305" t="str">
            <v>mulhouse@smac-acieroid.fr</v>
          </cell>
        </row>
        <row r="306">
          <cell r="C306" t="str">
            <v>SM CONCEPT / Serrurerie</v>
          </cell>
          <cell r="E306" t="str">
            <v>66 r Thierstein                           68200 MULHOUSE</v>
          </cell>
          <cell r="F306" t="str">
            <v>03 89 45 10 92</v>
          </cell>
          <cell r="G306" t="str">
            <v>06 73 01 10 13</v>
          </cell>
          <cell r="H306" t="str">
            <v>03 89 43 80 57</v>
          </cell>
        </row>
        <row r="307">
          <cell r="C307" t="str">
            <v>SMS  / OZBAKAN  Ismaël</v>
          </cell>
          <cell r="D307" t="str">
            <v>Mr Ozbakan</v>
          </cell>
          <cell r="E307" t="str">
            <v>21 Porte du Miroir                         68100  MULHOUSE</v>
          </cell>
          <cell r="F307" t="str">
            <v>03 89 46 31 99</v>
          </cell>
          <cell r="G307" t="str">
            <v>06 15 25 12 14</v>
          </cell>
          <cell r="H307" t="str">
            <v>03 89 46 31 99</v>
          </cell>
          <cell r="J307" t="str">
            <v>Serrurerie Multi Services</v>
          </cell>
        </row>
        <row r="308">
          <cell r="C308" t="str">
            <v>SNCF - Equipement</v>
          </cell>
          <cell r="D308" t="str">
            <v>Mr PELLIN</v>
          </cell>
          <cell r="E308" t="str">
            <v>EVEN de MULHOUSE U.P. 16843                  20 Av du Gal Leclerc                           68100 MULHOUSE</v>
          </cell>
          <cell r="J308" t="str">
            <v>arbres , sur ligne électrique , r Tuilerie , RIEDISHEIM</v>
          </cell>
        </row>
        <row r="309">
          <cell r="C309" t="str">
            <v>SOCIETE ALSACIENNE INTERVEN</v>
          </cell>
          <cell r="E309" t="str">
            <v>1 rue Alexandre Volta                             67450  MUNDOLSHEIM</v>
          </cell>
          <cell r="F309" t="str">
            <v>03 88 19 18 69</v>
          </cell>
        </row>
        <row r="310">
          <cell r="C310" t="str">
            <v>SOGEST / Agence Clientèle</v>
          </cell>
          <cell r="E310" t="str">
            <v>BP 125 - VIEUX THANN                               68802 Thann Cedex</v>
          </cell>
          <cell r="F310" t="str">
            <v>0810 451 451 appel local</v>
          </cell>
          <cell r="H310" t="str">
            <v>03 89 38 62 78</v>
          </cell>
          <cell r="J310" t="str">
            <v>facturation Eau bassin potassique</v>
          </cell>
        </row>
        <row r="311">
          <cell r="C311" t="str">
            <v>SOLAVITE Labo /                Traitement d'eau</v>
          </cell>
          <cell r="D311" t="str">
            <v>Mme LECUBRIER</v>
          </cell>
          <cell r="E311" t="str">
            <v>90 r Laugier  75017  PARIS</v>
          </cell>
          <cell r="F311" t="str">
            <v>01 43 80 86 93</v>
          </cell>
          <cell r="H311" t="str">
            <v>01 46 22 51 09</v>
          </cell>
          <cell r="J311" t="str">
            <v>fourniture traitement eau pour la rue de Lorraine à RIEDISHEIM</v>
          </cell>
        </row>
        <row r="312">
          <cell r="C312" t="str">
            <v>SOLS SERVICE /                  revêtement de sol</v>
          </cell>
          <cell r="E312" t="str">
            <v>20 a rte de Mulhouse                         68170  RIXHEIM</v>
          </cell>
          <cell r="F312" t="str">
            <v>03 89 44 41 75</v>
          </cell>
          <cell r="H312" t="str">
            <v>03 89 44 41 88</v>
          </cell>
        </row>
        <row r="313">
          <cell r="C313" t="str">
            <v>SOPREMA                  Couverture Zinguerie</v>
          </cell>
          <cell r="E313" t="str">
            <v>27 r Jacques Mugnier                      68060 MULHOUSE Cedex</v>
          </cell>
          <cell r="F313" t="str">
            <v>03 89 33 51 51</v>
          </cell>
          <cell r="H313" t="str">
            <v>03 89 42 07 77</v>
          </cell>
        </row>
        <row r="314">
          <cell r="C314" t="str">
            <v>SOPROLUX</v>
          </cell>
          <cell r="E314" t="str">
            <v>Agence 67 :  8 rue Alfred Kastler 67300 SCHILTIGHEIM</v>
          </cell>
          <cell r="F314" t="str">
            <v>03 90 20 84 60</v>
          </cell>
          <cell r="H314" t="str">
            <v>03 90 20 84 64</v>
          </cell>
          <cell r="I314" t="str">
            <v>www.soprolux.fr</v>
          </cell>
        </row>
        <row r="315">
          <cell r="D315" t="str">
            <v>représentant : MOUNIER Jean Pierre</v>
          </cell>
          <cell r="E315" t="str">
            <v>1 r des Gravières Z.I. 3  -                    68170 RIXHEIM</v>
          </cell>
          <cell r="F315" t="str">
            <v>03 89 31 88 22</v>
          </cell>
          <cell r="H315" t="str">
            <v>03 89 31 88 29</v>
          </cell>
          <cell r="J315" t="str">
            <v>produits et équipements professionnels au service de la propreté</v>
          </cell>
        </row>
        <row r="316">
          <cell r="C316" t="str">
            <v xml:space="preserve">SOS DEBOUCHAGE             </v>
          </cell>
          <cell r="D316" t="str">
            <v>M  MORETTI</v>
          </cell>
          <cell r="E316" t="str">
            <v>1 rue des Anémones                         68780  SENTHEIM</v>
          </cell>
          <cell r="G316" t="str">
            <v>06 07 64 51 78</v>
          </cell>
          <cell r="H316" t="str">
            <v>03 89 39 03 73</v>
          </cell>
        </row>
        <row r="317">
          <cell r="C317" t="str">
            <v>STALLINI</v>
          </cell>
          <cell r="D317" t="str">
            <v>Mr BURGER</v>
          </cell>
          <cell r="E317" t="str">
            <v>57 r Jean Monnet BP 2455                    68057 MULHOUSE Cedex</v>
          </cell>
          <cell r="F317" t="str">
            <v>03 89 33 58 90</v>
          </cell>
          <cell r="G317" t="str">
            <v>06 15 15 30 93</v>
          </cell>
          <cell r="H317" t="str">
            <v>03 89 33 58 91</v>
          </cell>
        </row>
        <row r="318">
          <cell r="C318" t="str">
            <v>STEPE  EST  /  Electricité</v>
          </cell>
          <cell r="E318" t="str">
            <v>BP 61051                                       67382 LINGOLSHEIM</v>
          </cell>
          <cell r="F318" t="str">
            <v>03 89 57 20 50</v>
          </cell>
          <cell r="G318" t="str">
            <v xml:space="preserve"> </v>
          </cell>
          <cell r="H318" t="str">
            <v>03 89 50 88 42</v>
          </cell>
        </row>
        <row r="319">
          <cell r="C319" t="str">
            <v>STIHLE Frères</v>
          </cell>
          <cell r="E319" t="str">
            <v>siège :  7 r Fecht                                                68230 WIHR AU VAL</v>
          </cell>
          <cell r="F319" t="str">
            <v>03 89 71 09 19</v>
          </cell>
          <cell r="H319" t="str">
            <v>03 89 71 10 75</v>
          </cell>
        </row>
        <row r="320">
          <cell r="C320" t="str">
            <v>STRARIPA  Sarl</v>
          </cell>
          <cell r="E320" t="str">
            <v>24 r du Gal Gouraud                             68500 GUEBWILLER</v>
          </cell>
          <cell r="F320" t="str">
            <v>03 89 76 57 05</v>
          </cell>
          <cell r="H320" t="str">
            <v>03 89 74 27 22</v>
          </cell>
        </row>
        <row r="321">
          <cell r="C321" t="str">
            <v>Syndic de Copropriétaires du Clos NAPOLEON</v>
          </cell>
          <cell r="D321" t="str">
            <v>Mr Six Xavier , propriét Président</v>
          </cell>
          <cell r="E321" t="str">
            <v>18 r St Exupéry                                 68170  RIXHEIM</v>
          </cell>
          <cell r="F321" t="str">
            <v>03 89 61 91 89</v>
          </cell>
        </row>
        <row r="322">
          <cell r="D322" t="str">
            <v>Mlle SCANFERLA Secrétaire</v>
          </cell>
          <cell r="E322" t="str">
            <v>28 r St Exupéry                                 68170  RIXHEIM</v>
          </cell>
          <cell r="F322" t="str">
            <v>03 89 61 91 21</v>
          </cell>
        </row>
        <row r="323">
          <cell r="E323" t="str">
            <v xml:space="preserve">     </v>
          </cell>
        </row>
        <row r="324">
          <cell r="C324" t="str">
            <v xml:space="preserve">TECHNI FERMETURES          </v>
          </cell>
          <cell r="D324" t="str">
            <v>M  KILKA Claude    respons  technique</v>
          </cell>
          <cell r="E324" t="str">
            <v>2 rue des Flandres ZA Le Drouot   68100  MULHOUSE</v>
          </cell>
          <cell r="F324" t="str">
            <v>03 89 64 14 84</v>
          </cell>
          <cell r="G324" t="str">
            <v>Mr Kilka          06 61 14 14 84</v>
          </cell>
          <cell r="H324" t="str">
            <v>03 89 65 03 93</v>
          </cell>
          <cell r="J324" t="str">
            <v>Volets roulants , grilles métalliques fenêtres PVC &amp; Alu , stores int et ext dépannages toutes marques</v>
          </cell>
        </row>
        <row r="325">
          <cell r="D325" t="str">
            <v>Mr Claude</v>
          </cell>
          <cell r="G325" t="str">
            <v>06 61 14 00 58</v>
          </cell>
        </row>
        <row r="326">
          <cell r="C326" t="str">
            <v>TECHNIQUES HYGIENE PROPRETE</v>
          </cell>
          <cell r="E326" t="str">
            <v>siège social :                                                                13 r des Chasseurs                                             68000 COLMAR</v>
          </cell>
          <cell r="F326" t="str">
            <v>03 89 21 21 50</v>
          </cell>
          <cell r="H326" t="str">
            <v>03 89 21 18 78</v>
          </cell>
        </row>
        <row r="327">
          <cell r="D327" t="str">
            <v>Mme CHOCHOT</v>
          </cell>
          <cell r="E327" t="str">
            <v>5,  rue de l'Yser                       68065  MULHOUSE CEDEX</v>
          </cell>
          <cell r="F327" t="str">
            <v>03 89 83 60 82</v>
          </cell>
          <cell r="G327" t="str">
            <v>Mme DO        06 12 41 16 97</v>
          </cell>
          <cell r="H327" t="str">
            <v>03 89 32 84 69</v>
          </cell>
        </row>
        <row r="328">
          <cell r="C328" t="str">
            <v>THYSSENKRUPP                            .                     ASCENSEURS                                               .                                                            ex  C.G.2A</v>
          </cell>
          <cell r="E328" t="str">
            <v>siège :   BP 50126 - 49001 ANGERS Cedex 01</v>
          </cell>
          <cell r="F328" t="str">
            <v>03 88 18 65 31</v>
          </cell>
          <cell r="H328" t="str">
            <v>03 88 62 17 50</v>
          </cell>
        </row>
        <row r="329">
          <cell r="D329" t="str">
            <v>Agence Alsace</v>
          </cell>
          <cell r="E329" t="str">
            <v>Bureau de Mulhouse</v>
          </cell>
          <cell r="F329" t="str">
            <v>03 89 79 29 30</v>
          </cell>
          <cell r="G329" t="str">
            <v>Mr Carpentier   06 08 87 99 43</v>
          </cell>
        </row>
        <row r="330">
          <cell r="G330" t="str">
            <v>Mr Pasquer    06 08 87 99 41</v>
          </cell>
        </row>
        <row r="331">
          <cell r="F331" t="str">
            <v>dépannage :</v>
          </cell>
          <cell r="G331" t="str">
            <v>intervention    0 810 24 00 24</v>
          </cell>
        </row>
        <row r="332">
          <cell r="C332" t="str">
            <v>T I B</v>
          </cell>
          <cell r="D332" t="str">
            <v xml:space="preserve">  </v>
          </cell>
          <cell r="E332" t="str">
            <v>82 r Neppert   BP 3176                           68063 MULHOUSE Cedex</v>
          </cell>
          <cell r="F332" t="str">
            <v>03 89 56 65 70</v>
          </cell>
          <cell r="H332" t="str">
            <v>03 89 56 65 71</v>
          </cell>
        </row>
        <row r="333">
          <cell r="C333" t="str">
            <v>TIERIN Paul             Nettoyage</v>
          </cell>
          <cell r="D333" t="str">
            <v>Mr DUBOSCLARD</v>
          </cell>
          <cell r="E333" t="str">
            <v>8 r des Bergers                                  68440 HABSHEIM</v>
          </cell>
          <cell r="F333" t="str">
            <v>03 89 54 11 54</v>
          </cell>
          <cell r="G333" t="str">
            <v>06 61 05 16 06</v>
          </cell>
          <cell r="H333" t="str">
            <v>03 89 44 95 27</v>
          </cell>
        </row>
        <row r="334">
          <cell r="C334" t="str">
            <v>Trésorerie                              de Seppois le Bas</v>
          </cell>
          <cell r="D334" t="str">
            <v xml:space="preserve">  </v>
          </cell>
          <cell r="E334" t="str">
            <v>10 r du G.M.A.                                   68580  SEPPOIS LE BAS</v>
          </cell>
          <cell r="F334" t="str">
            <v>03 89 25 60 17</v>
          </cell>
          <cell r="J334" t="str">
            <v>paiement de l'Eau /  COM COM de la LARGUE  Mairie de PFETTERHOUSE</v>
          </cell>
        </row>
        <row r="335">
          <cell r="E335" t="str">
            <v xml:space="preserve">     </v>
          </cell>
        </row>
        <row r="336">
          <cell r="C336" t="str">
            <v xml:space="preserve">ULTRA NET SARL             </v>
          </cell>
          <cell r="D336" t="str">
            <v>M  RIEFFLY</v>
          </cell>
          <cell r="E336" t="str">
            <v>1, rue du Paradis   68700  CERNAY</v>
          </cell>
          <cell r="F336" t="str">
            <v>03 89 39 91 83</v>
          </cell>
          <cell r="G336" t="str">
            <v>06 80 10 99 56</v>
          </cell>
          <cell r="H336" t="str">
            <v>03 89 39 91 83</v>
          </cell>
        </row>
        <row r="337">
          <cell r="E337" t="str">
            <v xml:space="preserve">     </v>
          </cell>
        </row>
        <row r="338">
          <cell r="C338" t="str">
            <v>VELUX Service</v>
          </cell>
          <cell r="D338" t="str">
            <v xml:space="preserve">  </v>
          </cell>
          <cell r="E338" t="str">
            <v>5 Av Ferdinand de Lesseps                   91421 MORANGIS Cedex</v>
          </cell>
          <cell r="F338" t="str">
            <v xml:space="preserve"> 0 821 02 15 15 </v>
          </cell>
          <cell r="H338" t="str">
            <v>01 64 48 97 87</v>
          </cell>
          <cell r="I338" t="str">
            <v>infoclient.France@VELUX.com</v>
          </cell>
        </row>
        <row r="339">
          <cell r="D339" t="str">
            <v xml:space="preserve">  </v>
          </cell>
          <cell r="F339" t="str">
            <v>01 64 54 24 04</v>
          </cell>
          <cell r="I339" t="str">
            <v>infoclient.France@VELUX.com</v>
          </cell>
        </row>
        <row r="340">
          <cell r="C340" t="str">
            <v>VIALIS / Electricité Colmar</v>
          </cell>
          <cell r="D340" t="str">
            <v xml:space="preserve">  </v>
          </cell>
          <cell r="E340" t="str">
            <v>Régie municipale de Colmar 10 r des Bonnes Gens BP 187 - 68004 COLMAR Cedex</v>
          </cell>
          <cell r="F340" t="str">
            <v>Energies :                 03 89 24 60 60</v>
          </cell>
          <cell r="G340" t="str">
            <v>urgences électriques : 03 89 23 99 77</v>
          </cell>
          <cell r="H340" t="str">
            <v>03 89 24 60 18</v>
          </cell>
          <cell r="I340" t="str">
            <v>info@calixo.net</v>
          </cell>
        </row>
        <row r="341">
          <cell r="C341" t="str">
            <v>VIDOR  /  Débouchage</v>
          </cell>
          <cell r="D341" t="str">
            <v>Mr FISCHER ou Isabelle</v>
          </cell>
          <cell r="E341" t="str">
            <v>Zone Industrielle                                 68190 UNGERSHEIM</v>
          </cell>
          <cell r="F341" t="str">
            <v>03 89 26 64 20</v>
          </cell>
          <cell r="G341" t="str">
            <v>06 60 04 80 99</v>
          </cell>
          <cell r="H341" t="str">
            <v>03 89 26 64 07</v>
          </cell>
        </row>
        <row r="342">
          <cell r="D342" t="str">
            <v>ordures ménagères + hydro</v>
          </cell>
          <cell r="F342" t="str">
            <v>03 89 26 64 26</v>
          </cell>
        </row>
        <row r="343">
          <cell r="C343" t="str">
            <v>VILLE de MULHOUSE</v>
          </cell>
          <cell r="D343" t="str">
            <v>Mr KELLER</v>
          </cell>
          <cell r="F343" t="str">
            <v>03 89 32 59 47</v>
          </cell>
          <cell r="G343" t="str">
            <v>06 15 03 04 91</v>
          </cell>
        </row>
        <row r="344">
          <cell r="D344" t="str">
            <v>Mr HERBRECHT</v>
          </cell>
          <cell r="F344" t="str">
            <v>03 89 32 59 56</v>
          </cell>
        </row>
        <row r="345">
          <cell r="E345" t="str">
            <v>Service communal Hygiène &amp; Santé                   2 r Pierre &amp; Marie Curie  BP 3089  -  68062  Mulhouse Cedex</v>
          </cell>
        </row>
        <row r="346">
          <cell r="D346" t="str">
            <v>Pôle voierie et déplacement</v>
          </cell>
          <cell r="E346" t="str">
            <v>Service de la Voierie / Eclairage Public  64 r Lefebvre 68100 MULHOUSE</v>
          </cell>
        </row>
        <row r="347">
          <cell r="C347" t="str">
            <v>VINCENTZ SA / Electricité</v>
          </cell>
          <cell r="E347" t="str">
            <v>17 r d' Eguisheim                             68420 HERRLISHEIM</v>
          </cell>
          <cell r="F347" t="str">
            <v>03 89 49 31 22</v>
          </cell>
          <cell r="H347" t="str">
            <v>03 89 49 27 18</v>
          </cell>
        </row>
        <row r="348">
          <cell r="C348" t="str">
            <v>VITALES Fermetures</v>
          </cell>
          <cell r="F348" t="str">
            <v>03 89 31 08 27</v>
          </cell>
          <cell r="H348" t="str">
            <v>03 89 31 08 29</v>
          </cell>
        </row>
        <row r="349">
          <cell r="C349" t="str">
            <v>VITALES Miroiterie</v>
          </cell>
          <cell r="E349" t="str">
            <v>3 r des Vosges                            68350 DIDENHEIM</v>
          </cell>
          <cell r="F349" t="str">
            <v>03 89 61 01 01</v>
          </cell>
          <cell r="H349" t="str">
            <v>03 89 61 08 88</v>
          </cell>
        </row>
        <row r="350">
          <cell r="C350" t="str">
            <v>VITERRA  Energy Services Agence de Strasbourg</v>
          </cell>
          <cell r="D350" t="str">
            <v>Mr HELBOURG</v>
          </cell>
          <cell r="E350" t="str">
            <v>25 r de la Glacière                          67300 SCHILTIGHEIM</v>
          </cell>
          <cell r="F350" t="str">
            <v>03 88 81 72 26</v>
          </cell>
          <cell r="G350" t="str">
            <v>Mr Helbourg        06 64 47 83 71</v>
          </cell>
          <cell r="H350" t="str">
            <v>03 88 18 85 38</v>
          </cell>
          <cell r="I350" t="str">
            <v>www.viterra-es.fr</v>
          </cell>
        </row>
        <row r="351">
          <cell r="D351" t="str">
            <v>Sve Exploitation : Mlle Nathalie KRUMMER</v>
          </cell>
          <cell r="F351" t="str">
            <v>03 88 62 29 23</v>
          </cell>
        </row>
        <row r="352">
          <cell r="C352" t="str">
            <v>VLYM S.A.</v>
          </cell>
          <cell r="D352" t="str">
            <v>Bernard VLYM PDG</v>
          </cell>
          <cell r="E352" t="str">
            <v>15 r de Huningue BP 12 -                            68870 BARTENHEIM</v>
          </cell>
          <cell r="F352" t="str">
            <v>03 89 70 70 70</v>
          </cell>
          <cell r="H352" t="str">
            <v>03 89 68 26 20</v>
          </cell>
          <cell r="J352" t="str">
            <v>Ent gén de peinture et décoration , revêt sols , faux plafonds , isolation thermique par l'extérieur , étanchéité des façades</v>
          </cell>
        </row>
        <row r="353">
          <cell r="D353" t="str">
            <v>Mr ADAM</v>
          </cell>
          <cell r="G353" t="str">
            <v>Mr Adam                  06 22 91 28 81</v>
          </cell>
        </row>
        <row r="354">
          <cell r="C354" t="str">
            <v xml:space="preserve">VONTHRON SARL              </v>
          </cell>
          <cell r="D354" t="str">
            <v>M  VONTHRON</v>
          </cell>
          <cell r="E354" t="str">
            <v>7 rue du Calvaire BP 16                       68127  STE CROIX EN PLAINE</v>
          </cell>
          <cell r="F354" t="str">
            <v>03 89 20 99 33</v>
          </cell>
          <cell r="H354" t="str">
            <v>03 89 20 99 30</v>
          </cell>
        </row>
        <row r="356">
          <cell r="C356" t="str">
            <v>WERNER   Electricité</v>
          </cell>
          <cell r="D356" t="str">
            <v>voir rubrique :  Electricité WERNER</v>
          </cell>
        </row>
        <row r="357">
          <cell r="C357" t="str">
            <v>WILLIG Claude Ramoneur</v>
          </cell>
          <cell r="E357" t="str">
            <v>5 chemin du Klettenberg                         68100 MULHOUSE</v>
          </cell>
          <cell r="F357" t="str">
            <v>03 89 44 47 10</v>
          </cell>
          <cell r="H357" t="str">
            <v>03 89 54 22 21</v>
          </cell>
        </row>
        <row r="363">
          <cell r="C363" t="str">
            <v>Zehler Ingenierie Sarl</v>
          </cell>
          <cell r="E363" t="str">
            <v>83 Allée Parc Gluck                              68200 MULHOUSE</v>
          </cell>
          <cell r="F363" t="str">
            <v>03 89 32 91 25</v>
          </cell>
          <cell r="H363" t="str">
            <v>03 89 32 91 29</v>
          </cell>
          <cell r="J363" t="str">
            <v>Economiste du bâtiment</v>
          </cell>
        </row>
        <row r="364">
          <cell r="C364" t="str">
            <v>Zemp Pierre</v>
          </cell>
          <cell r="F364" t="str">
            <v>03 89 44 27 60</v>
          </cell>
          <cell r="G364" t="str">
            <v>06 82 67 05 40</v>
          </cell>
        </row>
        <row r="365">
          <cell r="C365" t="str">
            <v>Z S C Florival  / Zinguerie Sanitaire Chauffage</v>
          </cell>
          <cell r="D365" t="str">
            <v>Didier LOZZA</v>
          </cell>
          <cell r="E365" t="str">
            <v>71 a rue principale 68610 LAUTENBACH</v>
          </cell>
          <cell r="F365" t="str">
            <v>03 89 76 32 39</v>
          </cell>
          <cell r="H365" t="str">
            <v>03 89 74 07 66</v>
          </cell>
        </row>
        <row r="369">
          <cell r="B369" t="str">
            <v>Ass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s>
    <sheetDataSet>
      <sheetData sheetId="0" refreshError="1">
        <row r="5">
          <cell r="B5" t="str">
            <v>A</v>
          </cell>
          <cell r="F5">
            <v>38272</v>
          </cell>
        </row>
        <row r="6">
          <cell r="C6" t="str">
            <v>ACTEA   Menuiserie</v>
          </cell>
          <cell r="D6" t="str">
            <v xml:space="preserve"> Cial    Guffanti  /  BOSSI</v>
          </cell>
          <cell r="E6" t="str">
            <v>BP 53  67318 WASSELONNE Cedex</v>
          </cell>
          <cell r="F6" t="str">
            <v>03 88 59 14 00</v>
          </cell>
          <cell r="H6" t="str">
            <v>03 88 59 14 07</v>
          </cell>
        </row>
        <row r="7">
          <cell r="C7" t="str">
            <v>ADIL</v>
          </cell>
          <cell r="D7" t="str">
            <v>Mr Schwob Directeur</v>
          </cell>
          <cell r="E7" t="str">
            <v>28 r des Franciscains                              68200 MULHOUSE</v>
          </cell>
          <cell r="F7" t="str">
            <v>03 89 46 79 50</v>
          </cell>
          <cell r="J7" t="str">
            <v>Conseil en réglementation Habitat</v>
          </cell>
        </row>
        <row r="8">
          <cell r="C8" t="str">
            <v>ALEOS     ex  COTRAMI          LOGINSER</v>
          </cell>
          <cell r="E8" t="str">
            <v>siège :  1 Av Pdt Kennedy    68100  MULHOUSE</v>
          </cell>
          <cell r="F8" t="str">
            <v>03 89 33 37 77</v>
          </cell>
        </row>
        <row r="9">
          <cell r="D9" t="str">
            <v>JUNCKER Emile / LOGINSER</v>
          </cell>
          <cell r="E9" t="str">
            <v>3 Av Kennedy  68100 MULHOUSE</v>
          </cell>
          <cell r="F9" t="str">
            <v>03 89 32 71 35</v>
          </cell>
          <cell r="H9" t="str">
            <v>03 89 33 37 73</v>
          </cell>
          <cell r="I9" t="str">
            <v>e.juncker@aleos.asso.fr</v>
          </cell>
          <cell r="J9" t="str">
            <v>s'occupe des logements réservés à la SOMCO</v>
          </cell>
        </row>
        <row r="10">
          <cell r="C10" t="str">
            <v xml:space="preserve">ALSACE CLES à DOMICILE     </v>
          </cell>
          <cell r="D10" t="str">
            <v>M  GALICCHIO Serge</v>
          </cell>
          <cell r="E10" t="str">
            <v>27 Route de Guebwiller                       68500  MERXHEIM</v>
          </cell>
          <cell r="F10" t="str">
            <v>03 89 28 69 60</v>
          </cell>
          <cell r="G10" t="str">
            <v>06 22 74 42 12</v>
          </cell>
          <cell r="H10" t="str">
            <v>03 89 28 69 59</v>
          </cell>
          <cell r="I10" t="str">
            <v>www.ACD.fr</v>
          </cell>
          <cell r="J10" t="str">
            <v>info.contact@ACD.fr</v>
          </cell>
        </row>
        <row r="11">
          <cell r="C11" t="str">
            <v>ALSACE FIOUL Services</v>
          </cell>
          <cell r="D11" t="str">
            <v>marie Noelle</v>
          </cell>
          <cell r="E11" t="str">
            <v>1 a rue Jean Monnet  BP 10010   -   68391 SAUSHEIM Cedex</v>
          </cell>
          <cell r="F11" t="str">
            <v>03 89 31 38 04</v>
          </cell>
          <cell r="H11" t="str">
            <v>03 89 46 41 45</v>
          </cell>
        </row>
        <row r="12">
          <cell r="C12" t="str">
            <v>ALSACE MIROITERIE</v>
          </cell>
          <cell r="D12" t="str">
            <v>ZINGLE Christophe</v>
          </cell>
          <cell r="E12" t="str">
            <v>3 bis rue de Brunstatt                               68200 MULHOUSE</v>
          </cell>
          <cell r="F12" t="str">
            <v>03 89 42 60 10</v>
          </cell>
          <cell r="G12" t="str">
            <v>06 75 61 32 45</v>
          </cell>
          <cell r="H12" t="str">
            <v>03 89 42 66 10</v>
          </cell>
        </row>
        <row r="13">
          <cell r="C13" t="str">
            <v>ALSACE TRAVAUX PUBLICS</v>
          </cell>
          <cell r="D13" t="str">
            <v>Mr MULLER</v>
          </cell>
          <cell r="E13" t="str">
            <v>127 r de Pfastatt BP 50106 -                         68263 KINGERSHEIM</v>
          </cell>
          <cell r="F13" t="str">
            <v>03 89 57 02 38</v>
          </cell>
          <cell r="G13" t="str">
            <v>06 73 68 00 99</v>
          </cell>
          <cell r="H13" t="str">
            <v>03 89 50 47 63</v>
          </cell>
        </row>
        <row r="14">
          <cell r="C14" t="str">
            <v>ALSASOL</v>
          </cell>
          <cell r="E14" t="str">
            <v>22 r de la Gare                                    68540 BOLLWILLER</v>
          </cell>
          <cell r="F14" t="str">
            <v>03 89 48 05 21</v>
          </cell>
          <cell r="G14" t="str">
            <v>06 80 61 00 94</v>
          </cell>
          <cell r="H14" t="str">
            <v>03 89 48 27 45</v>
          </cell>
        </row>
        <row r="15">
          <cell r="C15" t="str">
            <v>AMBOILE Services / Dératisation</v>
          </cell>
          <cell r="D15" t="str">
            <v>Mr Braum</v>
          </cell>
          <cell r="E15" t="str">
            <v>79 r Ampère                                  75017 PARIS</v>
          </cell>
          <cell r="F15" t="str">
            <v>01 46 22 16 70</v>
          </cell>
        </row>
        <row r="16">
          <cell r="C16" t="str">
            <v>André ALSACE Dépannage</v>
          </cell>
          <cell r="D16" t="str">
            <v>24 h / 24                        7 jours / 7</v>
          </cell>
          <cell r="E16" t="str">
            <v>45 r Mathias Grunenwald                      68200 MULHOUSE</v>
          </cell>
          <cell r="F16" t="str">
            <v>03 89 59 25 05</v>
          </cell>
          <cell r="J16" t="str">
            <v>débouchage</v>
          </cell>
        </row>
        <row r="17">
          <cell r="C17" t="str">
            <v>A P F  SECURITE                 Serrurerie</v>
          </cell>
          <cell r="D17" t="str">
            <v>M HUG</v>
          </cell>
          <cell r="E17" t="str">
            <v>5 rue des Fleurs                                  68100  MULHOUSE</v>
          </cell>
          <cell r="F17" t="str">
            <v>03 89 46 20 64</v>
          </cell>
          <cell r="G17" t="str">
            <v>06 14 99 51 58</v>
          </cell>
          <cell r="H17" t="str">
            <v>03 89 45 46 92</v>
          </cell>
          <cell r="I17" t="str">
            <v>apf-securite@wanadoo.fr</v>
          </cell>
          <cell r="J17" t="str">
            <v>Assistance , protection , fermeture , site :  apf-securite@wanadoo.fr</v>
          </cell>
        </row>
        <row r="18">
          <cell r="C18" t="str">
            <v xml:space="preserve">AQUATEC                    </v>
          </cell>
          <cell r="E18" t="str">
            <v>38 rue du Général Haxo                            88000  EPINAL</v>
          </cell>
          <cell r="F18" t="str">
            <v>03 29 35 43 46</v>
          </cell>
          <cell r="G18" t="str">
            <v>06 07 11 91 31</v>
          </cell>
          <cell r="H18" t="str">
            <v>03 29 35 69 26</v>
          </cell>
        </row>
        <row r="19">
          <cell r="C19" t="str">
            <v xml:space="preserve">ARTISANS REUNIS            </v>
          </cell>
          <cell r="D19" t="str">
            <v xml:space="preserve">M WEIDMANN </v>
          </cell>
          <cell r="E19" t="str">
            <v>11, rue de Zurich                                        68440  HABSHEIM</v>
          </cell>
          <cell r="F19" t="str">
            <v>03 89 65 22 79</v>
          </cell>
          <cell r="G19" t="str">
            <v>06 86 40 93 44</v>
          </cell>
          <cell r="H19" t="str">
            <v>03 89 44 21 54</v>
          </cell>
        </row>
        <row r="20">
          <cell r="D20" t="str">
            <v>Mr BOURGEOIS</v>
          </cell>
          <cell r="G20" t="str">
            <v>06 82 92 18 69</v>
          </cell>
        </row>
        <row r="21">
          <cell r="C21" t="str">
            <v>Ascenseurs  SCHINDLER</v>
          </cell>
          <cell r="D21" t="str">
            <v>Claude PILLOT Commercial</v>
          </cell>
          <cell r="E21" t="str">
            <v>104 a , r des Bains                                  68390  SAUSHEIM</v>
          </cell>
          <cell r="F21" t="str">
            <v>03 89 31 02 79</v>
          </cell>
          <cell r="H21" t="str">
            <v>03 89 31 02 86</v>
          </cell>
        </row>
        <row r="23">
          <cell r="C23" t="str">
            <v>Association  APPART</v>
          </cell>
          <cell r="D23" t="str">
            <v>Mme KOFFEL / Présidente</v>
          </cell>
          <cell r="E23" t="str">
            <v>logement au 6 ème étage du                   4 grand rue Flammarion Mulh</v>
          </cell>
          <cell r="F23" t="str">
            <v>03 89 43 78 51</v>
          </cell>
          <cell r="J23" t="str">
            <v xml:space="preserve">ancien Président : Mr SUTTER Jean Luc /                           ex Papillons Blancs                 </v>
          </cell>
        </row>
        <row r="24">
          <cell r="D24" t="str">
            <v>Mme FLESCH Karine / référente</v>
          </cell>
          <cell r="E24" t="str">
            <v>Association APPART :                        21 r des Roses  68100 Mulhouse</v>
          </cell>
        </row>
        <row r="25">
          <cell r="C25" t="str">
            <v>ASSOCIATION les                                          .                                           PAPILLONS Blancs</v>
          </cell>
          <cell r="D25" t="str">
            <v>Roger POUJADE Direct Administratif</v>
          </cell>
          <cell r="E25" t="str">
            <v>siège :  69 rue Koechlin                            BP  2258 -                                                         68068   MULHOUSE Cedex</v>
          </cell>
          <cell r="F25" t="str">
            <v>03 89 32 74 40</v>
          </cell>
          <cell r="H25" t="str">
            <v>03 89 60 02 17</v>
          </cell>
        </row>
        <row r="26">
          <cell r="D26" t="str">
            <v>Mr Diebold       Daniel</v>
          </cell>
          <cell r="E26" t="str">
            <v>2 r de la Charité  68100 MULHOUSE</v>
          </cell>
          <cell r="G26" t="str">
            <v>Mr Diebold               06 61 27 27 58</v>
          </cell>
          <cell r="H26" t="str">
            <v>03 89 32 74 61</v>
          </cell>
        </row>
        <row r="27">
          <cell r="D27" t="str">
            <v>locataire des 4 logts du  76 r Lefebvre à MULHOUSE</v>
          </cell>
        </row>
        <row r="28">
          <cell r="C28" t="str">
            <v>Association HABITAT et LOISIRS  /                                                         .                                         s'occupe du  MANOIR à  ILLZACH</v>
          </cell>
          <cell r="D28" t="str">
            <v>Directeur actuel :  Mr HOFERER Gilbert</v>
          </cell>
          <cell r="E28" t="str">
            <v>Association " Habitat &amp; Loisirs pour le 3èm Age " 1 c, r victor Hugo  68110  ILLZACH , bureaux se trouvent à la "Résidence les Cygnes " 1 c r Victor Hugo Illzach</v>
          </cell>
          <cell r="F28" t="str">
            <v>03 89 46 46 06</v>
          </cell>
          <cell r="G28" t="str">
            <v xml:space="preserve"> Mr HOFERER au Séquoia    03 89 45 96 77</v>
          </cell>
          <cell r="H28" t="str">
            <v>03 89 45 96 70</v>
          </cell>
          <cell r="J28" t="str">
            <v>ancien Directeur : Mr BENEL  Philippe</v>
          </cell>
        </row>
        <row r="29">
          <cell r="D29" t="str">
            <v>Secrétariat Accueil : Mlle DELMEDICO Sophie</v>
          </cell>
        </row>
        <row r="30">
          <cell r="D30" t="str">
            <v>Décompte des charges individuels assuré par  : le Syndic :  FONCIA  Mlle BIXEL  03 89 56 60 06</v>
          </cell>
        </row>
        <row r="31">
          <cell r="C31" t="str">
            <v>AVIPUR  Alsace /                        Hygiène Désinsectisation</v>
          </cell>
          <cell r="D31" t="str">
            <v>Arnaud CREMEL</v>
          </cell>
          <cell r="E31" t="str">
            <v>3 A  rue de la Batterie                               67118  GEISPOLSHEIM</v>
          </cell>
          <cell r="F31" t="str">
            <v>03 88 55 50 34</v>
          </cell>
          <cell r="G31" t="str">
            <v>06 08 60 81 72</v>
          </cell>
          <cell r="H31" t="str">
            <v>03 88 55 50 48</v>
          </cell>
          <cell r="I31" t="str">
            <v>avirpur67@avipur.com</v>
          </cell>
          <cell r="J31" t="str">
            <v xml:space="preserve"> + dératisation ,désinfection</v>
          </cell>
        </row>
        <row r="32">
          <cell r="E32" t="str">
            <v xml:space="preserve">     </v>
          </cell>
        </row>
        <row r="33">
          <cell r="C33" t="str">
            <v>BAAS  Charles ,                      Revêtements de Sols</v>
          </cell>
          <cell r="D33" t="str">
            <v>Baas Charles</v>
          </cell>
          <cell r="E33" t="str">
            <v>21 r du Chemin de Fer                             68110 ILLZACH - MODENHEIM</v>
          </cell>
          <cell r="F33" t="str">
            <v>03 89 46 48 61</v>
          </cell>
          <cell r="G33" t="str">
            <v>06 80 08 91 28</v>
          </cell>
          <cell r="H33" t="str">
            <v>03 89 45 27 41</v>
          </cell>
          <cell r="J33" t="str">
            <v>Sols plastiques , Moquettes , Parquets</v>
          </cell>
        </row>
        <row r="34">
          <cell r="E34" t="str">
            <v>Dépôt : 8 r de Lorraine                                  68270 WITTENHEIM</v>
          </cell>
        </row>
        <row r="35">
          <cell r="C35" t="str">
            <v>BAVAU Fermetures</v>
          </cell>
          <cell r="D35" t="str">
            <v>Mr ZINGLE</v>
          </cell>
          <cell r="E35" t="str">
            <v>10 r des Alpes BP 39                              68350 DIDENHEIM</v>
          </cell>
          <cell r="F35" t="str">
            <v>03 89 61 01 01</v>
          </cell>
          <cell r="G35" t="str">
            <v>06 11 99 26 28</v>
          </cell>
          <cell r="H35" t="str">
            <v>03 89 61 08 88</v>
          </cell>
        </row>
        <row r="36">
          <cell r="C36" t="str">
            <v>BELKLE ALAIN SARL             Ramonage</v>
          </cell>
          <cell r="D36" t="str">
            <v>M  BELKLE</v>
          </cell>
          <cell r="E36" t="str">
            <v>4, rue de la Liberté                               68300  SAINT LOUIS</v>
          </cell>
          <cell r="F36" t="str">
            <v>03 89 67 68 48     03 89 68 69 44</v>
          </cell>
          <cell r="G36" t="str">
            <v>06 80 14 11 44</v>
          </cell>
          <cell r="H36" t="str">
            <v>03 89 68 75 33</v>
          </cell>
        </row>
        <row r="37">
          <cell r="C37" t="str">
            <v>B.E.T.  MELLARDI Sarl</v>
          </cell>
          <cell r="E37" t="str">
            <v>6 Impasse du Soleil                                   68130 ALTKIRCH</v>
          </cell>
          <cell r="F37" t="str">
            <v>03 89 40 16 89</v>
          </cell>
          <cell r="G37" t="str">
            <v>06 08 82 84 44</v>
          </cell>
          <cell r="H37" t="str">
            <v>03 89 40 28 52</v>
          </cell>
          <cell r="J37" t="str">
            <v>Parfait achèvement travaux</v>
          </cell>
        </row>
        <row r="38">
          <cell r="C38" t="str">
            <v>BODET / Horloge                             Gare Pfetterhouse</v>
          </cell>
          <cell r="E38" t="str">
            <v xml:space="preserve">72 r du Gal de Gaulle BP 1 -                          49340 TREMENTINES </v>
          </cell>
          <cell r="F38" t="str">
            <v>02 41 71 72 00</v>
          </cell>
          <cell r="H38" t="str">
            <v xml:space="preserve"> 02 41 71 72 01</v>
          </cell>
          <cell r="J38" t="str">
            <v>contrat de maintenance , horloge façade GARE</v>
          </cell>
        </row>
        <row r="39">
          <cell r="C39" t="str">
            <v>BOETSCH Ets   /   Sanitaire Chauffage - Zinguerie</v>
          </cell>
          <cell r="D39" t="str">
            <v>Mr Franck</v>
          </cell>
          <cell r="E39" t="str">
            <v>4 rue du Doubs    BP 35  -                        68400 RIEDISHEIM</v>
          </cell>
          <cell r="F39" t="str">
            <v>03 89 44 50 96</v>
          </cell>
          <cell r="H39" t="str">
            <v>03 89 54 32 37</v>
          </cell>
          <cell r="I39" t="str">
            <v>d.boetsch@wanadoo.fr</v>
          </cell>
          <cell r="J39" t="str">
            <v>couverture , zinguerie , sanitaire</v>
          </cell>
        </row>
        <row r="40">
          <cell r="C40" t="str">
            <v>BOLLORE ENERGIE</v>
          </cell>
          <cell r="D40" t="str">
            <v>Mr Sébastien GIOVIO Cial</v>
          </cell>
          <cell r="E40" t="str">
            <v>93 r de la Charité                     68052 MULHOUSE Cedex</v>
          </cell>
          <cell r="F40" t="str">
            <v>03 89 44 70 23</v>
          </cell>
          <cell r="G40" t="str">
            <v>06 08 06 59 66</v>
          </cell>
          <cell r="H40" t="str">
            <v>03 89 44 47 15</v>
          </cell>
        </row>
        <row r="41">
          <cell r="C41" t="str">
            <v>BOVE Bâtiment</v>
          </cell>
          <cell r="D41" t="str">
            <v>Mr GEOFFROY</v>
          </cell>
          <cell r="E41" t="str">
            <v>Zone Industrielle                                  68190  UNGERSHEIM</v>
          </cell>
          <cell r="F41" t="str">
            <v>03 89 83 67 90</v>
          </cell>
          <cell r="G41" t="str">
            <v>06 11 98 70 64</v>
          </cell>
          <cell r="H41" t="str">
            <v>03 89 83 67 94</v>
          </cell>
        </row>
        <row r="42">
          <cell r="D42" t="str">
            <v>Mr BOLMONT J. Pierre  / Chantier</v>
          </cell>
          <cell r="G42" t="str">
            <v>06 12 38 42 34</v>
          </cell>
        </row>
        <row r="43">
          <cell r="C43" t="str">
            <v>BRICOMARCHE</v>
          </cell>
          <cell r="E43" t="str">
            <v>64 R de l' Ile Napoléon                             68170 RIXHEIM</v>
          </cell>
          <cell r="F43" t="str">
            <v>03 89 54 15 70</v>
          </cell>
        </row>
        <row r="44">
          <cell r="C44" t="str">
            <v>BRIO Agence de Mulhouse</v>
          </cell>
          <cell r="D44" t="str">
            <v>Mlle CASANABE</v>
          </cell>
          <cell r="E44" t="str">
            <v>8 r du Chanvre                                 68100 MULHOUSE</v>
          </cell>
          <cell r="F44" t="str">
            <v>03 89 32 29 29</v>
          </cell>
          <cell r="G44" t="str">
            <v>06 76 77 59 85</v>
          </cell>
          <cell r="H44" t="str">
            <v>03 89 42 36 17</v>
          </cell>
          <cell r="I44" t="str">
            <v>brio.mulhouse@brio-sarl.fr</v>
          </cell>
        </row>
        <row r="45">
          <cell r="C45" t="str">
            <v>BRIX Yves</v>
          </cell>
          <cell r="E45" t="str">
            <v>SOMCO    poste interne  297</v>
          </cell>
          <cell r="G45" t="str">
            <v>06 82 67 05 45</v>
          </cell>
        </row>
        <row r="46">
          <cell r="C46" t="str">
            <v>BUTAGAZ / SAMAG</v>
          </cell>
          <cell r="D46" t="str">
            <v>Cial : RICHARD Benoit</v>
          </cell>
          <cell r="E46" t="str">
            <v>1 r Emile Schwoerer BP 1321 -                                  68013 COLMAR Cedex</v>
          </cell>
          <cell r="F46" t="str">
            <v>03 89 41 43 59</v>
          </cell>
          <cell r="H46" t="str">
            <v>03 89 24 97 48</v>
          </cell>
          <cell r="J46" t="str">
            <v>fourniture de PROPANE pour RICHWILLER cité 194</v>
          </cell>
        </row>
        <row r="47">
          <cell r="E47" t="str">
            <v xml:space="preserve">     </v>
          </cell>
        </row>
        <row r="48">
          <cell r="C48" t="str">
            <v>Centre des Impôts Fonciers</v>
          </cell>
          <cell r="D48" t="str">
            <v>CADASTRE :</v>
          </cell>
          <cell r="E48" t="str">
            <v>Cité Administrative Bât C :                        68091  MULHOUSE Cedex</v>
          </cell>
          <cell r="F48" t="str">
            <v>03 89 33 32 14</v>
          </cell>
          <cell r="J48" t="str">
            <v>Charpente, couverture , zinguerie , étanchéité</v>
          </cell>
        </row>
        <row r="49">
          <cell r="C49" t="str">
            <v>CCR  SCHMITT      Couverture Zinguerie Ferblanterie</v>
          </cell>
          <cell r="D49" t="str">
            <v>SCHMITT Franck</v>
          </cell>
          <cell r="E49" t="str">
            <v>10 r des Peupliers                                  68120 PFASTATT</v>
          </cell>
          <cell r="F49" t="str">
            <v>03 89 52 18 00</v>
          </cell>
          <cell r="G49" t="str">
            <v>06 12 18 38 68</v>
          </cell>
          <cell r="H49" t="str">
            <v>03 89 50 82 36</v>
          </cell>
          <cell r="J49" t="str">
            <v>Charpente, couverture , zinguerie , étanchéité</v>
          </cell>
        </row>
        <row r="50">
          <cell r="C50" t="str">
            <v>C.G.2 A / Ascenseurs                                     voir                                                            THYSSENKRUPP</v>
          </cell>
          <cell r="D50" t="str">
            <v>Olivier ROZE</v>
          </cell>
          <cell r="E50" t="str">
            <v>Agence Alsace-Lorraine : 98 r de la Plaine des Bouchers                              67100 STRASBOURG</v>
          </cell>
          <cell r="F50" t="str">
            <v>03 88 39 79 00</v>
          </cell>
          <cell r="H50" t="str">
            <v>03 88 40 26 94</v>
          </cell>
          <cell r="J50" t="str">
            <v>Porte de garage</v>
          </cell>
        </row>
        <row r="51">
          <cell r="F51" t="str">
            <v>03 89 29 16 18</v>
          </cell>
          <cell r="G51" t="str">
            <v>dépannage :      0 810 24 00 24</v>
          </cell>
        </row>
        <row r="52">
          <cell r="D52" t="str">
            <v>Franck CARPENTIER / Contremaître</v>
          </cell>
          <cell r="E52" t="str">
            <v>Facturation à DIJON / Mme TIXIER  03 80 72 90 65</v>
          </cell>
          <cell r="F52" t="str">
            <v>Carpentier :       06 08 87 99 43</v>
          </cell>
        </row>
        <row r="53">
          <cell r="C53" t="str">
            <v>CGED /  Matériel Electrique</v>
          </cell>
          <cell r="D53" t="str">
            <v>Agence de Mulhouse</v>
          </cell>
          <cell r="E53" t="str">
            <v>CGE Distribution Mulhouse 11 r de Berne 68110 ILLZACH</v>
          </cell>
          <cell r="F53" t="str">
            <v>03 89 61 81 81</v>
          </cell>
          <cell r="H53" t="str">
            <v>03 89 61 81 52</v>
          </cell>
        </row>
        <row r="54">
          <cell r="C54" t="str">
            <v xml:space="preserve">CGST SAVE Direction  EST         </v>
          </cell>
          <cell r="D54" t="str">
            <v>Vincent RIVIERE Directeur régional</v>
          </cell>
          <cell r="E54" t="str">
            <v>Les Thiers - 4 rue Piroux                              54048  NANCY CEDEX</v>
          </cell>
          <cell r="F54" t="str">
            <v>03 83 35 06 38</v>
          </cell>
          <cell r="H54" t="str">
            <v>03 83 37 88 14</v>
          </cell>
        </row>
        <row r="55">
          <cell r="D55" t="str">
            <v>Joseph COSTANZO Dirt opérationnel de secteur</v>
          </cell>
          <cell r="F55" t="str">
            <v>03 83 35 89 67</v>
          </cell>
          <cell r="H55" t="str">
            <v>03 83 37 95 83</v>
          </cell>
          <cell r="I55" t="str">
            <v>joseph.costanzo@cgst-save.fr</v>
          </cell>
          <cell r="J55" t="str">
            <v>plus DOMO SERVICES</v>
          </cell>
        </row>
        <row r="56">
          <cell r="D56" t="str">
            <v>Sébastien HATSCH Attaché Cial</v>
          </cell>
          <cell r="F56" t="str">
            <v>03 83 30 83 38</v>
          </cell>
          <cell r="G56" t="str">
            <v>06 72 74 81 79</v>
          </cell>
          <cell r="H56" t="str">
            <v>03 83 30 83 35</v>
          </cell>
          <cell r="I56" t="str">
            <v>sebastien.hatsch@cgst-save.fr</v>
          </cell>
        </row>
        <row r="57">
          <cell r="C57" t="str">
            <v>CGST SAVE Mulhouse</v>
          </cell>
          <cell r="D57" t="str">
            <v>Bureaux</v>
          </cell>
          <cell r="E57" t="str">
            <v>17 / 19 rue des Charpentiers                          ……………..…………………..                  68100 MULHOUSE</v>
          </cell>
          <cell r="F57" t="str">
            <v>03 89 42 32 31</v>
          </cell>
          <cell r="H57" t="str">
            <v>03 89 43 72 54</v>
          </cell>
          <cell r="J57" t="str">
            <v>Marie : Secrétariat</v>
          </cell>
        </row>
        <row r="58">
          <cell r="D58" t="str">
            <v>MARCOT Bernard  chef d'agence</v>
          </cell>
          <cell r="F58" t="str">
            <v>direct Marçot      03 89 42 75 74</v>
          </cell>
        </row>
        <row r="59">
          <cell r="D59" t="str">
            <v>Mr FREYDER /  Resp Maestro</v>
          </cell>
          <cell r="G59" t="str">
            <v>06 12 70 75 86</v>
          </cell>
        </row>
        <row r="60">
          <cell r="D60" t="str">
            <v>Mr Pfeffer :                       les particuliers</v>
          </cell>
          <cell r="F60" t="str">
            <v>03 89 42 62 61</v>
          </cell>
        </row>
        <row r="61">
          <cell r="D61" t="str">
            <v>Mr BERBET :     collectif</v>
          </cell>
          <cell r="F61" t="str">
            <v>03 89 42 59 49</v>
          </cell>
        </row>
        <row r="62">
          <cell r="C62" t="str">
            <v>Charles BAAS ,                    Revêtements de Sols</v>
          </cell>
          <cell r="D62" t="str">
            <v>voir rubrique :    BAAS  Charles</v>
          </cell>
        </row>
        <row r="63">
          <cell r="C63" t="str">
            <v xml:space="preserve">CHEMINEES GOERG            </v>
          </cell>
          <cell r="D63" t="str">
            <v>M  GOERG</v>
          </cell>
          <cell r="E63" t="str">
            <v>27, rue du Nord BP 4                                     68280  ANDOLSHEIM</v>
          </cell>
          <cell r="F63" t="str">
            <v>03 89 71 40 62</v>
          </cell>
          <cell r="H63" t="str">
            <v>03 89 71 56 69</v>
          </cell>
        </row>
        <row r="64">
          <cell r="C64" t="str">
            <v>CIP Services               Chauffage</v>
          </cell>
          <cell r="D64" t="str">
            <v>Yves COEUGNIET</v>
          </cell>
          <cell r="E64" t="str">
            <v>2 r des Agaces                                      02100 SAINT QUENTIN</v>
          </cell>
          <cell r="F64" t="str">
            <v>03 23 67 79 14</v>
          </cell>
          <cell r="G64" t="str">
            <v>06 07 23 20 21</v>
          </cell>
          <cell r="H64" t="str">
            <v>03 23 64 62 06</v>
          </cell>
        </row>
        <row r="65">
          <cell r="C65" t="str">
            <v>CLAUDEL  Roland</v>
          </cell>
          <cell r="E65" t="str">
            <v>SOMCO    poste interne  282</v>
          </cell>
          <cell r="G65" t="str">
            <v>06 82 67 05 45</v>
          </cell>
        </row>
        <row r="66">
          <cell r="C66" t="str">
            <v xml:space="preserve">COLMARIENNE DES EAUX       </v>
          </cell>
          <cell r="D66" t="str">
            <v>Service Clients</v>
          </cell>
          <cell r="E66" t="str">
            <v>18 rue Edouard Benes                             68027  COLMAR CEDEX</v>
          </cell>
          <cell r="F66" t="str">
            <v>03 89 22 94 50</v>
          </cell>
          <cell r="G66" t="str">
            <v>urgences 24/24 h 03 89 22 94 50</v>
          </cell>
          <cell r="H66" t="str">
            <v>03 89 22 94 79</v>
          </cell>
        </row>
        <row r="67">
          <cell r="D67" t="str">
            <v>Accueil : Mme SIEDEL</v>
          </cell>
        </row>
        <row r="68">
          <cell r="C68" t="str">
            <v>COMMUNE de PFETTERHOUSE</v>
          </cell>
          <cell r="E68" t="str">
            <v>1 place Saint-Géréon                                     68480 PFETTERHOUSE</v>
          </cell>
          <cell r="F68" t="str">
            <v>03 89 25 61 01</v>
          </cell>
          <cell r="J68" t="str">
            <v>Le Maire : Jean Rodolphe FRISCH</v>
          </cell>
        </row>
        <row r="69">
          <cell r="C69" t="str">
            <v>CONSTRUIRE NETTOYAGE</v>
          </cell>
          <cell r="D69" t="str">
            <v>Direction :                       Mme STOCKY Laurence</v>
          </cell>
          <cell r="E69" t="str">
            <v>1 rue de Bretagne                                68100 MULHOUSE</v>
          </cell>
          <cell r="F69" t="str">
            <v>03 89 44 64 14</v>
          </cell>
          <cell r="H69" t="str">
            <v>03 89 54 46 28</v>
          </cell>
          <cell r="I69" t="str">
            <v>construire.nettoyage@wanadoo.fr</v>
          </cell>
          <cell r="J69" t="str">
            <v>comptable  : Marie France</v>
          </cell>
        </row>
        <row r="70">
          <cell r="D70" t="str">
            <v>Resp terrain  : Mr LACOSTE Pierre</v>
          </cell>
          <cell r="G70" t="str">
            <v>Mr Lacoste             06 60 04 14 03</v>
          </cell>
        </row>
        <row r="71">
          <cell r="C71" t="str">
            <v>COTRAMI    /  ALEOS               LOGINSER</v>
          </cell>
          <cell r="D71" t="str">
            <v>voir rubrique :    ALEOS</v>
          </cell>
        </row>
        <row r="72">
          <cell r="E72" t="str">
            <v xml:space="preserve">     </v>
          </cell>
        </row>
        <row r="73">
          <cell r="C73" t="str">
            <v>DALKIA</v>
          </cell>
          <cell r="D73" t="str">
            <v>Mr GillES TONDU Chargé d'aff.</v>
          </cell>
          <cell r="E73" t="str">
            <v>Agence de Mulhouse : 106 r des Bains BP 80015 -                                  68393 SAUSHEIM Cedex</v>
          </cell>
          <cell r="F73" t="str">
            <v>03 89 31 39 08</v>
          </cell>
          <cell r="G73" t="str">
            <v>06 14 35 47 54</v>
          </cell>
          <cell r="H73" t="str">
            <v>03 89 61 51 97</v>
          </cell>
          <cell r="J73" t="str">
            <v>Agence de Belfort :  Zac de la Justice  Rue Gustave Lang  BP 454   -   90008 BELFORT Cedex</v>
          </cell>
        </row>
        <row r="74">
          <cell r="D74" t="str">
            <v>Mr Franck</v>
          </cell>
          <cell r="G74" t="str">
            <v>Franck :                   06 10 09 66 22</v>
          </cell>
        </row>
        <row r="75">
          <cell r="D75" t="str">
            <v>Mr STEBENER Jean Pierre</v>
          </cell>
          <cell r="G75" t="str">
            <v>Stebener :     06 14 90 82 34</v>
          </cell>
        </row>
        <row r="76">
          <cell r="D76" t="str">
            <v>Mr PASCOLO technicien</v>
          </cell>
          <cell r="E76" t="str">
            <v>s'occupe des fiches de stock</v>
          </cell>
          <cell r="G76" t="str">
            <v>06 14 35 48 31</v>
          </cell>
        </row>
        <row r="77">
          <cell r="D77" t="str">
            <v>Mr DEPREZ</v>
          </cell>
          <cell r="E77" t="str">
            <v>Agence de St Louis / secteur Huningue et Chalampé</v>
          </cell>
          <cell r="G77" t="str">
            <v>06 14 35 48 12</v>
          </cell>
        </row>
        <row r="78">
          <cell r="D78" t="str">
            <v>dépannage astreinte :</v>
          </cell>
          <cell r="F78" t="str">
            <v>0 811 90 24 24</v>
          </cell>
        </row>
        <row r="79">
          <cell r="C79" t="str">
            <v xml:space="preserve">DANNY DECOR                </v>
          </cell>
          <cell r="E79" t="str">
            <v>4 rue du Burlat                                      68260  KINGERSHEIM</v>
          </cell>
          <cell r="F79" t="str">
            <v>03 89 57 02 30</v>
          </cell>
          <cell r="G79" t="str">
            <v>06 24 71 81 92</v>
          </cell>
          <cell r="H79" t="str">
            <v>03 89 57 02 31</v>
          </cell>
        </row>
        <row r="80">
          <cell r="C80" t="str">
            <v xml:space="preserve">DDE du Haut Rhin </v>
          </cell>
          <cell r="D80" t="str">
            <v>J. BURGARD Chef du bureau Politique de l'Habitat</v>
          </cell>
          <cell r="E80" t="str">
            <v>Cité Administrative  Bât Tour   68026  COLMAR Cedex</v>
          </cell>
          <cell r="I80" t="str">
            <v>www.haut-rhin.equipement.gouv.fr</v>
          </cell>
        </row>
        <row r="81">
          <cell r="C81" t="str">
            <v>DEKREON et Fils Sarl</v>
          </cell>
          <cell r="E81" t="str">
            <v>7 r de la Gare                           68440 SCHLIERBACH</v>
          </cell>
          <cell r="F81" t="str">
            <v>03 89 81 32 57</v>
          </cell>
          <cell r="G81" t="str">
            <v>06 08 63 40 43</v>
          </cell>
          <cell r="H81" t="str">
            <v>03 89 26 82 62</v>
          </cell>
        </row>
        <row r="82">
          <cell r="C82" t="str">
            <v xml:space="preserve">DIEMUNSCH J-P ETS          </v>
          </cell>
          <cell r="D82" t="str">
            <v>M DIEMUNSCH</v>
          </cell>
          <cell r="E82" t="str">
            <v>82 rue des Mines                                         68270  WITTENHEIM</v>
          </cell>
          <cell r="F82" t="str">
            <v>03 89 52 50 46</v>
          </cell>
          <cell r="H82" t="str">
            <v>03 89 51 04 59</v>
          </cell>
        </row>
        <row r="83">
          <cell r="C83" t="str">
            <v>D.G.I. Direction des Services Fiscaux du Haut-Rhin</v>
          </cell>
          <cell r="D83" t="str">
            <v>Mlle ULMANN A. Contrôleur</v>
          </cell>
          <cell r="E83" t="str">
            <v>Cité Administrative Bât J - 3 r Fleischhauer  68026 COLMAR Cedex</v>
          </cell>
          <cell r="F83" t="str">
            <v>03 89 24 85 39</v>
          </cell>
          <cell r="H83" t="str">
            <v>03 89 24 81 48</v>
          </cell>
          <cell r="J83" t="str">
            <v>baux : logements des Douanes au 87 r de Mulhouse à Sausheim</v>
          </cell>
        </row>
        <row r="84">
          <cell r="C84" t="str">
            <v>DOUANES</v>
          </cell>
          <cell r="D84" t="str">
            <v>Mr CALAND D., s'occupe des charges</v>
          </cell>
          <cell r="E84" t="str">
            <v>13 r du Tilleul                                          68061  MULHOUSE  Cedex</v>
          </cell>
          <cell r="F84" t="str">
            <v>03 89 66 94 09</v>
          </cell>
          <cell r="I84" t="str">
            <v>courrier à  Direction des Douanes - EPA Masse des Douanes , 13 r du Tilleul 68061 MULH Cedex</v>
          </cell>
          <cell r="J84" t="str">
            <v>10 Logements réservés au 87 r de Mulhouse à SAUSHEIM</v>
          </cell>
        </row>
        <row r="85">
          <cell r="C85" t="str">
            <v>DREYER Michel           Ramonage</v>
          </cell>
          <cell r="D85" t="str">
            <v>Maître ramoneur</v>
          </cell>
          <cell r="E85" t="str">
            <v>8 r des Vallons                                           68170 RIXHEIM</v>
          </cell>
          <cell r="F85" t="str">
            <v>03 89 44 25 42</v>
          </cell>
        </row>
        <row r="86">
          <cell r="E86" t="str">
            <v xml:space="preserve">     </v>
          </cell>
        </row>
        <row r="87">
          <cell r="C87" t="str">
            <v>EBM  Elektra Birseck</v>
          </cell>
          <cell r="D87" t="str">
            <v>Mme LATUNER l' après - midi</v>
          </cell>
          <cell r="E87" t="str">
            <v>26 r du Rhône BP 28 -                                      68301 SAINT LOUIS Cedex</v>
          </cell>
          <cell r="F87" t="str">
            <v>03 89 89 76 40</v>
          </cell>
          <cell r="H87" t="str">
            <v>03 89 69 22 03</v>
          </cell>
          <cell r="J87" t="str">
            <v>distribution électricité secteur ST LOUIS</v>
          </cell>
        </row>
        <row r="88">
          <cell r="C88" t="str">
            <v>E D F  Agence Clientèle</v>
          </cell>
          <cell r="E88" t="str">
            <v>84 r de Bâle    68200 Mulhouse</v>
          </cell>
          <cell r="F88" t="str">
            <v>0 810 38 93 00</v>
          </cell>
          <cell r="J88" t="str">
            <v>couvre secteur Riedisheim</v>
          </cell>
        </row>
        <row r="89">
          <cell r="D89" t="str">
            <v>Agence de Thur Doller</v>
          </cell>
          <cell r="E89" t="str">
            <v>30 r des Perdrix  BP 30078   68262  KINGERSHEIM</v>
          </cell>
        </row>
        <row r="90">
          <cell r="C90" t="str">
            <v>EDF  PRO</v>
          </cell>
          <cell r="D90" t="str">
            <v>Informations, Conseils, Services</v>
          </cell>
          <cell r="E90" t="str">
            <v>Région EST  BP 112                                  54601 VILLERS LES NANCY</v>
          </cell>
          <cell r="F90" t="str">
            <v>0 810 333 776 prix appel local</v>
          </cell>
          <cell r="H90" t="str">
            <v>03 83 41 83 52</v>
          </cell>
          <cell r="I90" t="str">
            <v>http://www.edf.fr</v>
          </cell>
        </row>
        <row r="91">
          <cell r="D91" t="str">
            <v>Dépannage</v>
          </cell>
          <cell r="E91" t="str">
            <v>24 h sur 24</v>
          </cell>
          <cell r="F91" t="str">
            <v>0 810 333 168 prix appel local</v>
          </cell>
        </row>
        <row r="92">
          <cell r="C92" t="str">
            <v>EDIB S.A.</v>
          </cell>
          <cell r="D92" t="str">
            <v>Pascal Canonne ?</v>
          </cell>
          <cell r="E92" t="str">
            <v>9 rue du Vaucluse                                  68270 WITTENHEIM</v>
          </cell>
          <cell r="F92" t="str">
            <v>03 89 52 17 00</v>
          </cell>
          <cell r="H92" t="str">
            <v>03 89 50 23 17</v>
          </cell>
          <cell r="J92" t="str">
            <v>location de bennes</v>
          </cell>
        </row>
        <row r="93">
          <cell r="C93" t="str">
            <v>EICHER Marie Paule</v>
          </cell>
          <cell r="E93" t="str">
            <v>SOMCO    poste interne  285</v>
          </cell>
          <cell r="G93" t="str">
            <v>06 82 67 05 54</v>
          </cell>
        </row>
        <row r="94">
          <cell r="C94" t="str">
            <v>ENTRETIEN INSTAL THERMIQUES</v>
          </cell>
          <cell r="D94" t="str">
            <v>M  WEPFER</v>
          </cell>
          <cell r="E94" t="str">
            <v>51 rue de Soultz                                      68200  MULHOUSE</v>
          </cell>
          <cell r="F94" t="str">
            <v>03 89 57 49 86</v>
          </cell>
          <cell r="G94" t="str">
            <v>06 22 45 34 54</v>
          </cell>
          <cell r="H94" t="str">
            <v>03 89 57 49 68</v>
          </cell>
        </row>
        <row r="95">
          <cell r="C95" t="str">
            <v>Electricité WERNER *</v>
          </cell>
          <cell r="E95" t="str">
            <v>28 r de l' Abattoir                                          68120 PFASTATT</v>
          </cell>
          <cell r="F95" t="str">
            <v>03 89 52 15 25</v>
          </cell>
          <cell r="G95" t="str">
            <v>06 09 61 60 04</v>
          </cell>
          <cell r="H95" t="str">
            <v>03 89 50 31 50</v>
          </cell>
          <cell r="I95" t="str">
            <v>werner.elec@wanadoo.fr</v>
          </cell>
        </row>
        <row r="96">
          <cell r="C96" t="str">
            <v xml:space="preserve">ELYO NORD EST              </v>
          </cell>
          <cell r="D96" t="str">
            <v xml:space="preserve">Siège : </v>
          </cell>
          <cell r="E96" t="str">
            <v>6 rue du Parc -  OBERHAUSBERGEN   67088  STRASBOURG CEDEX 2</v>
          </cell>
        </row>
        <row r="97">
          <cell r="D97" t="str">
            <v>Resp Agence : CERUTTI Christophe</v>
          </cell>
          <cell r="E97" t="str">
            <v>6 Av Konrad Adenauer Parc Espale Europe  68390 SAUSHEIM                                                                                                                                 Mme PIVET Sylvie :  Secrétairiat - Accueil</v>
          </cell>
          <cell r="H97" t="str">
            <v>03 89 31 26 69</v>
          </cell>
        </row>
        <row r="98">
          <cell r="D98" t="str">
            <v>Mr LACAVE Christophe / Resp Technique</v>
          </cell>
          <cell r="F98" t="str">
            <v>03 89 31 26 60</v>
          </cell>
          <cell r="G98" t="str">
            <v>dépannage :        0 810 881 189</v>
          </cell>
          <cell r="J98" t="str">
            <v>facturation : Mme SCHERER Marie-Louise</v>
          </cell>
        </row>
        <row r="99">
          <cell r="D99" t="str">
            <v>Nicolas PARNIN Ingén Commercial</v>
          </cell>
        </row>
        <row r="100">
          <cell r="C100" t="str">
            <v xml:space="preserve">ENDERLIN MENUISERIE SARL   </v>
          </cell>
          <cell r="D100" t="str">
            <v>M  ENDERLIN</v>
          </cell>
          <cell r="E100" t="str">
            <v>28 Rue Sainte Catherine                               68720  SAINT BERNARD</v>
          </cell>
          <cell r="F100" t="str">
            <v>03 89 25 46 91</v>
          </cell>
          <cell r="G100" t="str">
            <v>06 80 25 20 98</v>
          </cell>
          <cell r="H100" t="str">
            <v>03 89 25 52 98</v>
          </cell>
        </row>
        <row r="101">
          <cell r="C101" t="str">
            <v>ERMITAGE / logts du 100 Av Briand à MULHOUSE</v>
          </cell>
          <cell r="D101" t="str">
            <v>Mr DEZEQUE J Marc Educateur</v>
          </cell>
          <cell r="E101" t="str">
            <v>4 logts au                                         100 Av Briand                                   à MULHOUSE</v>
          </cell>
          <cell r="F101" t="str">
            <v>03 89 43 42 43</v>
          </cell>
          <cell r="J101" t="str">
            <v>Service de suite ,Femmes seules avec enfants</v>
          </cell>
        </row>
        <row r="102">
          <cell r="D102" t="str">
            <v>Mme BESS                          Assistante Sociale</v>
          </cell>
          <cell r="J102" t="str">
            <v>Siège : Ermitage Chef de service  Mme LANNOY                   03 89 44 19 55</v>
          </cell>
        </row>
        <row r="103">
          <cell r="C103" t="str">
            <v xml:space="preserve">ESPACE FERMETURES          </v>
          </cell>
          <cell r="D103" t="str">
            <v>M  MAAS</v>
          </cell>
          <cell r="E103" t="str">
            <v>76, rue de Bâle   68100  MULHOUSE</v>
          </cell>
          <cell r="F103" t="str">
            <v>03 89 36 03 36</v>
          </cell>
        </row>
        <row r="104">
          <cell r="C104" t="str">
            <v>ESPOIR Foyer Féminin</v>
          </cell>
          <cell r="D104" t="str">
            <v>Directeur : Mr Serge MULLER</v>
          </cell>
          <cell r="E104" t="str">
            <v>siège :     132 rue de Soultz                                  68100  MULHOUSE</v>
          </cell>
          <cell r="F104" t="str">
            <v>03 89 52 32 35</v>
          </cell>
          <cell r="H104" t="str">
            <v>03 89 50 82 27</v>
          </cell>
        </row>
        <row r="105">
          <cell r="C105" t="str">
            <v>ESPOIR 33 r des Fabriques à Mulhouse</v>
          </cell>
          <cell r="D105" t="str">
            <v>Mr LAVARENNE Martial</v>
          </cell>
          <cell r="E105" t="str">
            <v>Immeuble SOMCO : 33 r des Fabriques MULHOUSE /  RDCH</v>
          </cell>
          <cell r="F105" t="str">
            <v>03 89 43 09 84</v>
          </cell>
          <cell r="H105" t="str">
            <v>03 89 60 41 25</v>
          </cell>
          <cell r="J105" t="str">
            <v>bureau au RDCH</v>
          </cell>
        </row>
        <row r="106">
          <cell r="D106" t="str">
            <v>Mr Eric BOUC / Médiateur</v>
          </cell>
          <cell r="G106" t="str">
            <v>suivi des logts SOMCO</v>
          </cell>
          <cell r="J106" t="str">
            <v>Mr Claude ZIMMER  06 76 04 20 41 / Médiateur</v>
          </cell>
        </row>
        <row r="107">
          <cell r="D107" t="str">
            <v>Mme SCHLIENGER Yvette : accueil</v>
          </cell>
        </row>
        <row r="108">
          <cell r="C108" t="str">
            <v xml:space="preserve">EST VIDEO COMMUNICATION     </v>
          </cell>
          <cell r="D108" t="str">
            <v>Mr NEFF Hubert / pour Somco</v>
          </cell>
          <cell r="E108" t="str">
            <v>39 Allée Gluck BP 2519                                  68058  MULHOUSE CEDEX</v>
          </cell>
          <cell r="F108" t="str">
            <v>03 89 32 75 64</v>
          </cell>
          <cell r="H108" t="str">
            <v>03 89 42 98 22</v>
          </cell>
        </row>
        <row r="109">
          <cell r="D109" t="str">
            <v>Mme DUVAL Emmanuelle  / Copro</v>
          </cell>
          <cell r="F109" t="str">
            <v>03 89 32 75 63</v>
          </cell>
        </row>
        <row r="110">
          <cell r="D110" t="str">
            <v xml:space="preserve">Plateforme téléphonique pour problème technique :    0 892 701 130   </v>
          </cell>
        </row>
        <row r="111">
          <cell r="D111" t="str">
            <v>Facturation : Sophie HEISER</v>
          </cell>
          <cell r="E111" t="str">
            <v>BP 41 0007   67451 MUNDOLSHEIM</v>
          </cell>
          <cell r="F111" t="str">
            <v>ligne directe : 03 69 20 49 46</v>
          </cell>
          <cell r="H111" t="str">
            <v>03 69 20 49 32</v>
          </cell>
          <cell r="I111" t="str">
            <v>service.clients@evc.net</v>
          </cell>
          <cell r="J111" t="str">
            <v>www.estvideo.com</v>
          </cell>
        </row>
        <row r="112">
          <cell r="C112" t="str">
            <v>EURODECO / SAPP</v>
          </cell>
          <cell r="D112" t="str">
            <v>Mr PFENTZER</v>
          </cell>
          <cell r="E112" t="str">
            <v>66 Av de Belgique 68110 ILLZACH</v>
          </cell>
          <cell r="F112" t="str">
            <v>03 89 31 20 92</v>
          </cell>
          <cell r="H112" t="str">
            <v>03 89 31 20 99</v>
          </cell>
        </row>
        <row r="113">
          <cell r="E113" t="str">
            <v xml:space="preserve">     </v>
          </cell>
        </row>
        <row r="114">
          <cell r="C114" t="str">
            <v>FENNEC / Multi Services</v>
          </cell>
          <cell r="D114" t="str">
            <v>Robert GULDENFELS</v>
          </cell>
          <cell r="E114" t="str">
            <v>17 r Turgot         68110 ILLZACH</v>
          </cell>
          <cell r="F114" t="str">
            <v>03 89 45 82 86</v>
          </cell>
          <cell r="G114" t="str">
            <v>06 07 49 52 09</v>
          </cell>
          <cell r="H114" t="str">
            <v>03 89 56 26 51</v>
          </cell>
          <cell r="I114" t="str">
            <v>www.fennec-services.fr</v>
          </cell>
          <cell r="J114" t="str">
            <v>Nettoyage et Désinsectisation</v>
          </cell>
        </row>
        <row r="115">
          <cell r="D115" t="str">
            <v>Mme WALCH Nicole :</v>
          </cell>
          <cell r="E115" t="str">
            <v>s'occupe de la facturation</v>
          </cell>
        </row>
        <row r="116">
          <cell r="C116" t="str">
            <v xml:space="preserve">FERMETURES VITALE          </v>
          </cell>
          <cell r="D116" t="str">
            <v>M  VITALE</v>
          </cell>
          <cell r="E116" t="str">
            <v>56 avenue de Belgique                        68110  ILLZACH</v>
          </cell>
          <cell r="F116" t="str">
            <v>03 89 31 08 27</v>
          </cell>
          <cell r="H116" t="str">
            <v>03 89 31 08 29</v>
          </cell>
        </row>
        <row r="117">
          <cell r="C117" t="str">
            <v>FIGENWALD</v>
          </cell>
          <cell r="D117" t="str">
            <v>Mr Zimmermann / Sanitaire</v>
          </cell>
          <cell r="F117" t="str">
            <v>03 89 54 28 23</v>
          </cell>
          <cell r="H117" t="str">
            <v>03 89 54 16 02</v>
          </cell>
          <cell r="J117" t="str">
            <v>Couverture , Zinguerie , Sanitaire</v>
          </cell>
        </row>
        <row r="118">
          <cell r="D118" t="str">
            <v>FIMBEL Bernard / Couverture Zing</v>
          </cell>
          <cell r="F118" t="str">
            <v>06 80 85 04 86</v>
          </cell>
        </row>
        <row r="119">
          <cell r="C119" t="str">
            <v>FLORIVAL  ZSC</v>
          </cell>
          <cell r="D119" t="str">
            <v>Didier LOZZA</v>
          </cell>
          <cell r="E119" t="str">
            <v>71 a rue principale                          68610 LAUTENBACH</v>
          </cell>
          <cell r="F119" t="str">
            <v>03 89 76 32 39</v>
          </cell>
          <cell r="H119" t="str">
            <v>03 89 74 07 66</v>
          </cell>
        </row>
        <row r="120">
          <cell r="C120" t="str">
            <v>FOYER Etape  /                              propriétaire   SOMCO</v>
          </cell>
          <cell r="D120" t="str">
            <v>Directeur : Mr DIETRICH Daniel</v>
          </cell>
          <cell r="E120" t="str">
            <v>68 rue de Kingersheim         68270  WITTENHEIM</v>
          </cell>
          <cell r="F120" t="str">
            <v>03 89 52 67 58</v>
          </cell>
          <cell r="H120" t="str">
            <v>Fax du Foyer                       03 89 52 03 42</v>
          </cell>
        </row>
        <row r="121">
          <cell r="D121" t="str">
            <v>Mr BEHRA J.François   Chef Serv Educatif</v>
          </cell>
        </row>
        <row r="122">
          <cell r="C122" t="str">
            <v>France ANTENNES</v>
          </cell>
          <cell r="D122" t="str">
            <v>Mr SCHMERBER</v>
          </cell>
          <cell r="E122" t="str">
            <v>11 r de l' Industrie                                    68260 KINGERSHEIM</v>
          </cell>
          <cell r="F122" t="str">
            <v>03 89 53 39 55</v>
          </cell>
          <cell r="H122" t="str">
            <v>03 89 52 17 74</v>
          </cell>
          <cell r="I122" t="str">
            <v>www.France-antenne@wanadoo.fr</v>
          </cell>
        </row>
        <row r="123">
          <cell r="D123" t="str">
            <v>Mme TALLERAND</v>
          </cell>
          <cell r="E123" t="str">
            <v>s'occupe de la facturation et du secrétariat</v>
          </cell>
        </row>
        <row r="124">
          <cell r="C124" t="str">
            <v>France TELECOM</v>
          </cell>
          <cell r="F124" t="str">
            <v>03 89 36 40 40</v>
          </cell>
          <cell r="H124" t="str">
            <v>03 89 36 40 46</v>
          </cell>
        </row>
        <row r="125">
          <cell r="C125" t="str">
            <v>France TELECOM Agence Entreprises Alsace</v>
          </cell>
          <cell r="E125" t="str">
            <v>1 r Fritz Kiener BP 454                                  67010 STRASBOURG Cedex</v>
          </cell>
          <cell r="F125" t="str">
            <v>service clients :  0 800 640 400</v>
          </cell>
          <cell r="G125" t="str">
            <v>service après vente : 0 800 101 567</v>
          </cell>
          <cell r="I125" t="str">
            <v>www.francetelecom.com</v>
          </cell>
          <cell r="J125" t="str">
            <v>gestion du téléphone interne aux ASCENSEURS</v>
          </cell>
        </row>
        <row r="126">
          <cell r="E126" t="str">
            <v xml:space="preserve">     </v>
          </cell>
        </row>
        <row r="127">
          <cell r="C127" t="str">
            <v>GARDENLAND</v>
          </cell>
          <cell r="D127" t="str">
            <v>Mr WEISS</v>
          </cell>
          <cell r="E127" t="str">
            <v>Bureaux : 30 route d'Issenheim 68190 RAEDERSHEIM</v>
          </cell>
          <cell r="F127" t="str">
            <v>03 89 48 20 98</v>
          </cell>
          <cell r="G127" t="str">
            <v>06 88 51 90 52</v>
          </cell>
          <cell r="H127" t="str">
            <v>03 89 48 85 25</v>
          </cell>
          <cell r="J127" t="str">
            <v>dépôt : Pénétrante de Guebwiller 68500</v>
          </cell>
        </row>
        <row r="128">
          <cell r="C128" t="str">
            <v>GASSER J.L / Entreprise générale de Revêtements de sol</v>
          </cell>
          <cell r="E128" t="str">
            <v>2 rue du Lt Noel Dinet                             68200 MULHOUSE</v>
          </cell>
          <cell r="F128" t="str">
            <v>03 89 53 55 31</v>
          </cell>
          <cell r="G128" t="str">
            <v>06 03 01 91 20</v>
          </cell>
          <cell r="H128" t="str">
            <v>03 89 53 55 47</v>
          </cell>
          <cell r="J128" t="str">
            <v>Pose Moquettes , plastiques, parquets</v>
          </cell>
        </row>
        <row r="129">
          <cell r="C129" t="str">
            <v>GAZ de France</v>
          </cell>
          <cell r="F129" t="str">
            <v>03 89 62 34 05</v>
          </cell>
          <cell r="G129" t="str">
            <v>06 85 71 67 14</v>
          </cell>
        </row>
        <row r="130">
          <cell r="C130" t="str">
            <v>GAZ de France</v>
          </cell>
          <cell r="D130" t="str">
            <v>Catherine  MARGOT</v>
          </cell>
          <cell r="E130" t="str">
            <v>Direction Commerciale clientèle d'affaires Agence de Nancy 2 Bld Cattenoz - 54601 VILLERS LES NANCY Cedex</v>
          </cell>
          <cell r="F130" t="str">
            <v>03 83 41 69 42</v>
          </cell>
          <cell r="H130" t="str">
            <v>03 83 67 85 77</v>
          </cell>
          <cell r="I130" t="str">
            <v>catherine.margot@gazdefrance.com</v>
          </cell>
          <cell r="J130" t="str">
            <v>fourniture Gaz Rotonde / groupe 50 ancienne chaufferie au gaz 168 logts</v>
          </cell>
        </row>
        <row r="131">
          <cell r="D131" t="str">
            <v>Nelly MUETH</v>
          </cell>
          <cell r="F131" t="str">
            <v>03 83 41 66 44</v>
          </cell>
          <cell r="H131" t="str">
            <v>03 83 67 85 77</v>
          </cell>
          <cell r="I131" t="str">
            <v>nelly.mueth@gazdefrance.com</v>
          </cell>
          <cell r="J131" t="str">
            <v>fourniture Gaz Rotonde / groupe 40 nouvelle chaufferie au gaz 84 logts</v>
          </cell>
        </row>
        <row r="132">
          <cell r="D132" t="str">
            <v>Luc GASSER</v>
          </cell>
          <cell r="E132" t="str">
            <v>Direction commerciale Alsace  :              30 r des Perdrix   BP 10058                68262  KINGERSHEIM Cedex</v>
          </cell>
          <cell r="F132" t="str">
            <v>03 89 62 34 05</v>
          </cell>
          <cell r="G132" t="str">
            <v>06 85 71 67 14</v>
          </cell>
          <cell r="H132" t="str">
            <v>03 89 62 34 43</v>
          </cell>
          <cell r="I132" t="str">
            <v>luc.gasser@gazdefrance.com</v>
          </cell>
        </row>
        <row r="133">
          <cell r="C133" t="str">
            <v xml:space="preserve">GAZON-NET S A              </v>
          </cell>
          <cell r="D133" t="str">
            <v>Christophe THEVENOT</v>
          </cell>
          <cell r="E133" t="str">
            <v>48, rue de Zillisheim BP 26                        68350  DIDENHEIM</v>
          </cell>
          <cell r="F133" t="str">
            <v>03 89 06 13 04</v>
          </cell>
          <cell r="H133" t="str">
            <v>03 89 06 13 04</v>
          </cell>
          <cell r="I133" t="str">
            <v>www.gazon-net.com</v>
          </cell>
        </row>
        <row r="134">
          <cell r="C134" t="str">
            <v>GENDARMERIE Illzach</v>
          </cell>
          <cell r="E134" t="str">
            <v>1 r de l'Est  68110  ILLZACH</v>
          </cell>
          <cell r="F134" t="str">
            <v>Tél brigage :         03 89 52 71 72</v>
          </cell>
          <cell r="J134" t="str">
            <v>14 logts SOMCO + garages</v>
          </cell>
        </row>
        <row r="135">
          <cell r="C135" t="str">
            <v xml:space="preserve">GENDARMERIE </v>
          </cell>
          <cell r="E135" t="str">
            <v>Affaires immobilières : Mme SPAETER   3 r de Saales  67000 STRASBOURG</v>
          </cell>
          <cell r="F135" t="str">
            <v>03 88 37 50 80</v>
          </cell>
          <cell r="H135" t="str">
            <v>03 88 37 53 00</v>
          </cell>
        </row>
        <row r="136">
          <cell r="C136" t="str">
            <v>GENERALE des EAUX</v>
          </cell>
          <cell r="F136" t="str">
            <v>03 89 89 76 10</v>
          </cell>
          <cell r="G136" t="str">
            <v>06 09 33 67 94</v>
          </cell>
        </row>
        <row r="137">
          <cell r="C137" t="str">
            <v>GENERALE des EAUX  Secteur Frontalier</v>
          </cell>
          <cell r="D137" t="str">
            <v>Mme DISSLER Christine                       à  Huningue</v>
          </cell>
          <cell r="E137" t="str">
            <v>Agence des 3 Frontières 17 quai du Maroc BP 351 - 68333 HUNINGUE Cedex</v>
          </cell>
          <cell r="F137" t="str">
            <v>0 810 463 463</v>
          </cell>
        </row>
        <row r="138">
          <cell r="C138" t="str">
            <v>GENERALE des EAUX Secteur Alsace</v>
          </cell>
          <cell r="E138" t="str">
            <v>69 r d' Ebersheim BP 165 -                               67603 SELESTAT Cedex</v>
          </cell>
          <cell r="F138" t="str">
            <v>0810 463 463</v>
          </cell>
          <cell r="J138" t="str">
            <v>facturation Eau Wittenheim</v>
          </cell>
        </row>
        <row r="139">
          <cell r="C139" t="str">
            <v>GESBERT Christian</v>
          </cell>
          <cell r="E139" t="str">
            <v>SOMCO    poste interne  291</v>
          </cell>
          <cell r="G139" t="str">
            <v>06 82 67 05 46</v>
          </cell>
        </row>
        <row r="140">
          <cell r="C140" t="str">
            <v>GESTETNER</v>
          </cell>
          <cell r="F140" t="str">
            <v>03 88 10 37 67</v>
          </cell>
          <cell r="H140" t="str">
            <v>03 88 10 37 51</v>
          </cell>
        </row>
        <row r="141">
          <cell r="C141" t="str">
            <v>GESTRIM</v>
          </cell>
          <cell r="E141" t="str">
            <v>105 Av de Colmar                              68200 MULHOUSE</v>
          </cell>
          <cell r="F141" t="str">
            <v>03 89 33 10 33   03 89 33 10 37</v>
          </cell>
          <cell r="H141" t="str">
            <v>03 89 33 00 32</v>
          </cell>
          <cell r="J141" t="str">
            <v>Tél domicile 03 89 33 10 37</v>
          </cell>
        </row>
        <row r="142">
          <cell r="C142" t="str">
            <v>GH. ELEC. / Electricité</v>
          </cell>
          <cell r="D142" t="str">
            <v>Mr Henri GIANNONI</v>
          </cell>
          <cell r="E142" t="str">
            <v>37 r du Muguet                                68270 WITTENHEIM</v>
          </cell>
          <cell r="F142" t="str">
            <v>03 89 50 40 87</v>
          </cell>
          <cell r="G142" t="str">
            <v>06 08 96 25 89</v>
          </cell>
          <cell r="H142" t="str">
            <v>03 89 50 40 87</v>
          </cell>
          <cell r="I142" t="str">
            <v>ghelec@nerim.net</v>
          </cell>
          <cell r="J142" t="str">
            <v>installation et dépannage électrique</v>
          </cell>
        </row>
        <row r="143">
          <cell r="C143" t="str">
            <v>G.H. Installations   /           Sanitaire - Chauffage</v>
          </cell>
          <cell r="D143" t="str">
            <v>Georges HEIM</v>
          </cell>
          <cell r="E143" t="str">
            <v>6 r des Alpes   68350  DIDENHEIM</v>
          </cell>
          <cell r="F143" t="str">
            <v>03 89 61 06 06</v>
          </cell>
          <cell r="G143" t="str">
            <v>06 07 21 85 26</v>
          </cell>
          <cell r="H143" t="str">
            <v>03 89 61 06 16</v>
          </cell>
        </row>
        <row r="144">
          <cell r="C144" t="str">
            <v>GILG Fred Ets /           Espaces verts</v>
          </cell>
          <cell r="E144" t="str">
            <v>16 rue Herzog    68000 COLMAR</v>
          </cell>
          <cell r="F144" t="str">
            <v>03 89 80 62 55</v>
          </cell>
          <cell r="H144" t="str">
            <v>03 89 80 77 64</v>
          </cell>
        </row>
        <row r="145">
          <cell r="C145" t="str">
            <v>GINO PIDUTTI  Ets  /               Carrelage</v>
          </cell>
          <cell r="E145" t="str">
            <v>6 r des Perdrix                             68110 ILLZACH MODENHEIM</v>
          </cell>
          <cell r="F145" t="str">
            <v>03 89 61 95 39</v>
          </cell>
          <cell r="G145" t="str">
            <v>06 07 96 32 71</v>
          </cell>
          <cell r="H145" t="str">
            <v>03 89 61 53 78</v>
          </cell>
        </row>
        <row r="146">
          <cell r="C146" t="str">
            <v>GOERG et  Fils</v>
          </cell>
          <cell r="E146" t="str">
            <v>27 r du Nord                                         68280  ANDOLSHEIM</v>
          </cell>
          <cell r="F146" t="str">
            <v>03 89 71 40 62</v>
          </cell>
          <cell r="H146" t="str">
            <v>03 89 71 56 69</v>
          </cell>
        </row>
        <row r="147">
          <cell r="C147" t="str">
            <v xml:space="preserve">GOETZMANN SARL         </v>
          </cell>
          <cell r="D147" t="str">
            <v>M  GOETZMANN</v>
          </cell>
          <cell r="E147" t="str">
            <v>1 rue de Baldersheim                              68390  SAUSHEIM</v>
          </cell>
          <cell r="F147" t="str">
            <v>03 89 45 15 10</v>
          </cell>
          <cell r="H147" t="str">
            <v>03 89 56 65 08</v>
          </cell>
          <cell r="J147" t="str">
            <v>Installation Sanitaire, Chauffage central , couverture , zinguerie , débouchage haute pression</v>
          </cell>
        </row>
        <row r="148">
          <cell r="C148" t="str">
            <v>GROSS Ets</v>
          </cell>
          <cell r="D148" t="str">
            <v>Mr Latuner</v>
          </cell>
          <cell r="E148" t="str">
            <v>4 r de Cherbourg                   68100 MULHOUSE</v>
          </cell>
        </row>
        <row r="149">
          <cell r="C149" t="str">
            <v>GULDAGIL /                  Traitement des  Eaux</v>
          </cell>
          <cell r="D149" t="str">
            <v>J. GARAU Responsable d'Agence</v>
          </cell>
          <cell r="E149" t="str">
            <v>4 r Robert Schuman BP 25 -                       68171 RIXHEIM Cedex</v>
          </cell>
          <cell r="F149" t="str">
            <v>03 89 44 13 17</v>
          </cell>
          <cell r="G149" t="str">
            <v>06 09 85 04 08</v>
          </cell>
          <cell r="H149" t="str">
            <v>03 89 64 13 99</v>
          </cell>
          <cell r="I149" t="str">
            <v>guldagil@guldagil.com</v>
          </cell>
          <cell r="J149" t="str">
            <v>Facturation : Mme Corine  DAMIANO ?</v>
          </cell>
        </row>
        <row r="150">
          <cell r="D150" t="str">
            <v>Mr SAN GREGORIO Rosano  responsable technique</v>
          </cell>
          <cell r="J150" t="str">
            <v>Secrétariat Accueil : Mme JAEGGY Catherine</v>
          </cell>
        </row>
        <row r="151">
          <cell r="E151" t="str">
            <v xml:space="preserve">     </v>
          </cell>
        </row>
        <row r="152">
          <cell r="C152" t="str">
            <v>HALTE GARDERIE 24 / 24</v>
          </cell>
          <cell r="D152" t="str">
            <v>Mme STROEBELE Sylvie Directrice</v>
          </cell>
          <cell r="E152" t="str">
            <v>9 rue de la Loi                                  68100 MULHOUSE</v>
          </cell>
          <cell r="F152" t="str">
            <v>03 89 66 09 77</v>
          </cell>
          <cell r="H152" t="str">
            <v>03 89 45 31 71</v>
          </cell>
          <cell r="J152" t="str">
            <v>Groupe Flammarion , rue de la Loi</v>
          </cell>
        </row>
        <row r="153">
          <cell r="D153" t="str">
            <v>Mme GRUNENWALD Secrétariat</v>
          </cell>
        </row>
        <row r="154">
          <cell r="C154" t="str">
            <v>HERZOG , Métallerie</v>
          </cell>
          <cell r="E154" t="str">
            <v>5 Av de Belgique Z.I. - 68310 WITTELSHEIM</v>
          </cell>
          <cell r="F154" t="str">
            <v>03 89 57 74 74</v>
          </cell>
          <cell r="G154" t="str">
            <v>06 14 18 08 13</v>
          </cell>
          <cell r="H154" t="str">
            <v>03 89 55 43 03</v>
          </cell>
          <cell r="I154" t="str">
            <v>ETS-HERZOG@wanadoo.fr</v>
          </cell>
        </row>
        <row r="155">
          <cell r="D155" t="str">
            <v>Mr BADER</v>
          </cell>
          <cell r="F155" t="str">
            <v>03 89 57 83 14</v>
          </cell>
        </row>
        <row r="156">
          <cell r="C156" t="str">
            <v xml:space="preserve">HIRTZLIN PERRET Ets        </v>
          </cell>
          <cell r="D156" t="str">
            <v>M  HIRTZLIN                   Jean Luc</v>
          </cell>
          <cell r="E156" t="str">
            <v>28 C rue du Naegeleberg                         68400  RIEDISHEIM</v>
          </cell>
          <cell r="F156" t="str">
            <v>03 89 44 02 39         domicile :            03 89 65 03 81</v>
          </cell>
          <cell r="G156" t="str">
            <v>06 09 43 08 84</v>
          </cell>
          <cell r="H156" t="str">
            <v>03 89 63 74 43</v>
          </cell>
          <cell r="J156" t="str">
            <v>Chauffage , Sanitaire , Zinguerie , SAV chauffage</v>
          </cell>
        </row>
        <row r="157">
          <cell r="D157" t="str">
            <v>Mme HIRTZLIN Carole</v>
          </cell>
          <cell r="E157" t="str">
            <v>s'occupe facturation</v>
          </cell>
        </row>
        <row r="158">
          <cell r="C158" t="str">
            <v>HOFFARTH Jean Marie</v>
          </cell>
          <cell r="E158" t="str">
            <v>SOMCO    poste interne  285</v>
          </cell>
          <cell r="G158" t="str">
            <v>06 89 09 02 18</v>
          </cell>
        </row>
        <row r="159">
          <cell r="C159" t="str">
            <v>HOFFMANN J          Débouchage</v>
          </cell>
          <cell r="E159" t="str">
            <v>15 b r de la Rampe                         68440 HABSHEIM</v>
          </cell>
          <cell r="F159" t="str">
            <v>03 89 54 04 18</v>
          </cell>
          <cell r="H159" t="str">
            <v>03 89 54 04 18</v>
          </cell>
        </row>
        <row r="160">
          <cell r="C160" t="str">
            <v>HUNELEC                        Service public d' Electricité</v>
          </cell>
          <cell r="D160" t="str">
            <v>Mme MICLO</v>
          </cell>
          <cell r="E160" t="str">
            <v>17 quai du Maroc                           68333 HUNINGUE Cedex</v>
          </cell>
          <cell r="F160" t="str">
            <v>renseignements : 03 89 89 76 24</v>
          </cell>
          <cell r="G160" t="str">
            <v>dépannage hors h ouverture : 03 89 67 78 38</v>
          </cell>
          <cell r="H160" t="str">
            <v>03 89 89 98 64</v>
          </cell>
          <cell r="J160" t="str">
            <v>fourniture d'Electricité sur HUNINGUE</v>
          </cell>
        </row>
        <row r="161">
          <cell r="C161" t="str">
            <v>HUSSON Collectivités</v>
          </cell>
          <cell r="D161" t="str">
            <v>Mme MAIRE : facturation</v>
          </cell>
          <cell r="E161" t="str">
            <v>Usine et bureaux : rte de l' Europe BP 1 - 68650 LAPOUTROIE</v>
          </cell>
          <cell r="F161" t="str">
            <v>03 89 47 56 56</v>
          </cell>
          <cell r="H161" t="str">
            <v>03 89 47 26 03</v>
          </cell>
          <cell r="I161" t="str">
            <v>www.husson@husson-co.fr</v>
          </cell>
        </row>
        <row r="162">
          <cell r="D162" t="str">
            <v>représentant : Jean-Yves COUE</v>
          </cell>
          <cell r="E162" t="str">
            <v>3 Sentier des vignes                           68160 SAINTE MARIE AUX MINES</v>
          </cell>
          <cell r="F162" t="str">
            <v>03 89 58 59 18</v>
          </cell>
          <cell r="G162" t="str">
            <v>06 63 83 23 00</v>
          </cell>
          <cell r="H162" t="str">
            <v>03 89 58 59 18</v>
          </cell>
          <cell r="I162" t="str">
            <v>jycoue@husson-co.fr</v>
          </cell>
        </row>
        <row r="163">
          <cell r="E163" t="str">
            <v xml:space="preserve">     </v>
          </cell>
        </row>
        <row r="164">
          <cell r="C164" t="str">
            <v>IDEX  Est   Energie</v>
          </cell>
          <cell r="D164" t="str">
            <v>Yves LESSINGER Ingén d'exploitation</v>
          </cell>
          <cell r="E164" t="str">
            <v>6 Av Valparc  - bât N                              68440  HABSHEIM</v>
          </cell>
          <cell r="F164" t="str">
            <v>03 89 52 01 82</v>
          </cell>
          <cell r="G164" t="str">
            <v>06 82 66 57 48</v>
          </cell>
          <cell r="H164" t="str">
            <v>03 89 53 76 58</v>
          </cell>
        </row>
        <row r="165">
          <cell r="C165" t="str">
            <v>ILLFURTH Mairie</v>
          </cell>
          <cell r="F165" t="str">
            <v>03 89 25 42 14</v>
          </cell>
          <cell r="G165" t="str">
            <v>06 07 87 00 92</v>
          </cell>
        </row>
        <row r="166">
          <cell r="C166" t="str">
            <v>ILLZACH Centre Sociaux Culturel</v>
          </cell>
          <cell r="F166" t="str">
            <v>03 89 66 20 73</v>
          </cell>
        </row>
        <row r="167">
          <cell r="C167" t="str">
            <v>IMP SINCLAIR , siège</v>
          </cell>
          <cell r="D167" t="str">
            <v>Mme CARRAZ Brigitte Directrice</v>
          </cell>
          <cell r="E167" t="str">
            <v>2 Av Joffre                                        68100 MULHOUSE</v>
          </cell>
          <cell r="F167" t="str">
            <v>03 89 45 88 06</v>
          </cell>
          <cell r="H167" t="str">
            <v>03 89 56 22 99</v>
          </cell>
          <cell r="J167" t="str">
            <v>tél IMPRO de LUTTERBACH :  03 89 52 08 11</v>
          </cell>
        </row>
        <row r="168">
          <cell r="C168" t="str">
            <v>IMP SINCLAIR   3 r de Pfastatt Mulhouse</v>
          </cell>
          <cell r="D168" t="str">
            <v>DEPUYDT Paul chef de service</v>
          </cell>
          <cell r="E168" t="str">
            <v>2 Av Joffre                                        68100 MULHOUSE</v>
          </cell>
          <cell r="J168" t="str">
            <v xml:space="preserve">logements 26 Studios </v>
          </cell>
        </row>
        <row r="169">
          <cell r="C169" t="str">
            <v xml:space="preserve">INTER REGIE MULTISERVICES  </v>
          </cell>
          <cell r="D169" t="str">
            <v>M  FERRO Jorge chargé d'aff.</v>
          </cell>
          <cell r="E169" t="str">
            <v>33 rue Jacques Mugnier                              68200  MULHOUSE</v>
          </cell>
          <cell r="F169" t="str">
            <v>03 89 59 44 31</v>
          </cell>
          <cell r="H169" t="str">
            <v>03 89 59 57 33</v>
          </cell>
          <cell r="I169" t="str">
            <v>inter-regie@wanadoo.fr</v>
          </cell>
          <cell r="J169" t="str">
            <v>Second Œuvre Bâtiment , Propreté , Espaces Verts , Traitements des D3E</v>
          </cell>
        </row>
        <row r="170">
          <cell r="C170" t="str">
            <v xml:space="preserve">ISERBA                     </v>
          </cell>
          <cell r="D170" t="str">
            <v>Rémi ROUSSEAU Attaché de direction</v>
          </cell>
          <cell r="E170" t="str">
            <v>siège social : 8 Av Eugène-Hénaff 69120 VAUX en VELIN</v>
          </cell>
          <cell r="F170" t="str">
            <v>04 78 80 03 28</v>
          </cell>
          <cell r="G170" t="str">
            <v>Rousseau :                06 77 19 17 87</v>
          </cell>
          <cell r="H170" t="str">
            <v>04 72 04 45 30</v>
          </cell>
          <cell r="I170" t="str">
            <v>www.iserba.fr</v>
          </cell>
          <cell r="J170" t="str">
            <v>remi.rousseau@iserba.fr</v>
          </cell>
        </row>
        <row r="171">
          <cell r="D171" t="str">
            <v>David VERDOT Chef d'agence</v>
          </cell>
          <cell r="E171" t="str">
            <v>r de la  Libération                                    90800 BAVILLIERS</v>
          </cell>
          <cell r="F171" t="str">
            <v>03 84 55 08 64</v>
          </cell>
          <cell r="G171" t="str">
            <v xml:space="preserve"> VERDOT               06 77 19 22 09</v>
          </cell>
          <cell r="H171" t="str">
            <v>03 84 27 54 17</v>
          </cell>
          <cell r="I171" t="str">
            <v>exploitation.bavilliers@iserba.fr</v>
          </cell>
        </row>
        <row r="172">
          <cell r="D172" t="str">
            <v>Nancy</v>
          </cell>
          <cell r="F172" t="str">
            <v>03 83 21 79 83</v>
          </cell>
          <cell r="H172" t="str">
            <v>03 83 21 76 60</v>
          </cell>
        </row>
        <row r="173">
          <cell r="E173" t="str">
            <v xml:space="preserve">     </v>
          </cell>
        </row>
        <row r="174">
          <cell r="C174" t="str">
            <v xml:space="preserve">Les JARDINIERS   X       SCHAEFFER </v>
          </cell>
          <cell r="D174" t="str">
            <v>SCHAEFFER Xavier</v>
          </cell>
          <cell r="E174" t="str">
            <v>9 rue de la Hardt -                             68270 WITTENHEIM</v>
          </cell>
          <cell r="F174" t="str">
            <v>03 89 57 36 15</v>
          </cell>
          <cell r="G174" t="str">
            <v>06 03 40 05 36</v>
          </cell>
          <cell r="H174" t="str">
            <v>03 89 52 79 08</v>
          </cell>
          <cell r="I174" t="str">
            <v>lesjardiniers.sarl@wandoo.fr</v>
          </cell>
        </row>
        <row r="175">
          <cell r="E175" t="str">
            <v xml:space="preserve">     </v>
          </cell>
        </row>
        <row r="176">
          <cell r="C176" t="str">
            <v>K.2.M. Services</v>
          </cell>
          <cell r="D176" t="str">
            <v>Yves LAURENT</v>
          </cell>
          <cell r="E176" t="str">
            <v>50 r des Escargots                            67500 HAGUENAU</v>
          </cell>
          <cell r="F176" t="str">
            <v>03 88 98 08 68</v>
          </cell>
          <cell r="H176" t="str">
            <v>03 88 93 37 89</v>
          </cell>
          <cell r="J176" t="str">
            <v>Porte de garage , Square r Neppert Mulhouse</v>
          </cell>
        </row>
        <row r="177">
          <cell r="D177" t="str">
            <v>Mr KLEIN Direct commercial</v>
          </cell>
        </row>
        <row r="178">
          <cell r="C178" t="str">
            <v>KLEINHENNY R. Sarl                serrurerie</v>
          </cell>
          <cell r="E178" t="str">
            <v>28 r de Kingersheim   BP 54</v>
          </cell>
          <cell r="F178" t="str">
            <v>03 89 58 61 32</v>
          </cell>
          <cell r="H178" t="str">
            <v>03 89 50 42 49</v>
          </cell>
        </row>
        <row r="179">
          <cell r="C179" t="str">
            <v>KOERPER Roger et Fils              Serrurerie</v>
          </cell>
          <cell r="E179" t="str">
            <v>5 a r de l' Eglise                            68440  DIETWILLER</v>
          </cell>
          <cell r="F179" t="str">
            <v>03 89 81 30 79</v>
          </cell>
          <cell r="H179" t="str">
            <v>03 89 26 81 44</v>
          </cell>
        </row>
        <row r="180">
          <cell r="C180" t="str">
            <v>KONE Ascenseur</v>
          </cell>
          <cell r="D180" t="str">
            <v>Mme JOST Consuelo /  Secrétariat Accueil</v>
          </cell>
          <cell r="E180" t="str">
            <v>5 rue Pierre Marie Curie  BP 11                     67541  OSTWALD Cedex</v>
          </cell>
          <cell r="F180" t="str">
            <v>03 88 15 21 59</v>
          </cell>
          <cell r="G180" t="str">
            <v>Mr PONT                            06 85 12 28 51</v>
          </cell>
          <cell r="H180" t="str">
            <v>03 88 75 73 08</v>
          </cell>
        </row>
        <row r="181">
          <cell r="D181" t="str">
            <v>Commercial : Mr Dominique PONT</v>
          </cell>
          <cell r="F181" t="str">
            <v>03 88 15 21 57</v>
          </cell>
          <cell r="G181" t="str">
            <v>dépannage :        0 811 711 711</v>
          </cell>
        </row>
        <row r="182">
          <cell r="D182" t="str">
            <v>Chef Equipe pour le Secteur de MULHOUSE /  Mr HAMOU   06 75 66 43 52</v>
          </cell>
        </row>
        <row r="183">
          <cell r="C183" t="str">
            <v>KONE Ascenseur , Service Facturation</v>
          </cell>
          <cell r="E183" t="str">
            <v>S.F.A. KONE Service Trésorerie BP 3316  -  06206 NICE CEDEX 3</v>
          </cell>
          <cell r="F183" t="str">
            <v>04 97 18 47 00</v>
          </cell>
        </row>
        <row r="184">
          <cell r="E184" t="str">
            <v xml:space="preserve">     </v>
          </cell>
        </row>
        <row r="185">
          <cell r="C185" t="str">
            <v xml:space="preserve">LABORATOIRES LOGISSAIN     </v>
          </cell>
          <cell r="D185" t="str">
            <v>voir LOGISSAIN</v>
          </cell>
        </row>
        <row r="186">
          <cell r="C186" t="str">
            <v xml:space="preserve">LES JARDINIERS X SCHAEFFER </v>
          </cell>
          <cell r="D186" t="str">
            <v>SCHAEFFER Xavier</v>
          </cell>
          <cell r="E186" t="str">
            <v>9 rue de la Hardt -                               68270 WITTENHEIM</v>
          </cell>
          <cell r="F186" t="str">
            <v>03 89 57 36 15</v>
          </cell>
          <cell r="G186" t="str">
            <v>06 03 40 05 36</v>
          </cell>
          <cell r="H186" t="str">
            <v>03 89 52 79 08</v>
          </cell>
          <cell r="I186" t="str">
            <v>lesjardiniers.sarl@wandoo.fr</v>
          </cell>
        </row>
        <row r="187">
          <cell r="C187" t="str">
            <v>LIBERTI TUSCANO            Carrelage</v>
          </cell>
          <cell r="E187" t="str">
            <v>4, r de Ruelisheim                        68110 ILLZACH</v>
          </cell>
          <cell r="F187" t="str">
            <v>03 89 52 10 27</v>
          </cell>
          <cell r="H187" t="str">
            <v>03 89 52 96 74</v>
          </cell>
        </row>
        <row r="188">
          <cell r="C188" t="str">
            <v>LIEBERMANN   Ets  / Sanitaire</v>
          </cell>
          <cell r="E188" t="str">
            <v>8 r des Celtes BP 15                           68510 SIERENTZ</v>
          </cell>
          <cell r="F188" t="str">
            <v>03 89 81 50 81</v>
          </cell>
          <cell r="H188" t="str">
            <v>03 89 81 60 72</v>
          </cell>
          <cell r="J188" t="str">
            <v>electricité / sanitaire</v>
          </cell>
        </row>
        <row r="189">
          <cell r="C189" t="str">
            <v>LINGELSER</v>
          </cell>
          <cell r="D189" t="str">
            <v>LINGELSER Bertrand</v>
          </cell>
          <cell r="E189" t="str">
            <v>1 r de Provence  BP 48                           68720 ILLFURTH</v>
          </cell>
          <cell r="F189" t="str">
            <v>03 89 25 48 43</v>
          </cell>
          <cell r="G189" t="str">
            <v>06 07 60 87 86</v>
          </cell>
          <cell r="H189" t="str">
            <v>03 89 25 55 36</v>
          </cell>
        </row>
        <row r="190">
          <cell r="C190" t="str">
            <v>LITTERST Claude / Paysagiste</v>
          </cell>
          <cell r="E190" t="str">
            <v>14 r du Steinacker                           68800 THANN</v>
          </cell>
          <cell r="F190" t="str">
            <v>03 89 37 36 76</v>
          </cell>
          <cell r="H190" t="str">
            <v>03 89 37 36 76</v>
          </cell>
          <cell r="J190" t="str">
            <v>s'occupe du 8 r de l' Etang à PFASTATT</v>
          </cell>
        </row>
        <row r="191">
          <cell r="C191" t="str">
            <v>L N A    Nettoyage</v>
          </cell>
          <cell r="D191" t="str">
            <v>Mr GALLO Directeur</v>
          </cell>
          <cell r="E191" t="str">
            <v>17 r des Artisans                           68120 RICHWILLER</v>
          </cell>
          <cell r="F191" t="str">
            <v>03 89 53 34 23</v>
          </cell>
          <cell r="H191" t="str">
            <v>03 89 57 12 59</v>
          </cell>
        </row>
        <row r="192">
          <cell r="C192" t="str">
            <v>LOGEMENT JEUNES</v>
          </cell>
        </row>
        <row r="193">
          <cell r="C193" t="str">
            <v xml:space="preserve">LOGINSER                              ex   COTRAMI    /  ALEOS    </v>
          </cell>
          <cell r="E193" t="str">
            <v>siège :  1 Av Pdt Kennedy    68100  MULHOUSE</v>
          </cell>
          <cell r="F193" t="str">
            <v>03 89 33 37 77</v>
          </cell>
        </row>
        <row r="194">
          <cell r="D194" t="str">
            <v>JUNCKER Emile / LOGINSER</v>
          </cell>
          <cell r="E194" t="str">
            <v>3 Av Kennedy  68100 MULHOUSE</v>
          </cell>
          <cell r="F194" t="str">
            <v>03 89 32 71 35</v>
          </cell>
          <cell r="H194" t="str">
            <v>03 89 33 37 73</v>
          </cell>
          <cell r="I194" t="str">
            <v>e.juncker@aleos.asso.fr</v>
          </cell>
          <cell r="J194" t="str">
            <v>s'occupe des logements réservés à la SOMCO</v>
          </cell>
        </row>
        <row r="195">
          <cell r="C195" t="str">
            <v>LOGISSAIN</v>
          </cell>
          <cell r="D195" t="str">
            <v>Mr CASTALAN Dominique</v>
          </cell>
          <cell r="E195" t="str">
            <v>Z. I . Argiesans                              90800 BAVILLIERS</v>
          </cell>
          <cell r="F195" t="str">
            <v>03 84 36 61 10           domicile :          03 84 56 03 26</v>
          </cell>
          <cell r="H195" t="str">
            <v>03 84 28 92 43</v>
          </cell>
        </row>
        <row r="196">
          <cell r="D196" t="str">
            <v>Mme REDOUTEZ / Facturation</v>
          </cell>
          <cell r="F196" t="str">
            <v>03 84 36 61 13</v>
          </cell>
        </row>
        <row r="197">
          <cell r="C197" t="str">
            <v xml:space="preserve">LORRAINE ASSAINISSEMENT    </v>
          </cell>
          <cell r="D197" t="str">
            <v>Mr BOUDOT Pierre / patron</v>
          </cell>
          <cell r="E197" t="str">
            <v>Route de Strasbourg  - CHESNY               BP 13 - 57245 PELTRE</v>
          </cell>
          <cell r="F197" t="str">
            <v>03 87 38 10 04</v>
          </cell>
          <cell r="G197" t="str">
            <v>06 11 98 06 23</v>
          </cell>
          <cell r="H197" t="str">
            <v>03 87 38 16 30</v>
          </cell>
          <cell r="I197" t="str">
            <v>lorraine-assainissement@wanadoo.fr</v>
          </cell>
          <cell r="J197" t="str">
            <v>station de pompage et de relevage</v>
          </cell>
        </row>
        <row r="198">
          <cell r="D198" t="str">
            <v>ROBERTCamille Technicien</v>
          </cell>
        </row>
        <row r="199">
          <cell r="C199" t="str">
            <v xml:space="preserve">LUTRINGER-SILLON S A       </v>
          </cell>
          <cell r="E199" t="str">
            <v>33 Faubourg des Vosges BP 74   68802  THANN CEDEX</v>
          </cell>
          <cell r="F199" t="str">
            <v>03 89 37 11 18</v>
          </cell>
          <cell r="H199" t="str">
            <v>03 89 37 45 18</v>
          </cell>
        </row>
        <row r="200">
          <cell r="C200" t="str">
            <v>LYMPIUS SARL                  Sanitaire</v>
          </cell>
          <cell r="D200" t="str">
            <v>M  LYMPIUS</v>
          </cell>
          <cell r="E200" t="str">
            <v>367 route de Bâle                               68400  RIEDISHEIM</v>
          </cell>
          <cell r="F200" t="str">
            <v>03 89 64 27 17</v>
          </cell>
          <cell r="G200" t="str">
            <v>03 89 64 27 17</v>
          </cell>
          <cell r="H200" t="str">
            <v>03 89 54 49 95</v>
          </cell>
        </row>
        <row r="201">
          <cell r="C201" t="str">
            <v xml:space="preserve">LYONNAISE DES EAUX         </v>
          </cell>
          <cell r="E201" t="str">
            <v>2, rue Turgot BP 96                       68312  ILLZACH CEDEX</v>
          </cell>
          <cell r="F201" t="str">
            <v>03 89 66 96 60</v>
          </cell>
          <cell r="H201" t="str">
            <v>03 89 56 36 20</v>
          </cell>
        </row>
        <row r="203">
          <cell r="E203" t="str">
            <v xml:space="preserve">     </v>
          </cell>
        </row>
        <row r="204">
          <cell r="C204" t="str">
            <v>MAIRIE de CHALAMPE</v>
          </cell>
          <cell r="E204" t="str">
            <v>9 Espace Centre-Village                           68490 CHALAMPE</v>
          </cell>
          <cell r="F204" t="str">
            <v>03 89 26 04 37</v>
          </cell>
          <cell r="J204" t="str">
            <v>Facturation de l' Eau</v>
          </cell>
        </row>
        <row r="205">
          <cell r="C205" t="str">
            <v>MAIRIE de MULHOUSE</v>
          </cell>
          <cell r="D205" t="str">
            <v>Services administratifs et techniques</v>
          </cell>
          <cell r="E205" t="str">
            <v>BP 3089 ,  2 r Pierre Curie                     68062  MULHOUSE Cedex</v>
          </cell>
          <cell r="F205" t="str">
            <v>03 89 32 58 58</v>
          </cell>
          <cell r="H205" t="str">
            <v>03 89 32 59 09</v>
          </cell>
          <cell r="I205" t="str">
            <v>mulhouse@ville-mulhouse.fr</v>
          </cell>
        </row>
        <row r="206">
          <cell r="D206" t="str">
            <v>Allo Proximité</v>
          </cell>
          <cell r="F206" t="str">
            <v>03 89 33 78 78</v>
          </cell>
        </row>
        <row r="207">
          <cell r="E207" t="str">
            <v>voir aussi rubrique  :                                Ville de Mulhouse</v>
          </cell>
        </row>
        <row r="208">
          <cell r="C208" t="str">
            <v>MAIRIE d' OTTMARSHEIM</v>
          </cell>
          <cell r="F208" t="str">
            <v>03 89 26 06 42</v>
          </cell>
        </row>
        <row r="209">
          <cell r="D209" t="str">
            <v>Jean Luc VONFELT</v>
          </cell>
          <cell r="E209" t="str">
            <v>Syndicat Intercommunal des Eaux :                1 rue des Alpes 68490 OTTMARSHEIM</v>
          </cell>
          <cell r="F209" t="str">
            <v>03 89 83 21 50</v>
          </cell>
          <cell r="H209" t="str">
            <v>03 89 26 20 66</v>
          </cell>
          <cell r="J209" t="str">
            <v>Facturation EAU : Ottmarsheim et Hombourg</v>
          </cell>
        </row>
        <row r="210">
          <cell r="C210" t="str">
            <v>MAIRIE de PFETTERHOUSE</v>
          </cell>
          <cell r="F210" t="str">
            <v>03 89 26 06 42</v>
          </cell>
          <cell r="J210" t="str">
            <v>Relevé d' Eau à Seppois le Bas</v>
          </cell>
        </row>
        <row r="211">
          <cell r="C211" t="str">
            <v>MAIRIE de SEPPOIS le BAS</v>
          </cell>
          <cell r="D211" t="str">
            <v>Mme MORGEN / pour l' Eau</v>
          </cell>
          <cell r="E211" t="str">
            <v>68580 SEPPOIS LE BAS</v>
          </cell>
          <cell r="F211" t="str">
            <v>03 89 25 60 07</v>
          </cell>
          <cell r="H211" t="str">
            <v>03 89 07 63 34</v>
          </cell>
          <cell r="J211" t="str">
            <v>Relevé d' Eau à Seppois le Bas</v>
          </cell>
        </row>
        <row r="212">
          <cell r="C212" t="str">
            <v>MAIRIE de WITTENHEIM</v>
          </cell>
          <cell r="E212" t="str">
            <v>21 r d' Ensisheim BP 29 -                     68272 WITTENHEIM Cedex</v>
          </cell>
          <cell r="F212" t="str">
            <v>03 89 52 85 15</v>
          </cell>
          <cell r="J212" t="str">
            <v>Facturation de l' Assainissement pour l' EAU</v>
          </cell>
        </row>
        <row r="213">
          <cell r="D213" t="str">
            <v>Dépannage</v>
          </cell>
          <cell r="F213" t="str">
            <v>03 89 52 85 10</v>
          </cell>
        </row>
        <row r="214">
          <cell r="C214" t="str">
            <v>MDPA                                      Service Logements</v>
          </cell>
          <cell r="D214" t="str">
            <v>Mr Daniel SCHNEIDER Chef de section</v>
          </cell>
          <cell r="E214" t="str">
            <v>MDPA  Sv Logements   127 rte de Mulhouse  68310 WITTELSHEIM</v>
          </cell>
          <cell r="F214" t="str">
            <v>03 89 26 63 81</v>
          </cell>
          <cell r="H214" t="str">
            <v>03 89 26 62 44</v>
          </cell>
          <cell r="I214" t="str">
            <v>d.schneider@mdpa.fr</v>
          </cell>
        </row>
        <row r="215">
          <cell r="C215" t="str">
            <v>MENUISERIE ENDERLIN</v>
          </cell>
          <cell r="D215" t="str">
            <v>M  ENDERLIN</v>
          </cell>
          <cell r="E215" t="str">
            <v>28 Rue Sainte Catherine                          68720  SAINT BERNARD</v>
          </cell>
          <cell r="F215" t="str">
            <v>03 89 25 46 91</v>
          </cell>
          <cell r="G215" t="str">
            <v>06 80 25 20 98</v>
          </cell>
          <cell r="H215" t="str">
            <v>03 89 25 52 98</v>
          </cell>
        </row>
        <row r="216">
          <cell r="C216" t="str">
            <v xml:space="preserve">MIROIR CITE                </v>
          </cell>
          <cell r="E216" t="str">
            <v>15, rue Lavoisier                      68200  MULHOUSE</v>
          </cell>
          <cell r="F216" t="str">
            <v>03 89 42 25 99</v>
          </cell>
          <cell r="H216" t="str">
            <v>03 89 43 34 43</v>
          </cell>
        </row>
        <row r="217">
          <cell r="D217" t="str">
            <v>BIELMANN Thierry Cadre Technique</v>
          </cell>
          <cell r="F217" t="str">
            <v>direct Mr Bielmann 03 89 60 63 61</v>
          </cell>
          <cell r="G217" t="str">
            <v>06 81 76 97 92</v>
          </cell>
        </row>
        <row r="218">
          <cell r="C218" t="str">
            <v xml:space="preserve">MIROITERIE VITALE          </v>
          </cell>
          <cell r="E218" t="str">
            <v>3 rue des Vosges                                      68350  DIDENHEIM</v>
          </cell>
          <cell r="F218" t="str">
            <v>03 89 61 01 01</v>
          </cell>
        </row>
        <row r="219">
          <cell r="C219" t="str">
            <v>MOKAS Farid</v>
          </cell>
          <cell r="E219" t="str">
            <v>SOMCO    poste interne  219</v>
          </cell>
          <cell r="G219" t="str">
            <v>06 82 67 05 44</v>
          </cell>
        </row>
        <row r="220">
          <cell r="C220" t="str">
            <v>MULHOUSE SECURITE INCENDIE</v>
          </cell>
          <cell r="D220" t="str">
            <v>Mr Albert BOENELE</v>
          </cell>
          <cell r="E220" t="str">
            <v>40 r Jean Monnet - Melpark 5 -                 68100 MULHOUSE</v>
          </cell>
          <cell r="F220" t="str">
            <v>03 89 43 18 18</v>
          </cell>
          <cell r="H220" t="str">
            <v>03 89 42 96 74</v>
          </cell>
          <cell r="J220" t="str">
            <v>ancien responsable de SIA</v>
          </cell>
        </row>
        <row r="221">
          <cell r="C221" t="str">
            <v>MULTIPROTECT</v>
          </cell>
          <cell r="E221" t="str">
            <v>ZA du Vignoble , rue de Vieux-Thann BP 98 - 68703 CERNAY Cedex</v>
          </cell>
          <cell r="F221" t="str">
            <v>03 89 39 92 92</v>
          </cell>
          <cell r="H221" t="str">
            <v>03 89 75 74 40</v>
          </cell>
          <cell r="I221" t="str">
            <v>multi-protect@wanadoo.fr</v>
          </cell>
        </row>
        <row r="222">
          <cell r="C222" t="str">
            <v>MUSCH Sarl / Ramoneur</v>
          </cell>
          <cell r="D222" t="str">
            <v>MUSCH roger</v>
          </cell>
          <cell r="E222" t="str">
            <v>24 r de la Libération                          68200 MULHOUSE Bourtzwiller</v>
          </cell>
          <cell r="F222" t="str">
            <v>03 89 52 30 91</v>
          </cell>
          <cell r="G222" t="str">
            <v>06 22 49 71 80</v>
          </cell>
          <cell r="H222" t="str">
            <v>03 89 52 01 87</v>
          </cell>
        </row>
        <row r="223">
          <cell r="E223" t="str">
            <v xml:space="preserve">     </v>
          </cell>
        </row>
        <row r="224">
          <cell r="C224" t="str">
            <v>NEOTECH SARL  /           Electricité</v>
          </cell>
          <cell r="D224" t="str">
            <v>D. Ringenbach</v>
          </cell>
          <cell r="E224" t="str">
            <v>Aire de la Thur , Rte de Guebwiller 68840 PULVERSHEIM</v>
          </cell>
          <cell r="F224" t="str">
            <v>03 89 28 32 54</v>
          </cell>
          <cell r="G224" t="str">
            <v>06 80 87 63 47</v>
          </cell>
          <cell r="H224" t="str">
            <v>03 89 28 32 74</v>
          </cell>
          <cell r="J224" t="str">
            <v>Christian RANZATO Technicien /  intervention Flammarion</v>
          </cell>
        </row>
        <row r="225">
          <cell r="E225" t="str">
            <v xml:space="preserve">     </v>
          </cell>
        </row>
        <row r="226">
          <cell r="C226" t="str">
            <v>OLGREEN   /                                      Groupe Lesage</v>
          </cell>
          <cell r="E226" t="str">
            <v>siège social : rue de St Amarin prolongée</v>
          </cell>
          <cell r="F226" t="str">
            <v>03 89 42 00 46</v>
          </cell>
          <cell r="H226" t="str">
            <v>03 89 59 67 68</v>
          </cell>
        </row>
        <row r="227">
          <cell r="D227" t="str">
            <v>Mr Laurent NITSCH gérant</v>
          </cell>
          <cell r="E227" t="str">
            <v>Services administratifs : 16, rue de Hirtzbach   68200  MULHOUSE</v>
          </cell>
          <cell r="F227" t="str">
            <v>03 89 59 67 67</v>
          </cell>
          <cell r="G227" t="str">
            <v>06 71 10 01 56</v>
          </cell>
        </row>
        <row r="228">
          <cell r="C228" t="str">
            <v>ONIMUS Société /    Peinture</v>
          </cell>
          <cell r="E228" t="str">
            <v>118 r de Richwiller                       68260  KINGERSHEIM</v>
          </cell>
          <cell r="F228" t="str">
            <v>03 89 52 30 03</v>
          </cell>
          <cell r="G228" t="str">
            <v>06 87 73 08 99</v>
          </cell>
          <cell r="H228" t="str">
            <v>03 89 57 19 06</v>
          </cell>
        </row>
        <row r="229">
          <cell r="C229" t="str">
            <v>ORTSCHEID Pierre</v>
          </cell>
          <cell r="E229" t="str">
            <v>SOMCO    poste interne  276</v>
          </cell>
          <cell r="G229" t="str">
            <v>06 32 55 08 01</v>
          </cell>
        </row>
        <row r="230">
          <cell r="C230" t="str">
            <v>OSTERMANN Géomètre</v>
          </cell>
          <cell r="D230" t="str">
            <v>Maurice et Rémi</v>
          </cell>
          <cell r="E230" t="str">
            <v>85 r de Zimmersheim                        68400   RIEDISHEIM</v>
          </cell>
          <cell r="F230" t="str">
            <v>03 89 44 19 68</v>
          </cell>
          <cell r="H230" t="str">
            <v>03 89 64 19 42</v>
          </cell>
        </row>
        <row r="231">
          <cell r="C231" t="str">
            <v>OTE</v>
          </cell>
          <cell r="F231" t="str">
            <v>03 89 59 41 11</v>
          </cell>
        </row>
        <row r="232">
          <cell r="C232" t="str">
            <v xml:space="preserve">OTIS                       </v>
          </cell>
          <cell r="D232" t="str">
            <v>J Philippe LEFEVRE Chef d'Agence</v>
          </cell>
          <cell r="E232" t="str">
            <v>124, rue du Château zu Rhein   68200  MULHOUSE</v>
          </cell>
          <cell r="H232" t="str">
            <v>03 89 59 15 11</v>
          </cell>
          <cell r="J232" t="str">
            <v>Secrétariat Accueil :  Mme WISSHAUPT</v>
          </cell>
        </row>
        <row r="233">
          <cell r="D233" t="str">
            <v>Mr MARECHAL J Pascal / contremaître maintenance</v>
          </cell>
          <cell r="F233" t="str">
            <v>direct Marechal 03 89 42 99 12</v>
          </cell>
          <cell r="G233" t="str">
            <v>06 12 41 45 04</v>
          </cell>
        </row>
        <row r="234">
          <cell r="D234" t="str">
            <v>Panne 24  / 24</v>
          </cell>
          <cell r="F234" t="str">
            <v>0 800 970 083</v>
          </cell>
        </row>
        <row r="235">
          <cell r="C235" t="str">
            <v>OZCAN &amp; KAISER                  Métallier - Serrurier</v>
          </cell>
          <cell r="E235" t="str">
            <v xml:space="preserve">4 r de l'Erable    68350 DIDENHEIM </v>
          </cell>
          <cell r="F235" t="str">
            <v>03 89 06 47 05</v>
          </cell>
          <cell r="G235" t="str">
            <v>06 61 15 19 95</v>
          </cell>
          <cell r="H235" t="str">
            <v>03 89 06 40 79</v>
          </cell>
          <cell r="I235" t="str">
            <v>ozcankaiser@wanadoo.fr</v>
          </cell>
          <cell r="J235" t="str">
            <v>http://ozcankaiser.monsite.wanadoo.fr</v>
          </cell>
        </row>
        <row r="236">
          <cell r="C236" t="str">
            <v>OZBAKAN Ismaël / SMS</v>
          </cell>
          <cell r="E236" t="str">
            <v>21 Porte du Miroir                          68100  MULHOUSE</v>
          </cell>
          <cell r="F236" t="str">
            <v>03 89 46 31 99</v>
          </cell>
          <cell r="G236" t="str">
            <v>06 15 25 12 14</v>
          </cell>
          <cell r="H236" t="str">
            <v>03 89 46 31 99</v>
          </cell>
          <cell r="J236" t="str">
            <v>Serrurerie Multi Services</v>
          </cell>
        </row>
        <row r="237">
          <cell r="E237" t="str">
            <v xml:space="preserve">     </v>
          </cell>
        </row>
        <row r="238">
          <cell r="C238" t="str">
            <v>PAPILLONS Blancs</v>
          </cell>
          <cell r="D238" t="str">
            <v xml:space="preserve"> voir rubrique  :   ASSOCIATION  les  PAPILLONS BLANCS</v>
          </cell>
        </row>
        <row r="239">
          <cell r="C239" t="str">
            <v>PIDUTTI Gino  Ets  /           Carrelage</v>
          </cell>
          <cell r="E239" t="str">
            <v>6 r des Perdrix                                          68110 ILLZACH MODENHEIM</v>
          </cell>
          <cell r="F239" t="str">
            <v>03 89 61 95 39</v>
          </cell>
          <cell r="G239" t="str">
            <v>06 07 96 32 71</v>
          </cell>
          <cell r="H239" t="str">
            <v>03 89 61 53 78</v>
          </cell>
        </row>
        <row r="240">
          <cell r="C240" t="str">
            <v>PLASTIC OMNIUM</v>
          </cell>
          <cell r="E240" t="str">
            <v>BP 206                                      92306  LEVALLOIS Cedex</v>
          </cell>
          <cell r="F240" t="str">
            <v>04 72 76 77 69</v>
          </cell>
          <cell r="G240" t="str">
            <v>06 14 99 66 43</v>
          </cell>
          <cell r="H240" t="str">
            <v>04 72 76 77 58</v>
          </cell>
          <cell r="J240" t="str">
            <v>conteneurs</v>
          </cell>
        </row>
        <row r="241">
          <cell r="C241" t="str">
            <v>PLATINIUM  / Bar du 2 Kennedy Mulhouse</v>
          </cell>
          <cell r="D241" t="str">
            <v>Mr BENTARA Gérant</v>
          </cell>
          <cell r="E241" t="str">
            <v>2 Av Kennedy                                 68200 MULHOUSE  /                                      angle rue de l' Arsenal</v>
          </cell>
          <cell r="F241" t="str">
            <v>06 19 20 23 05</v>
          </cell>
          <cell r="J241" t="str">
            <v>compteur d'eau n° 951 2648 à relever par nos soins</v>
          </cell>
        </row>
        <row r="242">
          <cell r="C242" t="str">
            <v>POMPIERS MULHOUSE</v>
          </cell>
          <cell r="D242" t="str">
            <v>Informations : Mr LEHMANN</v>
          </cell>
          <cell r="E242" t="str">
            <v>Caserne Coehern  MULHOUSE</v>
          </cell>
          <cell r="F242" t="str">
            <v>03 89 33 43 43</v>
          </cell>
        </row>
        <row r="243">
          <cell r="C243" t="str">
            <v xml:space="preserve">PROXISERVE                 </v>
          </cell>
          <cell r="D243" t="str">
            <v>siège social</v>
          </cell>
          <cell r="E243" t="str">
            <v>7 rue Basses Tintelleries                              62200  BOULOGNE s/ Mer</v>
          </cell>
          <cell r="F243" t="str">
            <v>03 21 10 92 10</v>
          </cell>
          <cell r="H243" t="str">
            <v>03 21 10 92 20</v>
          </cell>
        </row>
        <row r="244">
          <cell r="D244" t="str">
            <v>Facturation :</v>
          </cell>
          <cell r="E244" t="str">
            <v>9 r Jacob Mayer                           67200 STRASBOURG</v>
          </cell>
          <cell r="F244" t="str">
            <v>03 88 27 54 00</v>
          </cell>
          <cell r="H244" t="str">
            <v>03 88 27 54 01</v>
          </cell>
        </row>
        <row r="245">
          <cell r="D245" t="str">
            <v>Répartiteurs</v>
          </cell>
          <cell r="E245" t="str">
            <v>Agence de Strasbourg :                                 8 bis de la Redoute 67207 NIEDERHAUSBERGEN</v>
          </cell>
          <cell r="F245" t="str">
            <v>03 90 22 61 61</v>
          </cell>
          <cell r="H245" t="str">
            <v>03 89 64 31 38</v>
          </cell>
          <cell r="I245" t="str">
            <v>www.proxiserve.fr</v>
          </cell>
        </row>
        <row r="246">
          <cell r="D246" t="str">
            <v>CONTRATS CHAUDIERES</v>
          </cell>
          <cell r="F246" t="str">
            <v>03 89 31 86 20</v>
          </cell>
        </row>
        <row r="247">
          <cell r="D247" t="str">
            <v>Sylvain MICHELOT Chef d' Agence</v>
          </cell>
          <cell r="E247" t="str">
            <v>RIXHEIM / Service Administratif : 5 Av Valparc                                 68440  HABSHEIM</v>
          </cell>
          <cell r="F247" t="str">
            <v>03 89 44 63 22</v>
          </cell>
          <cell r="G247" t="str">
            <v>Michelot              06 03 64 74 43</v>
          </cell>
        </row>
        <row r="248">
          <cell r="D248" t="str">
            <v>Nathalie ou Olivia / chaudières / VMC</v>
          </cell>
        </row>
        <row r="249">
          <cell r="D249" t="str">
            <v>Stéphanie ou Fanny :  Eau</v>
          </cell>
          <cell r="F249" t="str">
            <v>03 89 63 41 53</v>
          </cell>
        </row>
        <row r="250">
          <cell r="E250" t="str">
            <v xml:space="preserve">     </v>
          </cell>
        </row>
        <row r="251">
          <cell r="E251" t="str">
            <v xml:space="preserve">     </v>
          </cell>
        </row>
        <row r="252">
          <cell r="E252" t="str">
            <v xml:space="preserve">     </v>
          </cell>
        </row>
        <row r="253">
          <cell r="C253" t="str">
            <v xml:space="preserve">R + D MUSCH SARL           </v>
          </cell>
          <cell r="D253" t="str">
            <v>M  MUSCH</v>
          </cell>
          <cell r="E253" t="str">
            <v>24, rue de la Libération                          68200  MULHOUSE</v>
          </cell>
          <cell r="F253" t="str">
            <v>03 89 52 30 91</v>
          </cell>
          <cell r="G253" t="str">
            <v>06 22 49 71 80</v>
          </cell>
          <cell r="H253" t="str">
            <v>03 89 52 01 87</v>
          </cell>
        </row>
        <row r="254">
          <cell r="C254" t="str">
            <v>RAMONAGE les 3 lys Sarl</v>
          </cell>
          <cell r="E254" t="str">
            <v>8 rue de l' Ecole                                68220 WENTZWILLER</v>
          </cell>
          <cell r="F254" t="str">
            <v>03 89 68 69 44</v>
          </cell>
          <cell r="G254" t="str">
            <v xml:space="preserve"> </v>
          </cell>
          <cell r="H254" t="str">
            <v>03 89 68 75 33</v>
          </cell>
          <cell r="J254" t="str">
            <v>ramonage contrôle vidéo / Secteur St LOUIS</v>
          </cell>
        </row>
        <row r="255">
          <cell r="C255" t="str">
            <v>Ramonage Michel DREYER</v>
          </cell>
          <cell r="D255" t="str">
            <v>Maître ramoneur</v>
          </cell>
          <cell r="E255" t="str">
            <v>8 r des Vallons                                 68170 RIXHEIM</v>
          </cell>
          <cell r="F255" t="str">
            <v>03 89 44 25 42</v>
          </cell>
        </row>
        <row r="256">
          <cell r="C256" t="str">
            <v>RCS  SCHINDLER                Ascenseur</v>
          </cell>
          <cell r="D256" t="str">
            <v>VOIR SOUS SCHINDLER</v>
          </cell>
          <cell r="E256" t="str">
            <v>3 r du Fort - Point Sud                           67118 STRASBOURG - GEISPOLSHEIM</v>
          </cell>
          <cell r="F256" t="str">
            <v>03 88 55 17 00</v>
          </cell>
          <cell r="G256" t="str">
            <v>dépannage :        0 800 031 000</v>
          </cell>
          <cell r="H256" t="str">
            <v>03 88 55 17 19</v>
          </cell>
        </row>
        <row r="257">
          <cell r="E257" t="str">
            <v>Agence de Mulhouse                           104 a, r des Bains                                 68390 SAUSHEIM</v>
          </cell>
          <cell r="F257" t="str">
            <v>03 89 31 02 78</v>
          </cell>
          <cell r="H257" t="str">
            <v>03 89 31 02 86</v>
          </cell>
        </row>
        <row r="258">
          <cell r="D258" t="str">
            <v>Alain BISSCHOP Resp trav maintenance</v>
          </cell>
          <cell r="F258" t="str">
            <v>direct                    03 89 31 02 82</v>
          </cell>
          <cell r="G258" t="str">
            <v>Bisschop            06 86 42 91 78</v>
          </cell>
          <cell r="I258" t="str">
            <v>alain_bisschopp@fr.scindler.com</v>
          </cell>
        </row>
        <row r="259">
          <cell r="C259" t="str">
            <v xml:space="preserve">REAGIR                     </v>
          </cell>
          <cell r="D259" t="str">
            <v>Mr Marcel CZAJA Gérant</v>
          </cell>
          <cell r="E259" t="str">
            <v>8 rue du Pont                                  68110  ILLZACH</v>
          </cell>
          <cell r="F259" t="str">
            <v>03 89 46 84 62</v>
          </cell>
          <cell r="G259" t="str">
            <v>06 08 96 13 15</v>
          </cell>
          <cell r="H259" t="str">
            <v>03 89 66 59 82</v>
          </cell>
        </row>
        <row r="260">
          <cell r="C260" t="str">
            <v>REAGIR  Nettoyage -             Espaces Verts</v>
          </cell>
          <cell r="D260" t="str">
            <v>Pascal FOISSAC</v>
          </cell>
          <cell r="G260" t="str">
            <v>Mr Lorraine :  06 80 03 36 09</v>
          </cell>
        </row>
        <row r="261">
          <cell r="C261" t="str">
            <v>REAGIR  Peinture Décoration , Revêt. Sol</v>
          </cell>
          <cell r="D261" t="str">
            <v>Olivier SCHWING</v>
          </cell>
          <cell r="G261" t="str">
            <v>06 26 91 06 36</v>
          </cell>
          <cell r="I261" t="str">
            <v>reagir.peinture@reagir.fr</v>
          </cell>
          <cell r="J261" t="str">
            <v>SITE / WWW.REAGIR.FR</v>
          </cell>
        </row>
        <row r="262">
          <cell r="C262" t="str">
            <v>REGIE de Bourtzwiller</v>
          </cell>
          <cell r="D262" t="str">
            <v>Mr DOMINGUEZ Christophe Chef d' Equipe</v>
          </cell>
          <cell r="E262" t="str">
            <v>15 r de Bordeaux                             68200 MULHOUSE</v>
          </cell>
          <cell r="F262" t="str">
            <v>03 89 52 40 05</v>
          </cell>
          <cell r="G262" t="str">
            <v>06 19 88 77 00</v>
          </cell>
          <cell r="H262" t="str">
            <v>03 89 52 93 52</v>
          </cell>
          <cell r="I262" t="str">
            <v>régie.bourtzwiller@wanadoo.fr</v>
          </cell>
          <cell r="J262" t="str">
            <v>peinture int ext papier peint , pose de cloison , nettoyage , débarras en tout genre , petite démolition , vidage caves et greniers</v>
          </cell>
        </row>
        <row r="263">
          <cell r="D263" t="str">
            <v>Mr Jacques JOMBART Directeur</v>
          </cell>
          <cell r="G263" t="str">
            <v>06 08 51 66 29</v>
          </cell>
          <cell r="I263" t="str">
            <v>Mme DUBOIS Secrét. Comptable</v>
          </cell>
        </row>
        <row r="264">
          <cell r="C264" t="str">
            <v xml:space="preserve">REGIO'NETTOYAGE            </v>
          </cell>
          <cell r="E264" t="str">
            <v>103 rue Vauban                            68100  MULHOUSE</v>
          </cell>
          <cell r="F264" t="str">
            <v>03 89 66 51 66</v>
          </cell>
          <cell r="H264" t="str">
            <v>03 89 66 17 37</v>
          </cell>
        </row>
        <row r="265">
          <cell r="C265" t="str">
            <v xml:space="preserve">RUHLMANN SARL              </v>
          </cell>
          <cell r="D265" t="str">
            <v>Ruhlmann</v>
          </cell>
          <cell r="E265" t="str">
            <v>17 Rue des Roseaux                             68120  PFASTATT</v>
          </cell>
          <cell r="F265" t="str">
            <v>03 89 53 10 76</v>
          </cell>
          <cell r="G265" t="str">
            <v>06 11 64 53 57</v>
          </cell>
          <cell r="H265" t="str">
            <v>03 89 53 17 19</v>
          </cell>
        </row>
        <row r="266">
          <cell r="E266" t="str">
            <v xml:space="preserve">     </v>
          </cell>
        </row>
        <row r="267">
          <cell r="C267" t="str">
            <v>S ' SERVICES</v>
          </cell>
          <cell r="E267" t="str">
            <v>3 r du Cerf                                      68190 ENSISHEIM</v>
          </cell>
          <cell r="F267" t="str">
            <v>03 89 81 01 56</v>
          </cell>
          <cell r="G267" t="str">
            <v>06 60 25 25 34</v>
          </cell>
          <cell r="I267" t="str">
            <v>s-services@wanadoo.fr</v>
          </cell>
          <cell r="J267" t="str">
            <v>Installation , dépannage Sanitaire - Chauffage</v>
          </cell>
        </row>
        <row r="268">
          <cell r="C268" t="str">
            <v>SABLONE Antoine SE    /  Sanitaire</v>
          </cell>
          <cell r="E268" t="str">
            <v>8 r de Dijon BP 90101                68263 KINGERSHEIM Cedex</v>
          </cell>
          <cell r="F268" t="str">
            <v>03 89 53 16 44</v>
          </cell>
          <cell r="H268" t="str">
            <v>03 89 52 92 50</v>
          </cell>
        </row>
        <row r="269">
          <cell r="C269" t="str">
            <v>S A I ( Sté Alsacienne d' Intervention )</v>
          </cell>
          <cell r="D269" t="str">
            <v>Joel GENTIL Directeur</v>
          </cell>
          <cell r="E269" t="str">
            <v>1 rue Alexandre Volta                       67450  MUNDOLSHEIM</v>
          </cell>
          <cell r="F269" t="str">
            <v>03 88 19 18 69</v>
          </cell>
          <cell r="G269" t="str">
            <v>06 11 02 33 13</v>
          </cell>
          <cell r="H269" t="str">
            <v>03 88 19 60 67</v>
          </cell>
          <cell r="I269" t="str">
            <v>societe-sai@wanadoo.fr</v>
          </cell>
          <cell r="J269" t="str">
            <v>Ascenseurs , Portes automatiques , Contrôle d'Accès</v>
          </cell>
        </row>
        <row r="270">
          <cell r="D270" t="str">
            <v>permanence après 17 h 30 :    03 88 19 18 69</v>
          </cell>
          <cell r="J270" t="str">
            <v>secrétarial : Laurence</v>
          </cell>
        </row>
        <row r="271">
          <cell r="C271" t="str">
            <v>SAMAG SA COLMAR       /  BUTAGAZ</v>
          </cell>
          <cell r="D271" t="str">
            <v>Service Clientèle</v>
          </cell>
          <cell r="E271" t="str">
            <v>1 rue E Schwoerer BP 1321                                 68013  COLMAR</v>
          </cell>
          <cell r="F271" t="str">
            <v>03 89 41 48 13</v>
          </cell>
          <cell r="H271" t="str">
            <v>03 89 24 97 48</v>
          </cell>
          <cell r="J271" t="str">
            <v>fourniture de PROPANE pour RICHWILLER cité 194</v>
          </cell>
        </row>
        <row r="272">
          <cell r="C272" t="str">
            <v>SANEST                              Débouchage</v>
          </cell>
          <cell r="E272" t="str">
            <v>ZAE Heiden Est - 6 r du Luxembourg 68310 WITTELSHEIM</v>
          </cell>
          <cell r="F272" t="str">
            <v>03 89 57 80 60</v>
          </cell>
          <cell r="H272" t="str">
            <v>03 89 57 80 69</v>
          </cell>
          <cell r="I272" t="str">
            <v>www.sanest.fr</v>
          </cell>
        </row>
        <row r="273">
          <cell r="C273" t="str">
            <v>SAPP Eurodeco                      Peintures Papiers Peints</v>
          </cell>
          <cell r="D273" t="str">
            <v>J.Claude PFANTER</v>
          </cell>
          <cell r="E273" t="str">
            <v>66 , Av de Belgique                            68110 ILLZACH</v>
          </cell>
          <cell r="F273" t="str">
            <v>03 89 31 20 92</v>
          </cell>
        </row>
        <row r="274">
          <cell r="C274" t="str">
            <v>SASIK /  Syndic copro</v>
          </cell>
          <cell r="E274" t="str">
            <v>32 passage du théâtre                         68200 MULHOUSE</v>
          </cell>
          <cell r="F274" t="str">
            <v>03 89 46 84 46</v>
          </cell>
          <cell r="H274" t="str">
            <v>03 89 45 63 89</v>
          </cell>
        </row>
        <row r="275">
          <cell r="C275" t="str">
            <v>SAUNIER DUVAL</v>
          </cell>
          <cell r="D275" t="str">
            <v>Frédéric PARMENTIER Agt Technico - Cial</v>
          </cell>
          <cell r="E275" t="str">
            <v>Direction régionale Nancy :                          12 r des Sables - BP  66                             54420  PULNOY</v>
          </cell>
          <cell r="F275" t="str">
            <v>03 83 21 34 34</v>
          </cell>
          <cell r="G275" t="str">
            <v>06 08 18 41 62</v>
          </cell>
          <cell r="H275" t="str">
            <v>03 83 21 29 59</v>
          </cell>
        </row>
        <row r="276">
          <cell r="C276" t="str">
            <v>SAUR /  Eaux</v>
          </cell>
          <cell r="E276" t="str">
            <v>65 rte de Mulhouse BP  111                           68170 RIXHEIM</v>
          </cell>
          <cell r="F276" t="str">
            <v>03 89 44 94 77</v>
          </cell>
        </row>
        <row r="277">
          <cell r="C277" t="str">
            <v>SAUR /  Eaux / Dépannage</v>
          </cell>
          <cell r="F277" t="str">
            <v>03 89 44 94 77</v>
          </cell>
        </row>
        <row r="278">
          <cell r="C278" t="str">
            <v xml:space="preserve">SAV  ENERGIES            </v>
          </cell>
          <cell r="D278" t="str">
            <v>M  VONTHRON / Mme MULLER Caroline</v>
          </cell>
          <cell r="E278" t="str">
            <v>3 rue Louis Blériot BP 16   68127  SAINTE CROIX EN PLAINE</v>
          </cell>
          <cell r="F278" t="str">
            <v>03 89 22 23 90</v>
          </cell>
          <cell r="H278" t="str">
            <v>03 89 22 23 99</v>
          </cell>
          <cell r="I278" t="str">
            <v>vonthron.sarl@rmcnet.fr</v>
          </cell>
          <cell r="J278" t="str">
            <v>Electricité - chauffage - sanitaire - climatisation</v>
          </cell>
        </row>
        <row r="279">
          <cell r="C279" t="str">
            <v>SCARAVELLA</v>
          </cell>
          <cell r="D279" t="str">
            <v>Scaravella Pierre</v>
          </cell>
          <cell r="E279" t="str">
            <v>39 r de la Chartre                        68400 RIEDISHEIM</v>
          </cell>
          <cell r="F279" t="str">
            <v>03 89 44 45 79</v>
          </cell>
          <cell r="G279" t="str">
            <v>Mr SCARAVELLA :  06 09 94 53 97</v>
          </cell>
          <cell r="H279" t="str">
            <v>03 89 63 73 80</v>
          </cell>
        </row>
        <row r="280">
          <cell r="C280" t="str">
            <v>SCHAEDELE J M             sarl / Espaces Verts</v>
          </cell>
          <cell r="D280" t="str">
            <v>SCHAEDELE J.M.</v>
          </cell>
          <cell r="E280" t="str">
            <v>8 rue de Colmar                                 68180  HORBOURG WIHR</v>
          </cell>
          <cell r="F280" t="str">
            <v>03 89 41 57 22</v>
          </cell>
          <cell r="H280" t="str">
            <v>03 89 24 04 81</v>
          </cell>
          <cell r="I280" t="str">
            <v>jmschaedele@calixo.net</v>
          </cell>
          <cell r="J280" t="str">
            <v>Jardinier Paysagiste</v>
          </cell>
        </row>
        <row r="281">
          <cell r="C281" t="str">
            <v>SCHAEFFER Xavier                  Les JARDINIERS</v>
          </cell>
          <cell r="D281" t="str">
            <v>M SCHAEFFER Xavier</v>
          </cell>
          <cell r="E281" t="str">
            <v>9 rue de la Hardt -                            68270 WITTENHEIM</v>
          </cell>
          <cell r="F281" t="str">
            <v>03 89 57 36 15</v>
          </cell>
          <cell r="G281" t="str">
            <v>06 03 40 05 36</v>
          </cell>
          <cell r="H281" t="str">
            <v>03 89 52 79 08</v>
          </cell>
          <cell r="I281" t="str">
            <v>lesjardiniers.sarl@wandoo.fr</v>
          </cell>
        </row>
        <row r="282">
          <cell r="C282" t="str">
            <v>SCHINDLER RCS              Ascenseur</v>
          </cell>
          <cell r="E282" t="str">
            <v>3 r du Fort - Point Sud                           67118 STRASBOURG - GEISPOLSHEIM</v>
          </cell>
          <cell r="F282" t="str">
            <v>03 88 55 17 00</v>
          </cell>
          <cell r="G282" t="str">
            <v>dépannage :        0 800 031 000</v>
          </cell>
          <cell r="H282" t="str">
            <v>03 88 55 17 19</v>
          </cell>
        </row>
        <row r="283">
          <cell r="E283" t="str">
            <v>Agence de Mulhouse                           104 a, r des Bains                                 68390 SAUSHEIM</v>
          </cell>
          <cell r="F283" t="str">
            <v>03 89 31 02 78</v>
          </cell>
          <cell r="H283" t="str">
            <v>03 89 31 02 86</v>
          </cell>
        </row>
        <row r="284">
          <cell r="D284" t="str">
            <v>Alain BISSCHOP Resp trav maintenance</v>
          </cell>
          <cell r="F284" t="str">
            <v>direct                    03 89 31 02 82</v>
          </cell>
          <cell r="G284" t="str">
            <v>Bisschop            06 86 42 91 78</v>
          </cell>
          <cell r="I284" t="str">
            <v>alain_bisschopp@fr.scindler.com</v>
          </cell>
        </row>
        <row r="285">
          <cell r="C285" t="str">
            <v>SCHMITT CCR  / Couverture Zinguerie Ferblanterie</v>
          </cell>
          <cell r="D285" t="str">
            <v>SCHMITT Franck</v>
          </cell>
          <cell r="E285" t="str">
            <v>10 r des Peupliers                                  68120 PFASTATT</v>
          </cell>
          <cell r="F285" t="str">
            <v>03 89 52 18 00</v>
          </cell>
          <cell r="G285" t="str">
            <v>06 12 18 38 68</v>
          </cell>
          <cell r="H285" t="str">
            <v>03 89 50 82 36</v>
          </cell>
          <cell r="J285" t="str">
            <v>Charpente, couverture , zinguerie , étanchéité</v>
          </cell>
        </row>
        <row r="286">
          <cell r="C286" t="str">
            <v>SECOURELEC</v>
          </cell>
          <cell r="E286" t="str">
            <v>25 r de l' Ecluse                               68120 PFASTATT</v>
          </cell>
          <cell r="F286" t="str">
            <v>03 89 51 06 92</v>
          </cell>
          <cell r="H286" t="str">
            <v>03 89 53 90 39</v>
          </cell>
        </row>
        <row r="287">
          <cell r="C287" t="str">
            <v xml:space="preserve">SE  GINO PIDUTTI SARL     </v>
          </cell>
          <cell r="D287" t="str">
            <v>M  PIDUTTI</v>
          </cell>
          <cell r="E287" t="str">
            <v>6 rue des Perdrix                                   68110  ILLZACH-MODENHEIM</v>
          </cell>
          <cell r="F287" t="str">
            <v>03 89 61 95 39</v>
          </cell>
          <cell r="H287" t="str">
            <v>03 89 61 53 78</v>
          </cell>
        </row>
        <row r="288">
          <cell r="C288" t="str">
            <v xml:space="preserve">SEMA HYGIENE               </v>
          </cell>
          <cell r="D288" t="str">
            <v>Eva SCHEUER Déléguée Commerciale</v>
          </cell>
          <cell r="E288" t="str">
            <v>Agence de Strasbourg  :                 23 rue Saglio BP 145  -                     67025  STRASBOURG Cedex 01</v>
          </cell>
          <cell r="F288" t="str">
            <v>03 88 39 77 78</v>
          </cell>
          <cell r="G288" t="str">
            <v>06 19 43 18 65</v>
          </cell>
          <cell r="H288" t="str">
            <v>03 88 39 43 44</v>
          </cell>
          <cell r="J288" t="str">
            <v>désintectisation</v>
          </cell>
        </row>
        <row r="289">
          <cell r="C289" t="str">
            <v xml:space="preserve">SERRURERIE MULTI SERVICES  </v>
          </cell>
          <cell r="D289" t="str">
            <v>M  OZBAKAN</v>
          </cell>
          <cell r="E289" t="str">
            <v>21 Porte du Miroir                                 68100  MULHOUSE</v>
          </cell>
          <cell r="F289" t="str">
            <v>03 89 46 31 99</v>
          </cell>
        </row>
        <row r="290">
          <cell r="C290" t="str">
            <v>SERVICE DES EAUX                    Ville de Mulhouse</v>
          </cell>
          <cell r="D290" t="str">
            <v>Mr VOGEL Daniel</v>
          </cell>
          <cell r="E290" t="str">
            <v>61 r de Thann  68200 MULHOUSE</v>
          </cell>
          <cell r="F290" t="str">
            <v>03 89 32 68 45   direct</v>
          </cell>
          <cell r="H290" t="str">
            <v>03 89 32 68 45</v>
          </cell>
          <cell r="J290" t="str">
            <v>Directeur : Bernard FINCK</v>
          </cell>
        </row>
        <row r="291">
          <cell r="D291" t="str">
            <v>BITSCH Denis Cellule Clients</v>
          </cell>
          <cell r="F291" t="str">
            <v>03 89 32 58 19</v>
          </cell>
        </row>
        <row r="292">
          <cell r="D292" t="str">
            <v>Resp Facturation  Mme JECKO</v>
          </cell>
        </row>
        <row r="293">
          <cell r="C293" t="str">
            <v>SERVI' EST Sarl                            / Nettoyage</v>
          </cell>
          <cell r="D293" t="str">
            <v>Jean Claude CAUNES</v>
          </cell>
          <cell r="E293" t="str">
            <v>37 r de la Gare                                   68190 ENSISHEIM</v>
          </cell>
          <cell r="F293" t="str">
            <v>03 89 83 40 48</v>
          </cell>
          <cell r="H293" t="str">
            <v>03 89 81 71 63</v>
          </cell>
          <cell r="I293" t="str">
            <v>servi.est1@libertysurf.fr</v>
          </cell>
        </row>
        <row r="294">
          <cell r="C294" t="str">
            <v xml:space="preserve">SFA  KONE                </v>
          </cell>
          <cell r="E294" t="str">
            <v>8, rue Adèle Riton BP 78                        67067  STRASBOURG CEDEX</v>
          </cell>
          <cell r="F294" t="str">
            <v>03 88 15 21 59</v>
          </cell>
        </row>
        <row r="295">
          <cell r="C295" t="str">
            <v>S I A    Sécurité  Incendie  Asservissement</v>
          </cell>
          <cell r="D295" t="str">
            <v>Mr LALLEMAND Marc</v>
          </cell>
          <cell r="E295" t="str">
            <v>plus de bureaux sur place , voir siège à TAVERNY</v>
          </cell>
          <cell r="F295" t="str">
            <v>01 30 40 74 10</v>
          </cell>
          <cell r="G295" t="str">
            <v>06 76 96 36 86</v>
          </cell>
          <cell r="H295" t="str">
            <v>01 34 18 56 74</v>
          </cell>
          <cell r="J295" t="str">
            <v>Interlocuteur : Mr CAPEL</v>
          </cell>
        </row>
        <row r="296">
          <cell r="D296" t="str">
            <v>Mr Jean Michel TUAL</v>
          </cell>
          <cell r="E296" t="str">
            <v>25 r Condorcet ZAC du parc                  95150 TAVERNY</v>
          </cell>
          <cell r="F296" t="str">
            <v>01 30 40 74 10</v>
          </cell>
          <cell r="I296" t="str">
            <v>jmtual@sia-security.com</v>
          </cell>
        </row>
        <row r="297">
          <cell r="C297" t="str">
            <v>SGB 68                                 Service Général du Bâtiment</v>
          </cell>
          <cell r="D297" t="str">
            <v>M  CAMPOS</v>
          </cell>
          <cell r="E297" t="str">
            <v>17 rue des Roseaux                                 68120  PFASTATT</v>
          </cell>
          <cell r="F297" t="str">
            <v>03 89 50 08 78</v>
          </cell>
          <cell r="G297" t="str">
            <v>06 14 96 27 19</v>
          </cell>
          <cell r="H297" t="str">
            <v>03 89 50 15 38</v>
          </cell>
        </row>
        <row r="298">
          <cell r="C298" t="str">
            <v xml:space="preserve">SGIE                       </v>
          </cell>
          <cell r="D298" t="str">
            <v>M  HENTZ F.</v>
          </cell>
          <cell r="E298" t="str">
            <v>1 rue de Hirschau                                68260 KINGERSHEIM</v>
          </cell>
          <cell r="F298" t="str">
            <v>03 89 51 03 04</v>
          </cell>
          <cell r="G298" t="str">
            <v>Technicien :    06 08 54 80 47</v>
          </cell>
          <cell r="H298" t="str">
            <v>03 89 52 44 52</v>
          </cell>
          <cell r="I298" t="str">
            <v>S.G.I.E@wanadoo.fr</v>
          </cell>
          <cell r="J298" t="str">
            <v>Mr H. BLIND Monteur ,</v>
          </cell>
        </row>
        <row r="299">
          <cell r="G299" t="str">
            <v>Mr Bacher :   06 75 74 89 62</v>
          </cell>
        </row>
        <row r="300">
          <cell r="C300" t="str">
            <v>S.I.A. Sécurité Incendie</v>
          </cell>
          <cell r="E300" t="str">
            <v>Z.A.E. du Parc BP 63 - 25 rue Condorcet 95153 TAVERNY Cedex</v>
          </cell>
          <cell r="F300" t="str">
            <v>01 30 40 74 10</v>
          </cell>
          <cell r="H300" t="str">
            <v>01 30 40 74 11</v>
          </cell>
        </row>
        <row r="301">
          <cell r="E301" t="str">
            <v>Direction Régionale Alsace : 116 r de Pfastatt 68260 KINGERSHEIM</v>
          </cell>
          <cell r="F301" t="str">
            <v>03 89 61 22 40</v>
          </cell>
          <cell r="H301" t="str">
            <v>03 89 50 00 87</v>
          </cell>
        </row>
        <row r="302">
          <cell r="C302" t="str">
            <v xml:space="preserve">SLCG                       </v>
          </cell>
          <cell r="D302" t="str">
            <v>Elisabeth GUNTZ Resp Agence</v>
          </cell>
          <cell r="E302" t="str">
            <v>7, rue du Parc                              67205  OBERHAUSBERGEN</v>
          </cell>
          <cell r="F302" t="str">
            <v>03 88 56 34 44</v>
          </cell>
          <cell r="H302" t="str">
            <v>03 88 56 34 33</v>
          </cell>
          <cell r="I302" t="str">
            <v>egitz@strasbourg.rms.slb.com</v>
          </cell>
        </row>
        <row r="304">
          <cell r="C304" t="str">
            <v>SLCG   /  relevés</v>
          </cell>
          <cell r="D304" t="str">
            <v>Mme ROHMER</v>
          </cell>
          <cell r="F304" t="str">
            <v>03 88 56 88 75 direct</v>
          </cell>
        </row>
        <row r="305">
          <cell r="C305" t="str">
            <v>SMAC ACIEROÏD</v>
          </cell>
          <cell r="E305" t="str">
            <v>Agence de Mulhouse :                          1 r de Gascogne BP 77                              68273 WITTENHEIM Cedex</v>
          </cell>
          <cell r="F305" t="str">
            <v>03 89 53 45 88</v>
          </cell>
          <cell r="H305" t="str">
            <v>03 89 53 17 37</v>
          </cell>
          <cell r="I305" t="str">
            <v>mulhouse@smac-acieroid.fr</v>
          </cell>
        </row>
        <row r="306">
          <cell r="C306" t="str">
            <v>SM CONCEPT / Serrurerie</v>
          </cell>
          <cell r="E306" t="str">
            <v>66 r Thierstein                           68200 MULHOUSE</v>
          </cell>
          <cell r="F306" t="str">
            <v>03 89 45 10 92</v>
          </cell>
          <cell r="G306" t="str">
            <v>06 73 01 10 13</v>
          </cell>
          <cell r="H306" t="str">
            <v>03 89 43 80 57</v>
          </cell>
        </row>
        <row r="307">
          <cell r="C307" t="str">
            <v>SMS  / OZBAKAN  Ismaël</v>
          </cell>
          <cell r="D307" t="str">
            <v>Mr Ozbakan</v>
          </cell>
          <cell r="E307" t="str">
            <v>21 Porte du Miroir                         68100  MULHOUSE</v>
          </cell>
          <cell r="F307" t="str">
            <v>03 89 46 31 99</v>
          </cell>
          <cell r="G307" t="str">
            <v>06 15 25 12 14</v>
          </cell>
          <cell r="H307" t="str">
            <v>03 89 46 31 99</v>
          </cell>
          <cell r="J307" t="str">
            <v>Serrurerie Multi Services</v>
          </cell>
        </row>
        <row r="308">
          <cell r="C308" t="str">
            <v>SNCF - Equipement</v>
          </cell>
          <cell r="D308" t="str">
            <v>Mr PELLIN</v>
          </cell>
          <cell r="E308" t="str">
            <v>EVEN de MULHOUSE U.P. 16843                  20 Av du Gal Leclerc                           68100 MULHOUSE</v>
          </cell>
          <cell r="J308" t="str">
            <v>arbres , sur ligne électrique , r Tuilerie , RIEDISHEIM</v>
          </cell>
        </row>
        <row r="309">
          <cell r="C309" t="str">
            <v>SOCIETE ALSACIENNE INTERVEN</v>
          </cell>
          <cell r="E309" t="str">
            <v>1 rue Alexandre Volta                             67450  MUNDOLSHEIM</v>
          </cell>
          <cell r="F309" t="str">
            <v>03 88 19 18 69</v>
          </cell>
        </row>
        <row r="310">
          <cell r="C310" t="str">
            <v>SOGEST / Agence Clientèle</v>
          </cell>
          <cell r="E310" t="str">
            <v>BP 125 - VIEUX THANN                               68802 Thann Cedex</v>
          </cell>
          <cell r="F310" t="str">
            <v>0810 451 451 appel local</v>
          </cell>
          <cell r="H310" t="str">
            <v>03 89 38 62 78</v>
          </cell>
          <cell r="J310" t="str">
            <v>facturation Eau bassin potassique</v>
          </cell>
        </row>
        <row r="311">
          <cell r="C311" t="str">
            <v>SOLAVITE Labo /                Traitement d'eau</v>
          </cell>
          <cell r="D311" t="str">
            <v>Mme LECUBRIER</v>
          </cell>
          <cell r="E311" t="str">
            <v>90 r Laugier  75017  PARIS</v>
          </cell>
          <cell r="F311" t="str">
            <v>01 43 80 86 93</v>
          </cell>
          <cell r="H311" t="str">
            <v>01 46 22 51 09</v>
          </cell>
          <cell r="J311" t="str">
            <v>fourniture traitement eau pour la rue de Lorraine à RIEDISHEIM</v>
          </cell>
        </row>
        <row r="312">
          <cell r="C312" t="str">
            <v>SOLS SERVICE /                  revêtement de sol</v>
          </cell>
          <cell r="E312" t="str">
            <v>20 a rte de Mulhouse                         68170  RIXHEIM</v>
          </cell>
          <cell r="F312" t="str">
            <v>03 89 44 41 75</v>
          </cell>
          <cell r="H312" t="str">
            <v>03 89 44 41 88</v>
          </cell>
        </row>
        <row r="313">
          <cell r="C313" t="str">
            <v>SOPREMA                  Couverture Zinguerie</v>
          </cell>
          <cell r="E313" t="str">
            <v>27 r Jacques Mugnier                      68060 MULHOUSE Cedex</v>
          </cell>
          <cell r="F313" t="str">
            <v>03 89 33 51 51</v>
          </cell>
          <cell r="H313" t="str">
            <v>03 89 42 07 77</v>
          </cell>
        </row>
        <row r="314">
          <cell r="C314" t="str">
            <v>SOPROLUX</v>
          </cell>
          <cell r="E314" t="str">
            <v>Agence 67 :  8 rue Alfred Kastler 67300 SCHILTIGHEIM</v>
          </cell>
          <cell r="F314" t="str">
            <v>03 90 20 84 60</v>
          </cell>
          <cell r="H314" t="str">
            <v>03 90 20 84 64</v>
          </cell>
          <cell r="I314" t="str">
            <v>www.soprolux.fr</v>
          </cell>
        </row>
        <row r="315">
          <cell r="D315" t="str">
            <v>représentant : MOUNIER Jean Pierre</v>
          </cell>
          <cell r="E315" t="str">
            <v>1 r des Gravières Z.I. 3  -                    68170 RIXHEIM</v>
          </cell>
          <cell r="F315" t="str">
            <v>03 89 31 88 22</v>
          </cell>
          <cell r="H315" t="str">
            <v>03 89 31 88 29</v>
          </cell>
          <cell r="J315" t="str">
            <v>produits et équipements professionnels au service de la propreté</v>
          </cell>
        </row>
        <row r="316">
          <cell r="C316" t="str">
            <v xml:space="preserve">SOS DEBOUCHAGE             </v>
          </cell>
          <cell r="D316" t="str">
            <v>M  MORETTI</v>
          </cell>
          <cell r="E316" t="str">
            <v>1 rue des Anémones                         68780  SENTHEIM</v>
          </cell>
          <cell r="G316" t="str">
            <v>06 07 64 51 78</v>
          </cell>
          <cell r="H316" t="str">
            <v>03 89 39 03 73</v>
          </cell>
        </row>
        <row r="317">
          <cell r="C317" t="str">
            <v>STALLINI</v>
          </cell>
          <cell r="D317" t="str">
            <v>Mr BURGER</v>
          </cell>
          <cell r="E317" t="str">
            <v>57 r Jean Monnet BP 2455                    68057 MULHOUSE Cedex</v>
          </cell>
          <cell r="F317" t="str">
            <v>03 89 33 58 90</v>
          </cell>
          <cell r="G317" t="str">
            <v>06 15 15 30 93</v>
          </cell>
          <cell r="H317" t="str">
            <v>03 89 33 58 91</v>
          </cell>
        </row>
        <row r="318">
          <cell r="C318" t="str">
            <v>STEPE  EST  /  Electricité</v>
          </cell>
          <cell r="E318" t="str">
            <v>BP 61051                                       67382 LINGOLSHEIM</v>
          </cell>
          <cell r="F318" t="str">
            <v>03 89 57 20 50</v>
          </cell>
          <cell r="G318" t="str">
            <v xml:space="preserve"> </v>
          </cell>
          <cell r="H318" t="str">
            <v>03 89 50 88 42</v>
          </cell>
        </row>
        <row r="319">
          <cell r="C319" t="str">
            <v>STIHLE Frères</v>
          </cell>
          <cell r="E319" t="str">
            <v>siège :  7 r Fecht                                                68230 WIHR AU VAL</v>
          </cell>
          <cell r="F319" t="str">
            <v>03 89 71 09 19</v>
          </cell>
          <cell r="H319" t="str">
            <v>03 89 71 10 75</v>
          </cell>
        </row>
        <row r="320">
          <cell r="C320" t="str">
            <v>STRARIPA  Sarl</v>
          </cell>
          <cell r="E320" t="str">
            <v>24 r du Gal Gouraud                             68500 GUEBWILLER</v>
          </cell>
          <cell r="F320" t="str">
            <v>03 89 76 57 05</v>
          </cell>
          <cell r="H320" t="str">
            <v>03 89 74 27 22</v>
          </cell>
        </row>
        <row r="321">
          <cell r="C321" t="str">
            <v>Syndic de Copropriétaires du Clos NAPOLEON</v>
          </cell>
          <cell r="D321" t="str">
            <v>Mr Six Xavier , propriét Président</v>
          </cell>
          <cell r="E321" t="str">
            <v>18 r St Exupéry                                 68170  RIXHEIM</v>
          </cell>
          <cell r="F321" t="str">
            <v>03 89 61 91 89</v>
          </cell>
        </row>
        <row r="322">
          <cell r="D322" t="str">
            <v>Mlle SCANFERLA Secrétaire</v>
          </cell>
          <cell r="E322" t="str">
            <v>28 r St Exupéry                                 68170  RIXHEIM</v>
          </cell>
          <cell r="F322" t="str">
            <v>03 89 61 91 21</v>
          </cell>
        </row>
        <row r="323">
          <cell r="E323" t="str">
            <v xml:space="preserve">     </v>
          </cell>
        </row>
        <row r="324">
          <cell r="C324" t="str">
            <v xml:space="preserve">TECHNI FERMETURES          </v>
          </cell>
          <cell r="D324" t="str">
            <v>M  KILKA Claude    respons  technique</v>
          </cell>
          <cell r="E324" t="str">
            <v>2 rue des Flandres ZA Le Drouot   68100  MULHOUSE</v>
          </cell>
          <cell r="F324" t="str">
            <v>03 89 64 14 84</v>
          </cell>
          <cell r="G324" t="str">
            <v>Mr Kilka          06 61 14 14 84</v>
          </cell>
          <cell r="H324" t="str">
            <v>03 89 65 03 93</v>
          </cell>
          <cell r="J324" t="str">
            <v>Volets roulants , grilles métalliques fenêtres PVC &amp; Alu , stores int et ext dépannages toutes marques</v>
          </cell>
        </row>
        <row r="325">
          <cell r="D325" t="str">
            <v>Mr Claude</v>
          </cell>
          <cell r="G325" t="str">
            <v>06 61 14 00 58</v>
          </cell>
        </row>
        <row r="326">
          <cell r="C326" t="str">
            <v>TECHNIQUES HYGIENE PROPRETE</v>
          </cell>
          <cell r="E326" t="str">
            <v>siège social :                                                                13 r des Chasseurs                                             68000 COLMAR</v>
          </cell>
          <cell r="F326" t="str">
            <v>03 89 21 21 50</v>
          </cell>
          <cell r="H326" t="str">
            <v>03 89 21 18 78</v>
          </cell>
        </row>
        <row r="327">
          <cell r="D327" t="str">
            <v>Mme CHOCHOT</v>
          </cell>
          <cell r="E327" t="str">
            <v>5,  rue de l'Yser                       68065  MULHOUSE CEDEX</v>
          </cell>
          <cell r="F327" t="str">
            <v>03 89 83 60 82</v>
          </cell>
          <cell r="G327" t="str">
            <v>Mme DO        06 12 41 16 97</v>
          </cell>
          <cell r="H327" t="str">
            <v>03 89 32 84 69</v>
          </cell>
        </row>
        <row r="328">
          <cell r="C328" t="str">
            <v>THYSSENKRUPP                            .                     ASCENSEURS                                               .                                                            ex  C.G.2A</v>
          </cell>
          <cell r="E328" t="str">
            <v>siège :   BP 50126 - 49001 ANGERS Cedex 01</v>
          </cell>
          <cell r="F328" t="str">
            <v>03 88 18 65 31</v>
          </cell>
          <cell r="H328" t="str">
            <v>03 88 62 17 50</v>
          </cell>
        </row>
        <row r="329">
          <cell r="D329" t="str">
            <v>Agence Alsace</v>
          </cell>
          <cell r="E329" t="str">
            <v>Bureau de Mulhouse</v>
          </cell>
          <cell r="F329" t="str">
            <v>03 89 79 29 30</v>
          </cell>
          <cell r="G329" t="str">
            <v>Mr Carpentier   06 08 87 99 43</v>
          </cell>
        </row>
        <row r="330">
          <cell r="G330" t="str">
            <v>Mr Pasquer    06 08 87 99 41</v>
          </cell>
        </row>
        <row r="331">
          <cell r="F331" t="str">
            <v>dépannage :</v>
          </cell>
          <cell r="G331" t="str">
            <v>intervention    0 810 24 00 24</v>
          </cell>
        </row>
        <row r="332">
          <cell r="C332" t="str">
            <v>T I B</v>
          </cell>
          <cell r="D332" t="str">
            <v xml:space="preserve">  </v>
          </cell>
          <cell r="E332" t="str">
            <v>82 r Neppert   BP 3176                           68063 MULHOUSE Cedex</v>
          </cell>
          <cell r="F332" t="str">
            <v>03 89 56 65 70</v>
          </cell>
          <cell r="H332" t="str">
            <v>03 89 56 65 71</v>
          </cell>
        </row>
        <row r="333">
          <cell r="C333" t="str">
            <v>TIERIN Paul             Nettoyage</v>
          </cell>
          <cell r="D333" t="str">
            <v>Mr DUBOSCLARD</v>
          </cell>
          <cell r="E333" t="str">
            <v>8 r des Bergers                                  68440 HABSHEIM</v>
          </cell>
          <cell r="F333" t="str">
            <v>03 89 54 11 54</v>
          </cell>
          <cell r="G333" t="str">
            <v>06 61 05 16 06</v>
          </cell>
          <cell r="H333" t="str">
            <v>03 89 44 95 27</v>
          </cell>
        </row>
        <row r="334">
          <cell r="C334" t="str">
            <v>Trésorerie                              de Seppois le Bas</v>
          </cell>
          <cell r="D334" t="str">
            <v xml:space="preserve">  </v>
          </cell>
          <cell r="E334" t="str">
            <v>10 r du G.M.A.                                   68580  SEPPOIS LE BAS</v>
          </cell>
          <cell r="F334" t="str">
            <v>03 89 25 60 17</v>
          </cell>
          <cell r="J334" t="str">
            <v>paiement de l'Eau /  COM COM de la LARGUE  Mairie de PFETTERHOUSE</v>
          </cell>
        </row>
        <row r="335">
          <cell r="E335" t="str">
            <v xml:space="preserve">     </v>
          </cell>
        </row>
        <row r="336">
          <cell r="C336" t="str">
            <v xml:space="preserve">ULTRA NET SARL             </v>
          </cell>
          <cell r="D336" t="str">
            <v>M  RIEFFLY</v>
          </cell>
          <cell r="E336" t="str">
            <v>1, rue du Paradis   68700  CERNAY</v>
          </cell>
          <cell r="F336" t="str">
            <v>03 89 39 91 83</v>
          </cell>
          <cell r="G336" t="str">
            <v>06 80 10 99 56</v>
          </cell>
          <cell r="H336" t="str">
            <v>03 89 39 91 83</v>
          </cell>
        </row>
        <row r="337">
          <cell r="E337" t="str">
            <v xml:space="preserve">     </v>
          </cell>
        </row>
        <row r="338">
          <cell r="C338" t="str">
            <v>VELUX Service</v>
          </cell>
          <cell r="D338" t="str">
            <v xml:space="preserve">  </v>
          </cell>
          <cell r="E338" t="str">
            <v>5 Av Ferdinand de Lesseps                   91421 MORANGIS Cedex</v>
          </cell>
          <cell r="F338" t="str">
            <v xml:space="preserve"> 0 821 02 15 15 </v>
          </cell>
          <cell r="H338" t="str">
            <v>01 64 48 97 87</v>
          </cell>
          <cell r="I338" t="str">
            <v>infoclient.France@VELUX.com</v>
          </cell>
        </row>
        <row r="339">
          <cell r="D339" t="str">
            <v xml:space="preserve">  </v>
          </cell>
          <cell r="F339" t="str">
            <v>01 64 54 24 04</v>
          </cell>
          <cell r="I339" t="str">
            <v>infoclient.France@VELUX.com</v>
          </cell>
        </row>
        <row r="340">
          <cell r="C340" t="str">
            <v>VIALIS / Electricité Colmar</v>
          </cell>
          <cell r="D340" t="str">
            <v xml:space="preserve">  </v>
          </cell>
          <cell r="E340" t="str">
            <v>Régie municipale de Colmar 10 r des Bonnes Gens BP 187 - 68004 COLMAR Cedex</v>
          </cell>
          <cell r="F340" t="str">
            <v>Energies :                 03 89 24 60 60</v>
          </cell>
          <cell r="G340" t="str">
            <v>urgences électriques : 03 89 23 99 77</v>
          </cell>
          <cell r="H340" t="str">
            <v>03 89 24 60 18</v>
          </cell>
          <cell r="I340" t="str">
            <v>info@calixo.net</v>
          </cell>
        </row>
        <row r="341">
          <cell r="C341" t="str">
            <v>VIDOR  /  Débouchage</v>
          </cell>
          <cell r="D341" t="str">
            <v>Mr FISCHER ou Isabelle</v>
          </cell>
          <cell r="E341" t="str">
            <v>Zone Industrielle                                 68190 UNGERSHEIM</v>
          </cell>
          <cell r="F341" t="str">
            <v>03 89 26 64 20</v>
          </cell>
          <cell r="G341" t="str">
            <v>06 60 04 80 99</v>
          </cell>
          <cell r="H341" t="str">
            <v>03 89 26 64 07</v>
          </cell>
        </row>
        <row r="342">
          <cell r="D342" t="str">
            <v>ordures ménagères + hydro</v>
          </cell>
          <cell r="F342" t="str">
            <v>03 89 26 64 26</v>
          </cell>
        </row>
        <row r="343">
          <cell r="C343" t="str">
            <v>VILLE de MULHOUSE</v>
          </cell>
          <cell r="D343" t="str">
            <v>Mr KELLER</v>
          </cell>
          <cell r="F343" t="str">
            <v>03 89 32 59 47</v>
          </cell>
          <cell r="G343" t="str">
            <v>06 15 03 04 91</v>
          </cell>
        </row>
        <row r="344">
          <cell r="D344" t="str">
            <v>Mr HERBRECHT</v>
          </cell>
          <cell r="F344" t="str">
            <v>03 89 32 59 56</v>
          </cell>
        </row>
        <row r="345">
          <cell r="E345" t="str">
            <v>Service communal Hygiène &amp; Santé                   2 r Pierre &amp; Marie Curie  BP 3089  -  68062  Mulhouse Cedex</v>
          </cell>
        </row>
        <row r="346">
          <cell r="D346" t="str">
            <v>Pôle voierie et déplacement</v>
          </cell>
          <cell r="E346" t="str">
            <v>Service de la Voierie / Eclairage Public  64 r Lefebvre 68100 MULHOUSE</v>
          </cell>
        </row>
        <row r="347">
          <cell r="C347" t="str">
            <v>VINCENTZ SA / Electricité</v>
          </cell>
          <cell r="E347" t="str">
            <v>17 r d' Eguisheim                             68420 HERRLISHEIM</v>
          </cell>
          <cell r="F347" t="str">
            <v>03 89 49 31 22</v>
          </cell>
          <cell r="H347" t="str">
            <v>03 89 49 27 18</v>
          </cell>
        </row>
        <row r="348">
          <cell r="C348" t="str">
            <v>VITALES Fermetures</v>
          </cell>
          <cell r="F348" t="str">
            <v>03 89 31 08 27</v>
          </cell>
          <cell r="H348" t="str">
            <v>03 89 31 08 29</v>
          </cell>
        </row>
        <row r="349">
          <cell r="C349" t="str">
            <v>VITALES Miroiterie</v>
          </cell>
          <cell r="E349" t="str">
            <v>3 r des Vosges                            68350 DIDENHEIM</v>
          </cell>
          <cell r="F349" t="str">
            <v>03 89 61 01 01</v>
          </cell>
          <cell r="H349" t="str">
            <v>03 89 61 08 88</v>
          </cell>
        </row>
        <row r="350">
          <cell r="C350" t="str">
            <v>VITERRA  Energy Services Agence de Strasbourg</v>
          </cell>
          <cell r="D350" t="str">
            <v>Mr HELBOURG</v>
          </cell>
          <cell r="E350" t="str">
            <v>25 r de la Glacière                          67300 SCHILTIGHEIM</v>
          </cell>
          <cell r="F350" t="str">
            <v>03 88 81 72 26</v>
          </cell>
          <cell r="G350" t="str">
            <v>Mr Helbourg        06 64 47 83 71</v>
          </cell>
          <cell r="H350" t="str">
            <v>03 88 18 85 38</v>
          </cell>
          <cell r="I350" t="str">
            <v>www.viterra-es.fr</v>
          </cell>
        </row>
        <row r="351">
          <cell r="D351" t="str">
            <v>Sve Exploitation : Mlle Nathalie KRUMMER</v>
          </cell>
          <cell r="F351" t="str">
            <v>03 88 62 29 23</v>
          </cell>
        </row>
        <row r="352">
          <cell r="C352" t="str">
            <v>VLYM S.A.</v>
          </cell>
          <cell r="D352" t="str">
            <v>Bernard VLYM PDG</v>
          </cell>
          <cell r="E352" t="str">
            <v>15 r de Huningue BP 12 -                            68870 BARTENHEIM</v>
          </cell>
          <cell r="F352" t="str">
            <v>03 89 70 70 70</v>
          </cell>
          <cell r="H352" t="str">
            <v>03 89 68 26 20</v>
          </cell>
          <cell r="J352" t="str">
            <v>Ent gén de peinture et décoration , revêt sols , faux plafonds , isolation thermique par l'extérieur , étanchéité des façades</v>
          </cell>
        </row>
        <row r="353">
          <cell r="D353" t="str">
            <v>Mr ADAM</v>
          </cell>
          <cell r="G353" t="str">
            <v>Mr Adam                  06 22 91 28 81</v>
          </cell>
        </row>
        <row r="354">
          <cell r="C354" t="str">
            <v xml:space="preserve">VONTHRON SARL              </v>
          </cell>
          <cell r="D354" t="str">
            <v>M  VONTHRON</v>
          </cell>
          <cell r="E354" t="str">
            <v>7 rue du Calvaire BP 16                       68127  STE CROIX EN PLAINE</v>
          </cell>
          <cell r="F354" t="str">
            <v>03 89 20 99 33</v>
          </cell>
          <cell r="H354" t="str">
            <v>03 89 20 99 30</v>
          </cell>
        </row>
        <row r="356">
          <cell r="C356" t="str">
            <v>WERNER   Electricité</v>
          </cell>
          <cell r="D356" t="str">
            <v>voir rubrique :  Electricité WERNER</v>
          </cell>
        </row>
        <row r="357">
          <cell r="C357" t="str">
            <v>WILLIG Claude Ramoneur</v>
          </cell>
          <cell r="E357" t="str">
            <v>5 chemin du Klettenberg                         68100 MULHOUSE</v>
          </cell>
          <cell r="F357" t="str">
            <v>03 89 44 47 10</v>
          </cell>
          <cell r="H357" t="str">
            <v>03 89 54 22 21</v>
          </cell>
        </row>
        <row r="363">
          <cell r="C363" t="str">
            <v>Zehler Ingenierie Sarl</v>
          </cell>
          <cell r="E363" t="str">
            <v>83 Allée Parc Gluck                              68200 MULHOUSE</v>
          </cell>
          <cell r="F363" t="str">
            <v>03 89 32 91 25</v>
          </cell>
          <cell r="H363" t="str">
            <v>03 89 32 91 29</v>
          </cell>
          <cell r="J363" t="str">
            <v>Economiste du bâtiment</v>
          </cell>
        </row>
        <row r="364">
          <cell r="C364" t="str">
            <v>Zemp Pierre</v>
          </cell>
          <cell r="F364" t="str">
            <v>03 89 44 27 60</v>
          </cell>
          <cell r="G364" t="str">
            <v>06 82 67 05 40</v>
          </cell>
        </row>
        <row r="365">
          <cell r="C365" t="str">
            <v>Z S C Florival  / Zinguerie Sanitaire Chauffage</v>
          </cell>
          <cell r="D365" t="str">
            <v>Didier LOZZA</v>
          </cell>
          <cell r="E365" t="str">
            <v>71 a rue principale 68610 LAUTENBACH</v>
          </cell>
          <cell r="F365" t="str">
            <v>03 89 76 32 39</v>
          </cell>
          <cell r="H365" t="str">
            <v>03 89 74 07 66</v>
          </cell>
        </row>
        <row r="369">
          <cell r="B369" t="str">
            <v>Ass</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Coût futur pré-retraite"/>
      <sheetName val="table coeff"/>
      <sheetName val="Détail Prêts"/>
      <sheetName val="ETUDE"/>
      <sheetName val="Copie Client"/>
      <sheetName val="Copie Scénario"/>
      <sheetName val="Analyse financière"/>
      <sheetName val="Comparatif Prêts"/>
      <sheetName val="Plan a"/>
      <sheetName val="acheter ou attendre"/>
      <sheetName val=" T E G "/>
      <sheetName val="calculette"/>
      <sheetName val="IMPOTS"/>
      <sheetName val="Imprime Impôts"/>
      <sheetName val="recherche Banques"/>
      <sheetName val="BIB"/>
      <sheetName val="Module1"/>
      <sheetName val="Module3"/>
    </sheetNames>
    <sheetDataSet>
      <sheetData sheetId="0" refreshError="1">
        <row r="5">
          <cell r="C5" t="str">
            <v>BATTISTELLA Jacques</v>
          </cell>
        </row>
        <row r="7">
          <cell r="C7" t="str">
            <v>DUCLAP  Christiane</v>
          </cell>
        </row>
        <row r="20">
          <cell r="C20" t="str">
            <v>03 89 50 50 00</v>
          </cell>
        </row>
      </sheetData>
      <sheetData sheetId="1" refreshError="1">
        <row r="66">
          <cell r="AH66">
            <v>3.35</v>
          </cell>
        </row>
        <row r="69">
          <cell r="AH69">
            <v>4.0999999999999996</v>
          </cell>
        </row>
      </sheetData>
      <sheetData sheetId="2"/>
      <sheetData sheetId="3"/>
      <sheetData sheetId="4"/>
      <sheetData sheetId="5"/>
      <sheetData sheetId="6"/>
      <sheetData sheetId="7"/>
      <sheetData sheetId="8"/>
      <sheetData sheetId="9"/>
      <sheetData sheetId="10"/>
      <sheetData sheetId="11" refreshError="1">
        <row r="9">
          <cell r="P9">
            <v>6597.6774945102743</v>
          </cell>
        </row>
      </sheetData>
      <sheetData sheetId="12" refreshError="1">
        <row r="2">
          <cell r="H2">
            <v>1.4999999999999999E-2</v>
          </cell>
        </row>
        <row r="6">
          <cell r="F6">
            <v>2200</v>
          </cell>
        </row>
        <row r="8">
          <cell r="H8">
            <v>170000</v>
          </cell>
        </row>
        <row r="9">
          <cell r="F9">
            <v>562</v>
          </cell>
        </row>
        <row r="10">
          <cell r="F10">
            <v>7162</v>
          </cell>
        </row>
        <row r="13">
          <cell r="F13">
            <v>60000</v>
          </cell>
        </row>
        <row r="20">
          <cell r="D20">
            <v>5000</v>
          </cell>
          <cell r="F20">
            <v>3.5</v>
          </cell>
          <cell r="J20">
            <v>2.5000000000000001E-2</v>
          </cell>
          <cell r="N20">
            <v>6.4043449346043002E-2</v>
          </cell>
        </row>
        <row r="102">
          <cell r="T102">
            <v>880816.87462338095</v>
          </cell>
        </row>
      </sheetData>
      <sheetData sheetId="13" refreshError="1">
        <row r="17">
          <cell r="J17">
            <v>902200</v>
          </cell>
        </row>
      </sheetData>
      <sheetData sheetId="14" refreshError="1"/>
      <sheetData sheetId="15" refreshError="1">
        <row r="6">
          <cell r="T6">
            <v>1353000</v>
          </cell>
        </row>
      </sheetData>
      <sheetData sheetId="16"/>
      <sheetData sheetId="17" refreshError="1">
        <row r="28">
          <cell r="H28">
            <v>786651.99090100417</v>
          </cell>
        </row>
        <row r="41">
          <cell r="H41">
            <v>769364.62637004443</v>
          </cell>
        </row>
        <row r="54">
          <cell r="H54">
            <v>751083.93111127766</v>
          </cell>
        </row>
        <row r="67">
          <cell r="H67">
            <v>731752.8284122278</v>
          </cell>
        </row>
        <row r="80">
          <cell r="H80">
            <v>711310.96193660772</v>
          </cell>
        </row>
        <row r="93">
          <cell r="H93">
            <v>689694.50727736973</v>
          </cell>
        </row>
        <row r="106">
          <cell r="H106">
            <v>666835.97268160852</v>
          </cell>
        </row>
        <row r="119">
          <cell r="H119">
            <v>642663.98832513101</v>
          </cell>
        </row>
        <row r="132">
          <cell r="H132">
            <v>617103.08347875706</v>
          </cell>
        </row>
        <row r="145">
          <cell r="H145">
            <v>590073.45087061357</v>
          </cell>
        </row>
        <row r="158">
          <cell r="H158">
            <v>561490.69750870112</v>
          </cell>
        </row>
        <row r="171">
          <cell r="H171">
            <v>531265.58118574484</v>
          </cell>
        </row>
        <row r="184">
          <cell r="H184">
            <v>499303.73184363084</v>
          </cell>
        </row>
        <row r="197">
          <cell r="H197">
            <v>465505.35692746553</v>
          </cell>
        </row>
        <row r="210">
          <cell r="H210">
            <v>429764.92980929796</v>
          </cell>
        </row>
        <row r="223">
          <cell r="H223">
            <v>391970.86030869331</v>
          </cell>
        </row>
        <row r="236">
          <cell r="H236">
            <v>352005.14628144115</v>
          </cell>
        </row>
        <row r="249">
          <cell r="H249">
            <v>309743.00518857589</v>
          </cell>
        </row>
        <row r="262">
          <cell r="H262">
            <v>265052.48449538049</v>
          </cell>
        </row>
        <row r="275">
          <cell r="H275">
            <v>217794.04968394339</v>
          </cell>
        </row>
      </sheetData>
      <sheetData sheetId="18"/>
      <sheetData sheetId="19"/>
      <sheetData sheetId="20"/>
      <sheetData sheetId="21" refreshError="1">
        <row r="87">
          <cell r="C87">
            <v>2350</v>
          </cell>
          <cell r="D87">
            <v>4900</v>
          </cell>
        </row>
        <row r="96">
          <cell r="C96">
            <v>400</v>
          </cell>
          <cell r="E96">
            <v>23360</v>
          </cell>
        </row>
        <row r="105">
          <cell r="F105">
            <v>3000</v>
          </cell>
        </row>
      </sheetData>
      <sheetData sheetId="22" refreshError="1">
        <row r="3">
          <cell r="B3" t="str">
            <v>AVIS d' IMPOSITION  sur  les  revenus  2000    :    F  41623</v>
          </cell>
        </row>
        <row r="5">
          <cell r="B5" t="str">
            <v xml:space="preserve">Nom </v>
          </cell>
          <cell r="D5" t="str">
            <v>BATTISTELLA Jacques  DUCLAP  Christiane</v>
          </cell>
          <cell r="N5" t="str">
            <v xml:space="preserve">Nombre de parts :   </v>
          </cell>
          <cell r="O5">
            <v>2</v>
          </cell>
        </row>
        <row r="6">
          <cell r="B6" t="str">
            <v xml:space="preserve">Adresse </v>
          </cell>
          <cell r="D6" t="str">
            <v>68 200 MULHOUSE</v>
          </cell>
          <cell r="N6" t="str">
            <v xml:space="preserve">Nombre d'enfants majeurs cél. :   </v>
          </cell>
          <cell r="O6" t="str">
            <v>0</v>
          </cell>
        </row>
        <row r="7">
          <cell r="B7" t="str">
            <v>Situation de famille  :</v>
          </cell>
          <cell r="E7">
            <v>0</v>
          </cell>
          <cell r="F7" t="str">
            <v>barême 1999</v>
          </cell>
          <cell r="N7" t="str">
            <v xml:space="preserve">Nombre d'enfants à charge :   </v>
          </cell>
          <cell r="O7">
            <v>0</v>
          </cell>
          <cell r="Q7" t="str">
            <v xml:space="preserve">estimé le : </v>
          </cell>
        </row>
        <row r="8">
          <cell r="B8" t="str">
            <v xml:space="preserve"> Profession</v>
          </cell>
          <cell r="D8" t="str">
            <v xml:space="preserve">  Salarié</v>
          </cell>
          <cell r="N8" t="str">
            <v xml:space="preserve"> Taux moyen payés sur les revenus :   </v>
          </cell>
          <cell r="O8">
            <v>0.12</v>
          </cell>
          <cell r="Q8">
            <v>36991</v>
          </cell>
        </row>
        <row r="11">
          <cell r="B11" t="str">
            <v>DETAIL des REVENUS</v>
          </cell>
          <cell r="G11" t="str">
            <v>Vous</v>
          </cell>
          <cell r="J11" t="str">
            <v>conjoint</v>
          </cell>
          <cell r="M11" t="str">
            <v>enfants</v>
          </cell>
          <cell r="O11" t="str">
            <v>Total  / an</v>
          </cell>
          <cell r="Q11" t="str">
            <v>Moyenne / 12</v>
          </cell>
        </row>
        <row r="14">
          <cell r="B14" t="str">
            <v>Salaires et assimilés</v>
          </cell>
          <cell r="G14">
            <v>204000</v>
          </cell>
          <cell r="J14">
            <v>156000</v>
          </cell>
          <cell r="M14">
            <v>0</v>
          </cell>
          <cell r="O14">
            <v>360000</v>
          </cell>
          <cell r="Q14">
            <v>30000</v>
          </cell>
        </row>
        <row r="15">
          <cell r="D15" t="str">
            <v>Déduction 10 %</v>
          </cell>
          <cell r="G15">
            <v>-20400</v>
          </cell>
          <cell r="J15">
            <v>-15600</v>
          </cell>
          <cell r="M15">
            <v>0</v>
          </cell>
        </row>
        <row r="16">
          <cell r="B16" t="str">
            <v>Pensions, Retraites, Rentes</v>
          </cell>
          <cell r="G16">
            <v>0</v>
          </cell>
          <cell r="J16">
            <v>0</v>
          </cell>
          <cell r="O16">
            <v>0</v>
          </cell>
          <cell r="Q16">
            <v>0</v>
          </cell>
        </row>
        <row r="17">
          <cell r="C17" t="str">
            <v xml:space="preserve">  Déduction minimale  :  2350  F</v>
          </cell>
          <cell r="G17">
            <v>0</v>
          </cell>
          <cell r="J17">
            <v>0</v>
          </cell>
          <cell r="M17">
            <v>0</v>
          </cell>
        </row>
        <row r="18">
          <cell r="C18" t="str">
            <v>Déduction frais réels</v>
          </cell>
          <cell r="G18">
            <v>0</v>
          </cell>
          <cell r="J18">
            <v>0</v>
          </cell>
          <cell r="M18">
            <v>0</v>
          </cell>
          <cell r="Q18">
            <v>0</v>
          </cell>
        </row>
        <row r="19">
          <cell r="C19" t="str">
            <v>Déduction supplémentaire</v>
          </cell>
          <cell r="G19">
            <v>0</v>
          </cell>
          <cell r="H19" t="str">
            <v/>
          </cell>
          <cell r="J19">
            <v>0</v>
          </cell>
          <cell r="K19" t="str">
            <v/>
          </cell>
          <cell r="Q19">
            <v>0</v>
          </cell>
        </row>
        <row r="20">
          <cell r="C20" t="str">
            <v>Abattement spécial de :</v>
          </cell>
          <cell r="G20">
            <v>0</v>
          </cell>
          <cell r="H20" t="str">
            <v/>
          </cell>
          <cell r="J20">
            <v>0</v>
          </cell>
          <cell r="K20" t="str">
            <v/>
          </cell>
          <cell r="Q20">
            <v>0</v>
          </cell>
        </row>
        <row r="21">
          <cell r="D21" t="str">
            <v>Abattement de 20 %</v>
          </cell>
          <cell r="G21">
            <v>-36720</v>
          </cell>
          <cell r="J21">
            <v>-28080</v>
          </cell>
          <cell r="M21">
            <v>0</v>
          </cell>
        </row>
        <row r="23">
          <cell r="B23" t="str">
            <v>Cumul  :  Salaires, pensions, rentes, nets à déclarer</v>
          </cell>
          <cell r="G23">
            <v>204000</v>
          </cell>
          <cell r="J23">
            <v>156000</v>
          </cell>
          <cell r="M23">
            <v>0</v>
          </cell>
          <cell r="O23">
            <v>360000</v>
          </cell>
          <cell r="Q23">
            <v>30000</v>
          </cell>
        </row>
        <row r="25">
          <cell r="C25" t="str">
            <v>Cumul des abattements</v>
          </cell>
          <cell r="G25">
            <v>-57120</v>
          </cell>
          <cell r="J25">
            <v>-43680</v>
          </cell>
          <cell r="M25">
            <v>0</v>
          </cell>
          <cell r="O25">
            <v>-100800</v>
          </cell>
        </row>
        <row r="27">
          <cell r="B27" t="str">
            <v>Salaires, pensions, rentes, nets après abatt.</v>
          </cell>
          <cell r="G27">
            <v>146880</v>
          </cell>
          <cell r="J27">
            <v>112320</v>
          </cell>
          <cell r="M27">
            <v>0</v>
          </cell>
          <cell r="O27">
            <v>259200</v>
          </cell>
          <cell r="Q27">
            <v>21600</v>
          </cell>
        </row>
        <row r="30">
          <cell r="M30" t="str">
            <v>Revenus fonciers</v>
          </cell>
          <cell r="O30">
            <v>0</v>
          </cell>
          <cell r="Q30">
            <v>0</v>
          </cell>
        </row>
        <row r="31">
          <cell r="M31" t="str">
            <v>Revenus de capitaux mobiliers nets retenus</v>
          </cell>
          <cell r="O31">
            <v>0</v>
          </cell>
          <cell r="Q31">
            <v>0</v>
          </cell>
        </row>
        <row r="32">
          <cell r="M32" t="str">
            <v>Honoraires  ( ou autres revenus , Pension alimentaire , Activités BIC )</v>
          </cell>
          <cell r="O32">
            <v>0</v>
          </cell>
          <cell r="Q32">
            <v>0</v>
          </cell>
        </row>
        <row r="34">
          <cell r="D34" t="str">
            <v>Revenu brut global</v>
          </cell>
          <cell r="O34">
            <v>259200</v>
          </cell>
          <cell r="Q34">
            <v>21600</v>
          </cell>
        </row>
        <row r="36">
          <cell r="F36" t="str">
            <v>[</v>
          </cell>
          <cell r="M36" t="str">
            <v>pension alimentaire versée suite à un divorce</v>
          </cell>
          <cell r="O36">
            <v>0</v>
          </cell>
        </row>
        <row r="37">
          <cell r="F37" t="str">
            <v>[</v>
          </cell>
          <cell r="M37" t="str">
            <v>pension enfants majeurs</v>
          </cell>
          <cell r="O37">
            <v>0</v>
          </cell>
          <cell r="Q37">
            <v>0</v>
          </cell>
        </row>
        <row r="38">
          <cell r="D38" t="str">
            <v xml:space="preserve"> Charges déductibles retenues :</v>
          </cell>
          <cell r="F38" t="str">
            <v>[</v>
          </cell>
          <cell r="M38" t="str">
            <v>CSG déductible</v>
          </cell>
          <cell r="O38">
            <v>0</v>
          </cell>
        </row>
        <row r="39">
          <cell r="F39" t="str">
            <v>[</v>
          </cell>
          <cell r="M39" t="str">
            <v>abattement personnes âgées ou invalide</v>
          </cell>
          <cell r="O39">
            <v>0</v>
          </cell>
        </row>
        <row r="41">
          <cell r="B41" t="str">
            <v>REVENU  IMPOSABLE  R.N.I  pour  2  part (s)</v>
          </cell>
          <cell r="O41">
            <v>259200</v>
          </cell>
        </row>
        <row r="43">
          <cell r="D43" t="str">
            <v>( lorsqu'il n'y a pas d'abattements particuliers , le R N I s'obtient en multipliant les revenus par 0.72 )</v>
          </cell>
        </row>
        <row r="44">
          <cell r="D44" t="str">
            <v>le  R.N.I. sert au calcul pour l'allocation logement, l' APL ,  certaines prestations CAF , plafond prêts PAS et Taux 0 % , etc...</v>
          </cell>
        </row>
        <row r="46">
          <cell r="D46" t="str">
            <v>Votre tranche de quotient familial retenu pour calcul de l'impôt brut :</v>
          </cell>
          <cell r="M46">
            <v>129600</v>
          </cell>
          <cell r="Q46" t="str">
            <v>barême validé</v>
          </cell>
        </row>
        <row r="47">
          <cell r="O47" t="str">
            <v>barême 1999</v>
          </cell>
          <cell r="Q47" t="str">
            <v>le 08/04/2001</v>
          </cell>
        </row>
        <row r="48">
          <cell r="D48" t="str">
            <v xml:space="preserve">moins de   </v>
          </cell>
          <cell r="E48">
            <v>26600</v>
          </cell>
          <cell r="F48" t="str">
            <v>0 %</v>
          </cell>
          <cell r="G48">
            <v>0</v>
          </cell>
          <cell r="M48">
            <v>0</v>
          </cell>
          <cell r="O48" t="str">
            <v>0 %</v>
          </cell>
        </row>
        <row r="49">
          <cell r="D49">
            <v>26601</v>
          </cell>
          <cell r="E49">
            <v>52320</v>
          </cell>
          <cell r="F49">
            <v>8.2500000000000004E-2</v>
          </cell>
          <cell r="G49" t="str">
            <v>( R x 0.0825 ) - ( 2 194.50 x N )</v>
          </cell>
          <cell r="M49">
            <v>0</v>
          </cell>
          <cell r="O49">
            <v>0.105</v>
          </cell>
        </row>
        <row r="50">
          <cell r="D50">
            <v>52321</v>
          </cell>
          <cell r="E50">
            <v>92090</v>
          </cell>
          <cell r="F50">
            <v>0.2175</v>
          </cell>
          <cell r="G50" t="str">
            <v>( R x 0.2175 ) - ( 9 257.70 x N )</v>
          </cell>
          <cell r="M50">
            <v>0</v>
          </cell>
          <cell r="O50">
            <v>0.24</v>
          </cell>
        </row>
        <row r="51">
          <cell r="D51">
            <v>92091</v>
          </cell>
          <cell r="E51">
            <v>149110</v>
          </cell>
          <cell r="F51">
            <v>0.3175</v>
          </cell>
          <cell r="G51" t="str">
            <v>( R x 0.3175 ) - ( 18 466.70 x N )</v>
          </cell>
          <cell r="M51">
            <v>45362.6</v>
          </cell>
          <cell r="O51">
            <v>0.33</v>
          </cell>
        </row>
        <row r="52">
          <cell r="D52">
            <v>149111</v>
          </cell>
          <cell r="E52">
            <v>242620</v>
          </cell>
          <cell r="F52">
            <v>0.41749999999999998</v>
          </cell>
          <cell r="G52" t="str">
            <v>( R x 0.4175 ) - ( 33 377.70 x N )</v>
          </cell>
          <cell r="M52">
            <v>0</v>
          </cell>
          <cell r="O52">
            <v>0.43</v>
          </cell>
        </row>
        <row r="53">
          <cell r="D53">
            <v>242621</v>
          </cell>
          <cell r="E53">
            <v>299200</v>
          </cell>
          <cell r="F53">
            <v>0.47249999999999998</v>
          </cell>
          <cell r="G53" t="str">
            <v>( R x 0.4725 ) - ( 46 721.80 x N )</v>
          </cell>
          <cell r="M53">
            <v>0</v>
          </cell>
          <cell r="O53">
            <v>0.48</v>
          </cell>
        </row>
        <row r="54">
          <cell r="D54">
            <v>295071</v>
          </cell>
          <cell r="E54">
            <v>9999999</v>
          </cell>
          <cell r="F54">
            <v>0.53249999999999997</v>
          </cell>
          <cell r="G54" t="str">
            <v>( R x 0.5325 ) - ( 64 673.80 x N )</v>
          </cell>
          <cell r="M54">
            <v>0</v>
          </cell>
          <cell r="O54">
            <v>0.54</v>
          </cell>
        </row>
        <row r="56">
          <cell r="D56" t="str">
            <v xml:space="preserve">   Impôts sur les revenus soumis au barème dans la tranche des  31.75  %  .....................</v>
          </cell>
          <cell r="O56">
            <v>45362.600099999996</v>
          </cell>
        </row>
        <row r="58">
          <cell r="J58" t="str">
            <v>Décote si impôt &lt; à  4900  F</v>
          </cell>
          <cell r="O58">
            <v>0</v>
          </cell>
        </row>
        <row r="60">
          <cell r="C60" t="str">
            <v>Réductions d'impôts</v>
          </cell>
          <cell r="J60" t="str">
            <v>déclaré ou plafond</v>
          </cell>
          <cell r="M60" t="str">
            <v>retenu</v>
          </cell>
          <cell r="O60" t="str">
            <v>réduction</v>
          </cell>
        </row>
        <row r="62">
          <cell r="D62" t="str">
            <v>Assurance vie</v>
          </cell>
          <cell r="O62">
            <v>0</v>
          </cell>
        </row>
        <row r="63">
          <cell r="D63" t="str">
            <v>Cotisation syndicale</v>
          </cell>
          <cell r="O63">
            <v>240</v>
          </cell>
        </row>
        <row r="64">
          <cell r="D64" t="str">
            <v>Dons aux oeuvres</v>
          </cell>
          <cell r="J64">
            <v>1000</v>
          </cell>
          <cell r="M64">
            <v>500</v>
          </cell>
          <cell r="O64">
            <v>500</v>
          </cell>
        </row>
        <row r="65">
          <cell r="D65" t="str">
            <v>Frais de scolarisation</v>
          </cell>
          <cell r="O65">
            <v>0</v>
          </cell>
        </row>
        <row r="66">
          <cell r="D66" t="str">
            <v>Frais de garde</v>
          </cell>
          <cell r="O66">
            <v>0</v>
          </cell>
        </row>
        <row r="67">
          <cell r="D67" t="str">
            <v>Grosses réparations</v>
          </cell>
          <cell r="O67">
            <v>0</v>
          </cell>
        </row>
        <row r="70">
          <cell r="D70" t="str">
            <v>Total des réductions d'impôts</v>
          </cell>
          <cell r="O70">
            <v>740</v>
          </cell>
          <cell r="Q70">
            <v>61.666666666666664</v>
          </cell>
        </row>
        <row r="74">
          <cell r="D74" t="str">
            <v xml:space="preserve">      Avec nouvelle réduction de tranche  pour l'année 2000</v>
          </cell>
        </row>
        <row r="78">
          <cell r="G78" t="str">
            <v>Prélèvement social 1 %</v>
          </cell>
          <cell r="M78">
            <v>0</v>
          </cell>
          <cell r="N78" t="str">
            <v xml:space="preserve"> </v>
          </cell>
        </row>
        <row r="80">
          <cell r="G80" t="str">
            <v>Avoir fiscal, crédit d'impôt</v>
          </cell>
          <cell r="O80">
            <v>-3000</v>
          </cell>
        </row>
        <row r="82">
          <cell r="B82" t="str">
            <v>Total NET à PAYER  ( si &lt; à 400 F  =  0   )   ...............................................................</v>
          </cell>
          <cell r="O82">
            <v>41623</v>
          </cell>
          <cell r="Q82">
            <v>3468.5500083333332</v>
          </cell>
        </row>
        <row r="84">
          <cell r="O84" t="str">
            <v xml:space="preserve">mensualisation sur 10 mois  4162  F vos impôts représentent  : 12  % du total de vos revenus </v>
          </cell>
        </row>
      </sheetData>
      <sheetData sheetId="23"/>
      <sheetData sheetId="24" refreshError="1">
        <row r="1">
          <cell r="F1" t="str">
            <v>PLAFOND  de  RESSOURCES   " PAP "  et  " TAUX  ZERO "</v>
          </cell>
        </row>
        <row r="3">
          <cell r="J3" t="str">
            <v>mis à jour le 05/11/97</v>
          </cell>
        </row>
        <row r="5">
          <cell r="C5" t="str">
            <v>PRET A TAUX  ZERO</v>
          </cell>
          <cell r="H5" t="str">
            <v>P A S</v>
          </cell>
        </row>
        <row r="6">
          <cell r="C6" t="str">
            <v>PLAFOND</v>
          </cell>
          <cell r="D6">
            <v>2</v>
          </cell>
          <cell r="E6" t="str">
            <v>PLAFOND</v>
          </cell>
          <cell r="F6">
            <v>3</v>
          </cell>
          <cell r="H6" t="str">
            <v>PLAFOND</v>
          </cell>
          <cell r="I6">
            <v>2</v>
          </cell>
          <cell r="J6" t="str">
            <v>PLAFOND</v>
          </cell>
          <cell r="K6">
            <v>3</v>
          </cell>
          <cell r="M6" t="str">
            <v>Montant</v>
          </cell>
        </row>
        <row r="7">
          <cell r="C7" t="str">
            <v>Net Imposable  1993</v>
          </cell>
          <cell r="E7" t="str">
            <v>Net Imposable  1993</v>
          </cell>
          <cell r="H7" t="str">
            <v>Net Imposable  1992</v>
          </cell>
          <cell r="J7" t="str">
            <v>Net Imposable  1992</v>
          </cell>
          <cell r="M7" t="str">
            <v>prestat.</v>
          </cell>
        </row>
        <row r="8">
          <cell r="C8" t="str">
            <v>1 salaire</v>
          </cell>
          <cell r="D8" t="str">
            <v>conjt. actif</v>
          </cell>
          <cell r="E8" t="str">
            <v>1 salaire</v>
          </cell>
          <cell r="F8" t="str">
            <v>conjt. actif</v>
          </cell>
          <cell r="H8" t="str">
            <v>1 salaire</v>
          </cell>
          <cell r="I8" t="str">
            <v>conjt. actif</v>
          </cell>
          <cell r="J8" t="str">
            <v>1 salaire</v>
          </cell>
          <cell r="K8" t="str">
            <v>conjt. actif</v>
          </cell>
          <cell r="M8" t="str">
            <v>familiales</v>
          </cell>
        </row>
        <row r="9">
          <cell r="D9" t="str">
            <v xml:space="preserve"> 2 salaires</v>
          </cell>
          <cell r="E9">
            <v>1992</v>
          </cell>
          <cell r="F9" t="str">
            <v>2 salaires</v>
          </cell>
          <cell r="H9">
            <v>1992</v>
          </cell>
          <cell r="I9" t="str">
            <v>2 salaires</v>
          </cell>
          <cell r="J9">
            <v>1992</v>
          </cell>
          <cell r="K9" t="str">
            <v>2 salaires</v>
          </cell>
          <cell r="M9" t="str">
            <v>au 1.04.98</v>
          </cell>
        </row>
        <row r="11">
          <cell r="C11" t="str">
            <v>prendre la Somme des 2 revenus ( avec plafond conjoint INACTIF  )</v>
          </cell>
          <cell r="H11" t="str">
            <v>prendre la Somme des 2 revenus ( avec plafond conjoint  ACTIF  )</v>
          </cell>
        </row>
        <row r="13">
          <cell r="C13">
            <v>124300</v>
          </cell>
          <cell r="D13" t="str">
            <v xml:space="preserve"> - - -</v>
          </cell>
          <cell r="E13">
            <v>124300</v>
          </cell>
          <cell r="F13" t="str">
            <v xml:space="preserve"> - - -</v>
          </cell>
          <cell r="H13">
            <v>75878</v>
          </cell>
          <cell r="I13" t="str">
            <v xml:space="preserve"> - - -</v>
          </cell>
          <cell r="J13">
            <v>66238</v>
          </cell>
          <cell r="K13" t="str">
            <v xml:space="preserve"> - - -</v>
          </cell>
        </row>
        <row r="14">
          <cell r="C14">
            <v>165700</v>
          </cell>
          <cell r="D14">
            <v>165700</v>
          </cell>
          <cell r="E14">
            <v>165700</v>
          </cell>
          <cell r="F14">
            <v>165700</v>
          </cell>
          <cell r="H14">
            <v>89492</v>
          </cell>
          <cell r="I14">
            <v>110975</v>
          </cell>
          <cell r="J14">
            <v>78120</v>
          </cell>
          <cell r="K14">
            <v>96874</v>
          </cell>
          <cell r="M14" t="str">
            <v xml:space="preserve"> -----</v>
          </cell>
        </row>
        <row r="15">
          <cell r="C15">
            <v>186400</v>
          </cell>
          <cell r="D15">
            <v>186400</v>
          </cell>
          <cell r="E15">
            <v>186400</v>
          </cell>
          <cell r="F15">
            <v>186400</v>
          </cell>
          <cell r="H15">
            <v>107640</v>
          </cell>
          <cell r="I15">
            <v>133460</v>
          </cell>
          <cell r="J15">
            <v>93962</v>
          </cell>
          <cell r="K15">
            <v>116504</v>
          </cell>
          <cell r="M15" t="str">
            <v>AJE / 980</v>
          </cell>
        </row>
        <row r="16">
          <cell r="C16">
            <v>207100</v>
          </cell>
          <cell r="D16">
            <v>207100</v>
          </cell>
          <cell r="E16">
            <v>207100</v>
          </cell>
          <cell r="F16">
            <v>207100</v>
          </cell>
          <cell r="H16">
            <v>125767</v>
          </cell>
          <cell r="I16">
            <v>155922</v>
          </cell>
          <cell r="J16">
            <v>109786</v>
          </cell>
          <cell r="K16">
            <v>136109</v>
          </cell>
          <cell r="M16">
            <v>682</v>
          </cell>
        </row>
        <row r="17">
          <cell r="C17">
            <v>227800</v>
          </cell>
          <cell r="D17">
            <v>227800</v>
          </cell>
          <cell r="E17">
            <v>227800</v>
          </cell>
          <cell r="F17">
            <v>227800</v>
          </cell>
          <cell r="H17">
            <v>143964</v>
          </cell>
          <cell r="I17">
            <v>178479</v>
          </cell>
          <cell r="J17">
            <v>125672</v>
          </cell>
          <cell r="K17">
            <v>155804</v>
          </cell>
          <cell r="M17">
            <v>1556</v>
          </cell>
        </row>
        <row r="18">
          <cell r="C18">
            <v>227800</v>
          </cell>
          <cell r="D18">
            <v>227800</v>
          </cell>
          <cell r="E18">
            <v>227800</v>
          </cell>
          <cell r="F18">
            <v>227800</v>
          </cell>
          <cell r="H18">
            <v>162062</v>
          </cell>
          <cell r="I18">
            <v>201131</v>
          </cell>
          <cell r="J18">
            <v>141471</v>
          </cell>
          <cell r="K18">
            <v>175433</v>
          </cell>
          <cell r="M18">
            <v>2430</v>
          </cell>
        </row>
        <row r="19">
          <cell r="C19">
            <v>227800</v>
          </cell>
          <cell r="D19">
            <v>227800</v>
          </cell>
          <cell r="E19">
            <v>227800</v>
          </cell>
          <cell r="F19">
            <v>227800</v>
          </cell>
          <cell r="H19">
            <v>180162</v>
          </cell>
          <cell r="I19">
            <v>223566</v>
          </cell>
          <cell r="J19">
            <v>157268</v>
          </cell>
          <cell r="K19">
            <v>195017</v>
          </cell>
          <cell r="M19">
            <v>3304</v>
          </cell>
        </row>
        <row r="20">
          <cell r="C20">
            <v>227800</v>
          </cell>
          <cell r="D20">
            <v>227800</v>
          </cell>
          <cell r="E20">
            <v>227800</v>
          </cell>
          <cell r="F20">
            <v>227800</v>
          </cell>
          <cell r="H20">
            <v>198261</v>
          </cell>
          <cell r="I20">
            <v>245999</v>
          </cell>
          <cell r="J20">
            <v>173066</v>
          </cell>
          <cell r="K20">
            <v>214600</v>
          </cell>
          <cell r="M20">
            <v>4178</v>
          </cell>
        </row>
        <row r="21">
          <cell r="C21">
            <v>227800</v>
          </cell>
          <cell r="D21">
            <v>227800</v>
          </cell>
          <cell r="E21">
            <v>227800</v>
          </cell>
          <cell r="F21">
            <v>227800</v>
          </cell>
          <cell r="H21">
            <v>198261</v>
          </cell>
          <cell r="I21">
            <v>245999</v>
          </cell>
          <cell r="J21">
            <v>173066</v>
          </cell>
          <cell r="K21">
            <v>214600</v>
          </cell>
          <cell r="M21">
            <v>5052</v>
          </cell>
        </row>
        <row r="75">
          <cell r="A75">
            <v>9.0900000000000009E-3</v>
          </cell>
        </row>
        <row r="78">
          <cell r="B78">
            <v>10000</v>
          </cell>
          <cell r="C78">
            <v>400</v>
          </cell>
          <cell r="D78">
            <v>400</v>
          </cell>
        </row>
        <row r="79">
          <cell r="B79">
            <v>20000</v>
          </cell>
          <cell r="C79">
            <v>640</v>
          </cell>
          <cell r="D79">
            <v>640</v>
          </cell>
        </row>
        <row r="80">
          <cell r="B80">
            <v>30000</v>
          </cell>
          <cell r="C80">
            <v>880</v>
          </cell>
          <cell r="D80">
            <v>880</v>
          </cell>
        </row>
        <row r="81">
          <cell r="B81">
            <v>40000</v>
          </cell>
          <cell r="C81">
            <v>1120</v>
          </cell>
          <cell r="D81">
            <v>1120</v>
          </cell>
        </row>
        <row r="82">
          <cell r="B82">
            <v>50000</v>
          </cell>
          <cell r="C82">
            <v>1450</v>
          </cell>
          <cell r="D82">
            <v>1450</v>
          </cell>
        </row>
        <row r="83">
          <cell r="B83">
            <v>60000</v>
          </cell>
          <cell r="C83">
            <v>1640</v>
          </cell>
          <cell r="D83">
            <v>1640</v>
          </cell>
        </row>
        <row r="84">
          <cell r="B84">
            <v>70000</v>
          </cell>
          <cell r="C84">
            <v>1830</v>
          </cell>
          <cell r="D84">
            <v>1830</v>
          </cell>
        </row>
        <row r="85">
          <cell r="B85">
            <v>80000</v>
          </cell>
          <cell r="C85">
            <v>2020</v>
          </cell>
          <cell r="D85">
            <v>2020</v>
          </cell>
        </row>
        <row r="86">
          <cell r="B86">
            <v>90000</v>
          </cell>
          <cell r="C86">
            <v>2210</v>
          </cell>
          <cell r="D86">
            <v>2210</v>
          </cell>
        </row>
        <row r="87">
          <cell r="B87">
            <v>100000</v>
          </cell>
          <cell r="C87">
            <v>2400</v>
          </cell>
          <cell r="D87">
            <v>2400</v>
          </cell>
        </row>
        <row r="88">
          <cell r="B88">
            <v>110000</v>
          </cell>
          <cell r="C88">
            <v>2520</v>
          </cell>
          <cell r="D88">
            <v>2520</v>
          </cell>
        </row>
        <row r="89">
          <cell r="B89">
            <v>120000</v>
          </cell>
          <cell r="C89">
            <v>2640</v>
          </cell>
          <cell r="D89">
            <v>2640</v>
          </cell>
        </row>
        <row r="90">
          <cell r="B90">
            <v>130000</v>
          </cell>
          <cell r="C90">
            <v>2780</v>
          </cell>
          <cell r="D90">
            <v>2780</v>
          </cell>
        </row>
        <row r="91">
          <cell r="B91">
            <v>140000</v>
          </cell>
          <cell r="C91">
            <v>2940</v>
          </cell>
          <cell r="D91">
            <v>2940</v>
          </cell>
        </row>
        <row r="92">
          <cell r="B92">
            <v>150000</v>
          </cell>
          <cell r="C92">
            <v>3100</v>
          </cell>
          <cell r="D92">
            <v>3100</v>
          </cell>
        </row>
        <row r="93">
          <cell r="B93">
            <v>160000</v>
          </cell>
          <cell r="C93">
            <v>3220</v>
          </cell>
          <cell r="D93">
            <v>3220</v>
          </cell>
        </row>
        <row r="94">
          <cell r="B94">
            <v>170000</v>
          </cell>
          <cell r="C94">
            <v>3340</v>
          </cell>
          <cell r="D94">
            <v>3340</v>
          </cell>
        </row>
        <row r="95">
          <cell r="B95">
            <v>180000</v>
          </cell>
          <cell r="C95">
            <v>3460</v>
          </cell>
          <cell r="D95">
            <v>3460</v>
          </cell>
        </row>
        <row r="96">
          <cell r="B96">
            <v>190000</v>
          </cell>
          <cell r="C96">
            <v>3580</v>
          </cell>
          <cell r="D96">
            <v>3580</v>
          </cell>
        </row>
        <row r="97">
          <cell r="B97">
            <v>200000</v>
          </cell>
          <cell r="C97">
            <v>3700</v>
          </cell>
          <cell r="D97">
            <v>3700</v>
          </cell>
        </row>
        <row r="98">
          <cell r="B98">
            <v>210000</v>
          </cell>
          <cell r="C98">
            <v>3770</v>
          </cell>
          <cell r="D98">
            <v>3770</v>
          </cell>
        </row>
        <row r="99">
          <cell r="B99">
            <v>220000</v>
          </cell>
          <cell r="C99">
            <v>3840</v>
          </cell>
          <cell r="D99">
            <v>3840</v>
          </cell>
        </row>
        <row r="100">
          <cell r="B100">
            <v>230000</v>
          </cell>
          <cell r="C100">
            <v>3910</v>
          </cell>
          <cell r="D100">
            <v>3910</v>
          </cell>
        </row>
        <row r="101">
          <cell r="B101">
            <v>240000</v>
          </cell>
          <cell r="C101">
            <v>3980</v>
          </cell>
          <cell r="D101">
            <v>3980</v>
          </cell>
        </row>
        <row r="102">
          <cell r="B102">
            <v>250000</v>
          </cell>
          <cell r="C102">
            <v>4050</v>
          </cell>
          <cell r="D102">
            <v>4050</v>
          </cell>
        </row>
        <row r="103">
          <cell r="B103">
            <v>260000</v>
          </cell>
          <cell r="C103">
            <v>4120</v>
          </cell>
          <cell r="D103">
            <v>4120</v>
          </cell>
        </row>
        <row r="104">
          <cell r="B104">
            <v>270000</v>
          </cell>
          <cell r="C104">
            <v>4190</v>
          </cell>
          <cell r="D104">
            <v>4190</v>
          </cell>
        </row>
        <row r="105">
          <cell r="B105">
            <v>280000</v>
          </cell>
          <cell r="C105">
            <v>4260</v>
          </cell>
          <cell r="D105">
            <v>4260</v>
          </cell>
        </row>
        <row r="106">
          <cell r="B106">
            <v>290000</v>
          </cell>
          <cell r="C106">
            <v>4330</v>
          </cell>
          <cell r="D106">
            <v>4330</v>
          </cell>
        </row>
        <row r="107">
          <cell r="B107">
            <v>300000</v>
          </cell>
          <cell r="C107">
            <v>4400</v>
          </cell>
          <cell r="D107">
            <v>4400</v>
          </cell>
        </row>
        <row r="108">
          <cell r="B108">
            <v>310000</v>
          </cell>
          <cell r="C108">
            <v>4470</v>
          </cell>
          <cell r="D108">
            <v>4470</v>
          </cell>
        </row>
        <row r="109">
          <cell r="B109">
            <v>320000</v>
          </cell>
          <cell r="C109">
            <v>4540</v>
          </cell>
          <cell r="D109">
            <v>4540</v>
          </cell>
        </row>
        <row r="110">
          <cell r="B110">
            <v>330000</v>
          </cell>
          <cell r="C110">
            <v>4610</v>
          </cell>
          <cell r="D110">
            <v>4610</v>
          </cell>
        </row>
        <row r="111">
          <cell r="B111">
            <v>340000</v>
          </cell>
          <cell r="C111">
            <v>4680</v>
          </cell>
          <cell r="D111">
            <v>4680</v>
          </cell>
        </row>
        <row r="112">
          <cell r="B112">
            <v>350000</v>
          </cell>
          <cell r="C112">
            <v>4750</v>
          </cell>
          <cell r="D112">
            <v>4750</v>
          </cell>
        </row>
        <row r="113">
          <cell r="B113">
            <v>360000</v>
          </cell>
          <cell r="C113">
            <v>4820</v>
          </cell>
          <cell r="D113">
            <v>4820</v>
          </cell>
        </row>
        <row r="114">
          <cell r="B114">
            <v>370000</v>
          </cell>
          <cell r="C114">
            <v>4890</v>
          </cell>
          <cell r="D114">
            <v>4890</v>
          </cell>
        </row>
        <row r="115">
          <cell r="B115">
            <v>380000</v>
          </cell>
          <cell r="C115">
            <v>4960</v>
          </cell>
          <cell r="D115">
            <v>4960</v>
          </cell>
        </row>
        <row r="116">
          <cell r="B116">
            <v>390000</v>
          </cell>
          <cell r="C116">
            <v>5030</v>
          </cell>
          <cell r="D116">
            <v>5030</v>
          </cell>
        </row>
        <row r="117">
          <cell r="B117">
            <v>400000</v>
          </cell>
          <cell r="C117">
            <v>5100</v>
          </cell>
          <cell r="D117">
            <v>5100</v>
          </cell>
        </row>
        <row r="118">
          <cell r="B118">
            <v>410000</v>
          </cell>
          <cell r="C118">
            <v>5170</v>
          </cell>
          <cell r="D118">
            <v>5170</v>
          </cell>
        </row>
        <row r="119">
          <cell r="B119">
            <v>420000</v>
          </cell>
          <cell r="C119">
            <v>5240</v>
          </cell>
          <cell r="D119">
            <v>5240</v>
          </cell>
        </row>
        <row r="120">
          <cell r="B120">
            <v>430000</v>
          </cell>
          <cell r="C120">
            <v>5310</v>
          </cell>
          <cell r="D120">
            <v>5310</v>
          </cell>
        </row>
        <row r="121">
          <cell r="B121">
            <v>440000</v>
          </cell>
          <cell r="C121">
            <v>5380</v>
          </cell>
          <cell r="D121">
            <v>5380</v>
          </cell>
        </row>
        <row r="122">
          <cell r="B122">
            <v>450000</v>
          </cell>
          <cell r="C122">
            <v>5450</v>
          </cell>
          <cell r="D122">
            <v>5450</v>
          </cell>
        </row>
        <row r="123">
          <cell r="B123">
            <v>460000</v>
          </cell>
          <cell r="C123">
            <v>5520</v>
          </cell>
          <cell r="D123">
            <v>5520</v>
          </cell>
        </row>
        <row r="124">
          <cell r="B124">
            <v>470000</v>
          </cell>
          <cell r="C124">
            <v>5590</v>
          </cell>
          <cell r="D124">
            <v>5590</v>
          </cell>
        </row>
        <row r="125">
          <cell r="B125">
            <v>480000</v>
          </cell>
          <cell r="C125">
            <v>5660</v>
          </cell>
          <cell r="D125">
            <v>5660</v>
          </cell>
        </row>
        <row r="126">
          <cell r="B126">
            <v>490000</v>
          </cell>
          <cell r="C126">
            <v>5730</v>
          </cell>
          <cell r="D126">
            <v>5730</v>
          </cell>
        </row>
        <row r="127">
          <cell r="B127">
            <v>500000</v>
          </cell>
          <cell r="C127">
            <v>5800</v>
          </cell>
          <cell r="D127">
            <v>5800</v>
          </cell>
        </row>
        <row r="128">
          <cell r="B128">
            <v>510000</v>
          </cell>
          <cell r="C128">
            <v>5850</v>
          </cell>
          <cell r="D128">
            <v>5850</v>
          </cell>
        </row>
        <row r="129">
          <cell r="B129">
            <v>520000</v>
          </cell>
          <cell r="C129">
            <v>5900</v>
          </cell>
          <cell r="D129">
            <v>5900</v>
          </cell>
        </row>
        <row r="130">
          <cell r="B130">
            <v>530000</v>
          </cell>
          <cell r="C130">
            <v>5950</v>
          </cell>
          <cell r="D130">
            <v>5950</v>
          </cell>
        </row>
        <row r="131">
          <cell r="B131">
            <v>540000</v>
          </cell>
          <cell r="C131">
            <v>6000</v>
          </cell>
          <cell r="D131">
            <v>6000</v>
          </cell>
        </row>
        <row r="132">
          <cell r="B132">
            <v>550000</v>
          </cell>
          <cell r="C132">
            <v>6050</v>
          </cell>
          <cell r="D132">
            <v>6050</v>
          </cell>
        </row>
        <row r="133">
          <cell r="B133">
            <v>560000</v>
          </cell>
          <cell r="C133">
            <v>6100</v>
          </cell>
          <cell r="D133">
            <v>6100</v>
          </cell>
        </row>
        <row r="134">
          <cell r="B134">
            <v>570000</v>
          </cell>
          <cell r="C134">
            <v>6150</v>
          </cell>
          <cell r="D134">
            <v>6150</v>
          </cell>
        </row>
        <row r="135">
          <cell r="B135">
            <v>580000</v>
          </cell>
          <cell r="C135">
            <v>6200</v>
          </cell>
          <cell r="D135">
            <v>6200</v>
          </cell>
        </row>
        <row r="136">
          <cell r="B136">
            <v>590000</v>
          </cell>
          <cell r="C136">
            <v>6250</v>
          </cell>
          <cell r="D136">
            <v>6250</v>
          </cell>
        </row>
        <row r="137">
          <cell r="B137">
            <v>600000</v>
          </cell>
          <cell r="C137">
            <v>6300</v>
          </cell>
          <cell r="D137">
            <v>6300</v>
          </cell>
        </row>
        <row r="138">
          <cell r="B138">
            <v>610000</v>
          </cell>
          <cell r="C138">
            <v>6350</v>
          </cell>
          <cell r="D138">
            <v>6350</v>
          </cell>
        </row>
        <row r="139">
          <cell r="B139">
            <v>620000</v>
          </cell>
          <cell r="C139">
            <v>6400</v>
          </cell>
          <cell r="D139">
            <v>6400</v>
          </cell>
        </row>
        <row r="140">
          <cell r="B140">
            <v>630000</v>
          </cell>
          <cell r="C140">
            <v>6450</v>
          </cell>
          <cell r="D140">
            <v>6450</v>
          </cell>
        </row>
        <row r="141">
          <cell r="B141">
            <v>640000</v>
          </cell>
          <cell r="C141">
            <v>6500</v>
          </cell>
          <cell r="D141">
            <v>6500</v>
          </cell>
        </row>
        <row r="142">
          <cell r="B142">
            <v>650000</v>
          </cell>
          <cell r="C142">
            <v>6550</v>
          </cell>
          <cell r="D142">
            <v>6550</v>
          </cell>
        </row>
        <row r="143">
          <cell r="B143">
            <v>660000</v>
          </cell>
          <cell r="C143">
            <v>6600</v>
          </cell>
          <cell r="D143">
            <v>6600</v>
          </cell>
        </row>
        <row r="144">
          <cell r="B144">
            <v>670000</v>
          </cell>
          <cell r="C144">
            <v>6650</v>
          </cell>
          <cell r="D144">
            <v>6650</v>
          </cell>
        </row>
        <row r="145">
          <cell r="B145">
            <v>680000</v>
          </cell>
          <cell r="C145">
            <v>6700</v>
          </cell>
          <cell r="D145">
            <v>6700</v>
          </cell>
        </row>
        <row r="146">
          <cell r="B146">
            <v>690000</v>
          </cell>
          <cell r="C146">
            <v>6750</v>
          </cell>
          <cell r="D146">
            <v>6750</v>
          </cell>
        </row>
        <row r="147">
          <cell r="B147">
            <v>700000</v>
          </cell>
          <cell r="C147">
            <v>6800</v>
          </cell>
          <cell r="D147">
            <v>6800</v>
          </cell>
        </row>
        <row r="148">
          <cell r="B148">
            <v>710000</v>
          </cell>
          <cell r="C148">
            <v>6850</v>
          </cell>
          <cell r="D148">
            <v>6850</v>
          </cell>
        </row>
        <row r="149">
          <cell r="B149">
            <v>720000</v>
          </cell>
          <cell r="C149">
            <v>6900</v>
          </cell>
          <cell r="D149">
            <v>6900</v>
          </cell>
        </row>
        <row r="150">
          <cell r="B150">
            <v>730000</v>
          </cell>
          <cell r="C150">
            <v>6950</v>
          </cell>
          <cell r="D150">
            <v>6950</v>
          </cell>
        </row>
        <row r="151">
          <cell r="B151">
            <v>740000</v>
          </cell>
          <cell r="C151">
            <v>7000</v>
          </cell>
          <cell r="D151">
            <v>7000</v>
          </cell>
        </row>
        <row r="152">
          <cell r="B152">
            <v>750000</v>
          </cell>
          <cell r="C152">
            <v>7050</v>
          </cell>
          <cell r="D152">
            <v>7050</v>
          </cell>
        </row>
        <row r="153">
          <cell r="B153">
            <v>760000</v>
          </cell>
          <cell r="C153">
            <v>7100</v>
          </cell>
          <cell r="D153">
            <v>7100</v>
          </cell>
        </row>
        <row r="154">
          <cell r="B154">
            <v>770000</v>
          </cell>
          <cell r="C154">
            <v>7150</v>
          </cell>
          <cell r="D154">
            <v>7150</v>
          </cell>
        </row>
        <row r="155">
          <cell r="B155">
            <v>780000</v>
          </cell>
          <cell r="C155">
            <v>7200</v>
          </cell>
          <cell r="D155">
            <v>7200</v>
          </cell>
        </row>
        <row r="156">
          <cell r="B156">
            <v>790000</v>
          </cell>
          <cell r="C156">
            <v>7250</v>
          </cell>
          <cell r="D156">
            <v>7250</v>
          </cell>
        </row>
        <row r="157">
          <cell r="B157">
            <v>800000</v>
          </cell>
          <cell r="C157">
            <v>7300</v>
          </cell>
          <cell r="D157">
            <v>7300</v>
          </cell>
        </row>
        <row r="158">
          <cell r="B158">
            <v>810000</v>
          </cell>
          <cell r="C158">
            <v>7350</v>
          </cell>
          <cell r="D158">
            <v>7350</v>
          </cell>
        </row>
        <row r="159">
          <cell r="B159">
            <v>820000</v>
          </cell>
          <cell r="C159">
            <v>7400</v>
          </cell>
          <cell r="D159">
            <v>7400</v>
          </cell>
        </row>
        <row r="160">
          <cell r="B160">
            <v>830000</v>
          </cell>
          <cell r="C160">
            <v>7450</v>
          </cell>
          <cell r="D160">
            <v>7450</v>
          </cell>
        </row>
        <row r="161">
          <cell r="B161">
            <v>840000</v>
          </cell>
          <cell r="C161">
            <v>7500</v>
          </cell>
          <cell r="D161">
            <v>7500</v>
          </cell>
        </row>
        <row r="162">
          <cell r="B162">
            <v>850000</v>
          </cell>
          <cell r="C162">
            <v>7550</v>
          </cell>
          <cell r="D162">
            <v>7550</v>
          </cell>
        </row>
        <row r="163">
          <cell r="B163">
            <v>860000</v>
          </cell>
          <cell r="C163">
            <v>7600</v>
          </cell>
          <cell r="D163">
            <v>7600</v>
          </cell>
        </row>
        <row r="164">
          <cell r="B164">
            <v>870000</v>
          </cell>
          <cell r="C164">
            <v>7650</v>
          </cell>
          <cell r="D164">
            <v>7650</v>
          </cell>
        </row>
        <row r="165">
          <cell r="B165">
            <v>880000</v>
          </cell>
          <cell r="C165">
            <v>7700</v>
          </cell>
          <cell r="D165">
            <v>7700</v>
          </cell>
        </row>
        <row r="166">
          <cell r="B166">
            <v>890000</v>
          </cell>
          <cell r="C166">
            <v>7750</v>
          </cell>
          <cell r="D166">
            <v>7750</v>
          </cell>
        </row>
        <row r="167">
          <cell r="B167">
            <v>900000</v>
          </cell>
          <cell r="C167">
            <v>7800</v>
          </cell>
          <cell r="D167">
            <v>7800</v>
          </cell>
        </row>
        <row r="168">
          <cell r="B168">
            <v>950000</v>
          </cell>
          <cell r="C168">
            <v>8050</v>
          </cell>
          <cell r="D168">
            <v>8050</v>
          </cell>
        </row>
        <row r="169">
          <cell r="B169">
            <v>1000000</v>
          </cell>
          <cell r="C169">
            <v>8300</v>
          </cell>
          <cell r="D169">
            <v>8300</v>
          </cell>
        </row>
        <row r="170">
          <cell r="B170">
            <v>1050000</v>
          </cell>
          <cell r="C170">
            <v>8550</v>
          </cell>
          <cell r="D170">
            <v>8550</v>
          </cell>
        </row>
        <row r="171">
          <cell r="B171">
            <v>1100000</v>
          </cell>
          <cell r="C171">
            <v>8800</v>
          </cell>
          <cell r="D171">
            <v>8800</v>
          </cell>
        </row>
        <row r="172">
          <cell r="B172">
            <v>1150000</v>
          </cell>
          <cell r="C172">
            <v>9050</v>
          </cell>
          <cell r="D172">
            <v>9050</v>
          </cell>
        </row>
        <row r="173">
          <cell r="B173">
            <v>1200000</v>
          </cell>
          <cell r="C173">
            <v>9300</v>
          </cell>
          <cell r="D173">
            <v>9300</v>
          </cell>
        </row>
        <row r="174">
          <cell r="B174">
            <v>1250000</v>
          </cell>
          <cell r="C174">
            <v>9550</v>
          </cell>
          <cell r="D174">
            <v>9550</v>
          </cell>
        </row>
        <row r="175">
          <cell r="B175">
            <v>1300000</v>
          </cell>
          <cell r="C175">
            <v>9800</v>
          </cell>
          <cell r="D175">
            <v>9800</v>
          </cell>
        </row>
        <row r="176">
          <cell r="B176">
            <v>1350000</v>
          </cell>
          <cell r="C176">
            <v>10050</v>
          </cell>
          <cell r="D176">
            <v>10050</v>
          </cell>
        </row>
        <row r="177">
          <cell r="B177">
            <v>1400000</v>
          </cell>
          <cell r="C177">
            <v>10300</v>
          </cell>
          <cell r="D177">
            <v>10300</v>
          </cell>
        </row>
        <row r="178">
          <cell r="B178">
            <v>1450000</v>
          </cell>
          <cell r="C178">
            <v>10550</v>
          </cell>
          <cell r="D178">
            <v>10550</v>
          </cell>
        </row>
        <row r="179">
          <cell r="B179">
            <v>1500000</v>
          </cell>
          <cell r="C179">
            <v>10800</v>
          </cell>
          <cell r="D179">
            <v>10800</v>
          </cell>
        </row>
        <row r="180">
          <cell r="B180">
            <v>1550000</v>
          </cell>
          <cell r="C180">
            <v>11050</v>
          </cell>
          <cell r="D180">
            <v>11050</v>
          </cell>
        </row>
        <row r="181">
          <cell r="B181">
            <v>1600000</v>
          </cell>
          <cell r="C181">
            <v>11300</v>
          </cell>
          <cell r="D181">
            <v>11300</v>
          </cell>
        </row>
        <row r="182">
          <cell r="B182">
            <v>1650000</v>
          </cell>
          <cell r="C182">
            <v>11550</v>
          </cell>
          <cell r="D182">
            <v>11550</v>
          </cell>
        </row>
        <row r="183">
          <cell r="B183">
            <v>1700000</v>
          </cell>
          <cell r="C183">
            <v>11800</v>
          </cell>
          <cell r="D183">
            <v>11800</v>
          </cell>
        </row>
        <row r="233">
          <cell r="B233">
            <v>100000</v>
          </cell>
          <cell r="C233">
            <v>10600</v>
          </cell>
          <cell r="D233">
            <v>4890</v>
          </cell>
          <cell r="E233">
            <v>5.7099999999999998E-2</v>
          </cell>
          <cell r="F233">
            <v>5710</v>
          </cell>
          <cell r="H233">
            <v>0.106</v>
          </cell>
        </row>
        <row r="234">
          <cell r="B234">
            <v>110000</v>
          </cell>
          <cell r="C234">
            <v>11286</v>
          </cell>
          <cell r="D234">
            <v>5379</v>
          </cell>
          <cell r="E234">
            <v>5.3699999999999998E-2</v>
          </cell>
          <cell r="F234">
            <v>5907</v>
          </cell>
          <cell r="H234">
            <v>0.1026</v>
          </cell>
        </row>
        <row r="235">
          <cell r="B235">
            <v>120000</v>
          </cell>
          <cell r="C235">
            <v>11868</v>
          </cell>
          <cell r="D235">
            <v>5868</v>
          </cell>
          <cell r="E235">
            <v>0.05</v>
          </cell>
          <cell r="F235">
            <v>6000</v>
          </cell>
          <cell r="H235">
            <v>9.8900000000000002E-2</v>
          </cell>
        </row>
        <row r="236">
          <cell r="B236">
            <v>130000</v>
          </cell>
          <cell r="C236">
            <v>12454</v>
          </cell>
          <cell r="D236">
            <v>6357</v>
          </cell>
          <cell r="E236">
            <v>4.6899999999999997E-2</v>
          </cell>
          <cell r="F236">
            <v>6097</v>
          </cell>
          <cell r="H236">
            <v>9.5799999999999996E-2</v>
          </cell>
        </row>
        <row r="237">
          <cell r="B237">
            <v>140000</v>
          </cell>
          <cell r="C237">
            <v>13048</v>
          </cell>
          <cell r="D237">
            <v>6846</v>
          </cell>
          <cell r="E237">
            <v>4.4299999999999999E-2</v>
          </cell>
          <cell r="F237">
            <v>6202</v>
          </cell>
          <cell r="H237">
            <v>9.3200000000000005E-2</v>
          </cell>
        </row>
        <row r="238">
          <cell r="B238">
            <v>150000</v>
          </cell>
          <cell r="C238">
            <v>13635</v>
          </cell>
          <cell r="D238">
            <v>7335</v>
          </cell>
          <cell r="E238">
            <v>4.2000000000000003E-2</v>
          </cell>
          <cell r="F238">
            <v>6300</v>
          </cell>
          <cell r="H238">
            <v>9.0899999999999995E-2</v>
          </cell>
        </row>
        <row r="239">
          <cell r="B239">
            <v>160000</v>
          </cell>
          <cell r="C239">
            <v>14224</v>
          </cell>
          <cell r="D239">
            <v>7824</v>
          </cell>
          <cell r="E239">
            <v>0.04</v>
          </cell>
          <cell r="F239">
            <v>6400</v>
          </cell>
          <cell r="H239">
            <v>8.8900000000000007E-2</v>
          </cell>
        </row>
        <row r="240">
          <cell r="B240">
            <v>170000</v>
          </cell>
          <cell r="C240">
            <v>14807</v>
          </cell>
          <cell r="D240">
            <v>8313</v>
          </cell>
          <cell r="E240">
            <v>3.8199999999999998E-2</v>
          </cell>
          <cell r="F240">
            <v>6494</v>
          </cell>
          <cell r="H240">
            <v>8.7099999999999997E-2</v>
          </cell>
        </row>
        <row r="241">
          <cell r="B241">
            <v>180000</v>
          </cell>
          <cell r="C241">
            <v>15408</v>
          </cell>
          <cell r="D241">
            <v>8802</v>
          </cell>
          <cell r="E241">
            <v>3.6700000000000003E-2</v>
          </cell>
          <cell r="F241">
            <v>6606.0000000000009</v>
          </cell>
          <cell r="H241">
            <v>8.5599999999999996E-2</v>
          </cell>
        </row>
        <row r="242">
          <cell r="B242">
            <v>190000</v>
          </cell>
          <cell r="C242">
            <v>15998</v>
          </cell>
          <cell r="D242">
            <v>9291</v>
          </cell>
          <cell r="E242">
            <v>3.5299999999999998E-2</v>
          </cell>
          <cell r="F242">
            <v>6707</v>
          </cell>
          <cell r="H242">
            <v>8.4199999999999997E-2</v>
          </cell>
        </row>
        <row r="243">
          <cell r="B243">
            <v>200000</v>
          </cell>
          <cell r="C243">
            <v>16580</v>
          </cell>
          <cell r="D243">
            <v>9780</v>
          </cell>
          <cell r="E243">
            <v>3.4000000000000002E-2</v>
          </cell>
          <cell r="F243">
            <v>6800.0000000000009</v>
          </cell>
          <cell r="H243">
            <v>8.2900000000000001E-2</v>
          </cell>
        </row>
        <row r="244">
          <cell r="B244">
            <v>210000</v>
          </cell>
          <cell r="C244">
            <v>17178</v>
          </cell>
          <cell r="D244">
            <v>10269</v>
          </cell>
          <cell r="E244">
            <v>3.2899999999999999E-2</v>
          </cell>
          <cell r="F244">
            <v>6909</v>
          </cell>
          <cell r="H244">
            <v>8.1799999999999998E-2</v>
          </cell>
        </row>
        <row r="245">
          <cell r="B245">
            <v>220000</v>
          </cell>
          <cell r="C245">
            <v>17754</v>
          </cell>
          <cell r="D245">
            <v>10758</v>
          </cell>
          <cell r="E245">
            <v>3.1800000000000002E-2</v>
          </cell>
          <cell r="F245">
            <v>6996</v>
          </cell>
          <cell r="H245">
            <v>8.0699999999999994E-2</v>
          </cell>
        </row>
        <row r="246">
          <cell r="B246">
            <v>230000</v>
          </cell>
          <cell r="C246">
            <v>18354</v>
          </cell>
          <cell r="D246">
            <v>11247</v>
          </cell>
          <cell r="E246">
            <v>3.09E-2</v>
          </cell>
          <cell r="F246">
            <v>7107</v>
          </cell>
          <cell r="H246">
            <v>7.9799999999999996E-2</v>
          </cell>
        </row>
        <row r="247">
          <cell r="B247">
            <v>240000</v>
          </cell>
          <cell r="C247">
            <v>18936</v>
          </cell>
          <cell r="D247">
            <v>11736</v>
          </cell>
          <cell r="E247">
            <v>0.03</v>
          </cell>
          <cell r="F247">
            <v>7200</v>
          </cell>
          <cell r="H247">
            <v>7.8899999999999998E-2</v>
          </cell>
        </row>
        <row r="248">
          <cell r="B248">
            <v>250000</v>
          </cell>
          <cell r="C248">
            <v>19525</v>
          </cell>
          <cell r="D248">
            <v>12225</v>
          </cell>
          <cell r="E248">
            <v>2.92E-2</v>
          </cell>
          <cell r="F248">
            <v>7300</v>
          </cell>
          <cell r="H248">
            <v>7.8100000000000003E-2</v>
          </cell>
        </row>
        <row r="249">
          <cell r="B249">
            <v>260000</v>
          </cell>
          <cell r="C249">
            <v>20098</v>
          </cell>
          <cell r="D249">
            <v>12714</v>
          </cell>
          <cell r="E249">
            <v>2.8400000000000002E-2</v>
          </cell>
          <cell r="F249">
            <v>7384</v>
          </cell>
          <cell r="H249">
            <v>7.7299999999999994E-2</v>
          </cell>
        </row>
        <row r="250">
          <cell r="B250">
            <v>270000</v>
          </cell>
          <cell r="C250">
            <v>20709</v>
          </cell>
          <cell r="D250">
            <v>13203</v>
          </cell>
          <cell r="E250">
            <v>2.7799999999999998E-2</v>
          </cell>
          <cell r="F250">
            <v>7506</v>
          </cell>
          <cell r="H250">
            <v>7.6700000000000004E-2</v>
          </cell>
        </row>
        <row r="251">
          <cell r="B251">
            <v>280000</v>
          </cell>
          <cell r="C251">
            <v>21280</v>
          </cell>
          <cell r="D251">
            <v>13692</v>
          </cell>
          <cell r="E251">
            <v>2.7099999999999999E-2</v>
          </cell>
          <cell r="F251">
            <v>7588</v>
          </cell>
          <cell r="H251">
            <v>7.5999999999999998E-2</v>
          </cell>
        </row>
        <row r="252">
          <cell r="B252">
            <v>290000</v>
          </cell>
          <cell r="C252">
            <v>21866</v>
          </cell>
          <cell r="D252">
            <v>14181</v>
          </cell>
          <cell r="E252">
            <v>2.6499999999999999E-2</v>
          </cell>
          <cell r="F252">
            <v>7685</v>
          </cell>
          <cell r="H252">
            <v>7.5399999999999995E-2</v>
          </cell>
        </row>
        <row r="253">
          <cell r="B253">
            <v>300000</v>
          </cell>
          <cell r="C253">
            <v>22470</v>
          </cell>
          <cell r="D253">
            <v>14670</v>
          </cell>
          <cell r="E253">
            <v>2.5999999999999999E-2</v>
          </cell>
          <cell r="F253">
            <v>7800</v>
          </cell>
          <cell r="H253">
            <v>7.4899999999999994E-2</v>
          </cell>
        </row>
        <row r="254">
          <cell r="B254">
            <v>310000</v>
          </cell>
          <cell r="C254">
            <v>23064</v>
          </cell>
          <cell r="D254">
            <v>15159</v>
          </cell>
          <cell r="E254">
            <v>2.5499999999999998E-2</v>
          </cell>
          <cell r="F254">
            <v>7904.9999999999991</v>
          </cell>
          <cell r="H254">
            <v>7.4399999999999994E-2</v>
          </cell>
        </row>
        <row r="255">
          <cell r="B255">
            <v>320000</v>
          </cell>
          <cell r="C255">
            <v>23648</v>
          </cell>
          <cell r="D255">
            <v>15648</v>
          </cell>
          <cell r="E255">
            <v>2.5000000000000001E-2</v>
          </cell>
          <cell r="F255">
            <v>8000</v>
          </cell>
          <cell r="H255">
            <v>7.3899999999999993E-2</v>
          </cell>
        </row>
        <row r="256">
          <cell r="B256">
            <v>330000</v>
          </cell>
          <cell r="C256">
            <v>24222</v>
          </cell>
          <cell r="D256">
            <v>16137</v>
          </cell>
          <cell r="E256">
            <v>2.4500000000000001E-2</v>
          </cell>
          <cell r="F256">
            <v>8085</v>
          </cell>
          <cell r="H256">
            <v>7.3400000000000007E-2</v>
          </cell>
        </row>
        <row r="257">
          <cell r="B257">
            <v>340000</v>
          </cell>
          <cell r="C257">
            <v>24820</v>
          </cell>
          <cell r="D257">
            <v>16626</v>
          </cell>
          <cell r="E257">
            <v>2.41E-2</v>
          </cell>
          <cell r="F257">
            <v>8194</v>
          </cell>
          <cell r="H257">
            <v>7.2999999999999995E-2</v>
          </cell>
        </row>
        <row r="258">
          <cell r="B258">
            <v>350000</v>
          </cell>
          <cell r="C258">
            <v>25410</v>
          </cell>
          <cell r="D258">
            <v>17115</v>
          </cell>
          <cell r="E258">
            <v>2.3699999999999999E-2</v>
          </cell>
          <cell r="F258">
            <v>8295</v>
          </cell>
          <cell r="H258">
            <v>7.2599999999999998E-2</v>
          </cell>
        </row>
        <row r="259">
          <cell r="B259">
            <v>360000</v>
          </cell>
          <cell r="C259">
            <v>25992</v>
          </cell>
          <cell r="D259">
            <v>17604</v>
          </cell>
          <cell r="E259">
            <v>2.3300000000000001E-2</v>
          </cell>
          <cell r="F259">
            <v>8388</v>
          </cell>
          <cell r="H259">
            <v>7.22E-2</v>
          </cell>
        </row>
        <row r="260">
          <cell r="B260">
            <v>370000</v>
          </cell>
          <cell r="C260">
            <v>26566</v>
          </cell>
          <cell r="D260">
            <v>18093</v>
          </cell>
          <cell r="E260">
            <v>2.29E-2</v>
          </cell>
          <cell r="F260">
            <v>8473</v>
          </cell>
          <cell r="H260">
            <v>7.1800000000000003E-2</v>
          </cell>
        </row>
        <row r="261">
          <cell r="B261">
            <v>380000</v>
          </cell>
          <cell r="C261">
            <v>27170</v>
          </cell>
          <cell r="D261">
            <v>18582</v>
          </cell>
          <cell r="E261">
            <v>2.2599999999999999E-2</v>
          </cell>
          <cell r="F261">
            <v>8588</v>
          </cell>
          <cell r="H261">
            <v>7.1499999999999994E-2</v>
          </cell>
        </row>
        <row r="262">
          <cell r="B262">
            <v>390000</v>
          </cell>
          <cell r="C262">
            <v>27768</v>
          </cell>
          <cell r="D262">
            <v>19071</v>
          </cell>
          <cell r="E262">
            <v>2.23E-2</v>
          </cell>
          <cell r="F262">
            <v>8697</v>
          </cell>
          <cell r="H262">
            <v>7.1199999999999999E-2</v>
          </cell>
        </row>
        <row r="263">
          <cell r="B263">
            <v>400000</v>
          </cell>
          <cell r="C263">
            <v>28360</v>
          </cell>
          <cell r="D263">
            <v>19560</v>
          </cell>
          <cell r="E263">
            <v>2.1999999999999999E-2</v>
          </cell>
          <cell r="F263">
            <v>8800</v>
          </cell>
          <cell r="H263">
            <v>7.0900000000000005E-2</v>
          </cell>
        </row>
        <row r="264">
          <cell r="B264">
            <v>410000</v>
          </cell>
          <cell r="C264">
            <v>28946</v>
          </cell>
          <cell r="D264">
            <v>20049</v>
          </cell>
          <cell r="E264">
            <v>2.1700000000000001E-2</v>
          </cell>
          <cell r="F264">
            <v>8897</v>
          </cell>
          <cell r="H264">
            <v>7.0599999999999996E-2</v>
          </cell>
        </row>
        <row r="265">
          <cell r="B265">
            <v>420000</v>
          </cell>
          <cell r="C265">
            <v>29526</v>
          </cell>
          <cell r="D265">
            <v>20538</v>
          </cell>
          <cell r="E265">
            <v>2.1399999999999999E-2</v>
          </cell>
          <cell r="F265">
            <v>8988</v>
          </cell>
          <cell r="H265">
            <v>7.0300000000000001E-2</v>
          </cell>
        </row>
        <row r="266">
          <cell r="B266">
            <v>430000</v>
          </cell>
          <cell r="C266">
            <v>30100</v>
          </cell>
          <cell r="D266">
            <v>21027</v>
          </cell>
          <cell r="E266">
            <v>2.1100000000000001E-2</v>
          </cell>
          <cell r="F266">
            <v>9073</v>
          </cell>
          <cell r="H266">
            <v>7.0000000000000007E-2</v>
          </cell>
        </row>
        <row r="267">
          <cell r="B267">
            <v>440000</v>
          </cell>
          <cell r="C267">
            <v>30712</v>
          </cell>
          <cell r="D267">
            <v>21516</v>
          </cell>
          <cell r="E267">
            <v>2.0899999999999998E-2</v>
          </cell>
          <cell r="F267">
            <v>9196</v>
          </cell>
          <cell r="H267">
            <v>6.9800000000000001E-2</v>
          </cell>
        </row>
        <row r="268">
          <cell r="B268">
            <v>450000</v>
          </cell>
          <cell r="C268">
            <v>31275</v>
          </cell>
          <cell r="D268">
            <v>22005</v>
          </cell>
          <cell r="E268">
            <v>2.06E-2</v>
          </cell>
          <cell r="F268">
            <v>9270</v>
          </cell>
          <cell r="H268">
            <v>6.9500000000000006E-2</v>
          </cell>
        </row>
        <row r="269">
          <cell r="B269">
            <v>460000</v>
          </cell>
          <cell r="C269">
            <v>31878</v>
          </cell>
          <cell r="D269">
            <v>22494</v>
          </cell>
          <cell r="E269">
            <v>2.0400000000000001E-2</v>
          </cell>
          <cell r="F269">
            <v>9384</v>
          </cell>
          <cell r="H269">
            <v>6.93E-2</v>
          </cell>
        </row>
        <row r="270">
          <cell r="B270">
            <v>470000</v>
          </cell>
          <cell r="C270">
            <v>32477</v>
          </cell>
          <cell r="D270">
            <v>22983</v>
          </cell>
          <cell r="E270">
            <v>2.0200000000000003E-2</v>
          </cell>
          <cell r="F270">
            <v>9494.0000000000018</v>
          </cell>
          <cell r="H270">
            <v>6.9099999999999995E-2</v>
          </cell>
        </row>
        <row r="271">
          <cell r="B271">
            <v>480000</v>
          </cell>
          <cell r="C271">
            <v>33072</v>
          </cell>
          <cell r="D271">
            <v>23472</v>
          </cell>
          <cell r="E271">
            <v>0.02</v>
          </cell>
          <cell r="F271">
            <v>9600</v>
          </cell>
          <cell r="H271">
            <v>6.8900000000000003E-2</v>
          </cell>
        </row>
        <row r="272">
          <cell r="B272">
            <v>490000</v>
          </cell>
          <cell r="C272">
            <v>33663</v>
          </cell>
          <cell r="D272">
            <v>23961</v>
          </cell>
          <cell r="E272">
            <v>1.9800000000000005E-2</v>
          </cell>
          <cell r="F272">
            <v>9702.0000000000018</v>
          </cell>
          <cell r="H272">
            <v>6.8699999999999997E-2</v>
          </cell>
        </row>
        <row r="273">
          <cell r="B273">
            <v>500000</v>
          </cell>
          <cell r="C273">
            <v>34250</v>
          </cell>
          <cell r="D273">
            <v>24450</v>
          </cell>
          <cell r="E273">
            <v>1.9600000000000006E-2</v>
          </cell>
          <cell r="F273">
            <v>9800.0000000000036</v>
          </cell>
          <cell r="H273">
            <v>6.8500000000000005E-2</v>
          </cell>
        </row>
        <row r="274">
          <cell r="B274">
            <v>510000</v>
          </cell>
          <cell r="C274">
            <v>34833</v>
          </cell>
          <cell r="D274">
            <v>24939</v>
          </cell>
          <cell r="E274">
            <v>1.9400000000000008E-2</v>
          </cell>
          <cell r="F274">
            <v>9894.0000000000036</v>
          </cell>
          <cell r="H274">
            <v>6.83E-2</v>
          </cell>
        </row>
        <row r="275">
          <cell r="B275">
            <v>520000</v>
          </cell>
          <cell r="C275">
            <v>35412</v>
          </cell>
          <cell r="D275">
            <v>25428</v>
          </cell>
          <cell r="E275">
            <v>1.9200000000000009E-2</v>
          </cell>
          <cell r="F275">
            <v>9984.0000000000036</v>
          </cell>
          <cell r="H275">
            <v>6.8099999999999994E-2</v>
          </cell>
        </row>
        <row r="276">
          <cell r="B276">
            <v>530000</v>
          </cell>
          <cell r="C276">
            <v>35987.000000000007</v>
          </cell>
          <cell r="D276">
            <v>25917</v>
          </cell>
          <cell r="E276">
            <v>1.900000000000001E-2</v>
          </cell>
          <cell r="F276">
            <v>10070.000000000005</v>
          </cell>
          <cell r="H276">
            <v>6.7900000000000016E-2</v>
          </cell>
        </row>
        <row r="277">
          <cell r="B277">
            <v>540000</v>
          </cell>
          <cell r="C277">
            <v>36612</v>
          </cell>
          <cell r="D277">
            <v>26406</v>
          </cell>
          <cell r="E277">
            <v>1.89E-2</v>
          </cell>
          <cell r="F277">
            <v>10206</v>
          </cell>
          <cell r="H277">
            <v>6.7799999999999999E-2</v>
          </cell>
        </row>
        <row r="278">
          <cell r="B278">
            <v>550000</v>
          </cell>
          <cell r="C278">
            <v>37180</v>
          </cell>
          <cell r="D278">
            <v>26895</v>
          </cell>
          <cell r="E278">
            <v>1.8700000000000001E-2</v>
          </cell>
          <cell r="F278">
            <v>10285</v>
          </cell>
          <cell r="H278">
            <v>6.7599999999999993E-2</v>
          </cell>
        </row>
        <row r="279">
          <cell r="B279">
            <v>560000</v>
          </cell>
          <cell r="C279">
            <v>37744</v>
          </cell>
          <cell r="D279">
            <v>27384</v>
          </cell>
          <cell r="E279">
            <v>1.8500000000000003E-2</v>
          </cell>
          <cell r="F279">
            <v>10360.000000000002</v>
          </cell>
          <cell r="H279">
            <v>6.7400000000000002E-2</v>
          </cell>
        </row>
        <row r="280">
          <cell r="B280">
            <v>570000</v>
          </cell>
          <cell r="C280">
            <v>38361</v>
          </cell>
          <cell r="D280">
            <v>27873</v>
          </cell>
          <cell r="E280">
            <v>1.84E-2</v>
          </cell>
          <cell r="F280">
            <v>10488</v>
          </cell>
          <cell r="H280">
            <v>6.7299999999999999E-2</v>
          </cell>
        </row>
        <row r="281">
          <cell r="B281">
            <v>580000</v>
          </cell>
          <cell r="C281">
            <v>38918</v>
          </cell>
          <cell r="D281">
            <v>28362</v>
          </cell>
          <cell r="E281">
            <v>1.8200000000000001E-2</v>
          </cell>
          <cell r="F281">
            <v>10556</v>
          </cell>
          <cell r="H281">
            <v>6.7100000000000007E-2</v>
          </cell>
        </row>
        <row r="282">
          <cell r="B282">
            <v>590000</v>
          </cell>
          <cell r="C282">
            <v>39530</v>
          </cell>
          <cell r="D282">
            <v>28851</v>
          </cell>
          <cell r="E282">
            <v>1.8100000000000002E-2</v>
          </cell>
          <cell r="F282">
            <v>10679</v>
          </cell>
          <cell r="H282">
            <v>6.7000000000000004E-2</v>
          </cell>
        </row>
        <row r="283">
          <cell r="B283">
            <v>600000</v>
          </cell>
          <cell r="C283">
            <v>40140</v>
          </cell>
          <cell r="D283">
            <v>29340</v>
          </cell>
          <cell r="E283">
            <v>1.7999999999999999E-2</v>
          </cell>
          <cell r="F283">
            <v>10800</v>
          </cell>
          <cell r="H283">
            <v>6.6900000000000001E-2</v>
          </cell>
        </row>
        <row r="284">
          <cell r="B284">
            <v>610000</v>
          </cell>
          <cell r="C284">
            <v>40687</v>
          </cell>
          <cell r="D284">
            <v>29829</v>
          </cell>
          <cell r="E284">
            <v>1.78E-2</v>
          </cell>
          <cell r="F284">
            <v>10858</v>
          </cell>
          <cell r="H284">
            <v>6.6699999999999995E-2</v>
          </cell>
        </row>
        <row r="285">
          <cell r="B285">
            <v>620000</v>
          </cell>
          <cell r="C285">
            <v>41292</v>
          </cell>
          <cell r="D285">
            <v>30318</v>
          </cell>
          <cell r="E285">
            <v>1.77E-2</v>
          </cell>
          <cell r="F285">
            <v>10974</v>
          </cell>
          <cell r="H285">
            <v>6.6600000000000006E-2</v>
          </cell>
        </row>
        <row r="286">
          <cell r="B286">
            <v>630000</v>
          </cell>
          <cell r="C286">
            <v>41895</v>
          </cell>
          <cell r="D286">
            <v>30807</v>
          </cell>
          <cell r="E286">
            <v>1.7600000000000001E-2</v>
          </cell>
          <cell r="F286">
            <v>11088</v>
          </cell>
          <cell r="H286">
            <v>6.6500000000000004E-2</v>
          </cell>
        </row>
        <row r="287">
          <cell r="B287">
            <v>640000</v>
          </cell>
          <cell r="C287">
            <v>42496</v>
          </cell>
          <cell r="D287">
            <v>31296</v>
          </cell>
          <cell r="E287">
            <v>1.7500000000000002E-2</v>
          </cell>
          <cell r="F287">
            <v>11200.000000000002</v>
          </cell>
          <cell r="H287">
            <v>6.6400000000000001E-2</v>
          </cell>
        </row>
        <row r="288">
          <cell r="B288">
            <v>650000</v>
          </cell>
          <cell r="C288">
            <v>43030</v>
          </cell>
          <cell r="D288">
            <v>31785</v>
          </cell>
          <cell r="E288">
            <v>1.7299999999999999E-2</v>
          </cell>
          <cell r="F288">
            <v>11245</v>
          </cell>
          <cell r="H288">
            <v>6.6199999999999995E-2</v>
          </cell>
        </row>
        <row r="289">
          <cell r="B289">
            <v>660000</v>
          </cell>
          <cell r="C289">
            <v>43626</v>
          </cell>
          <cell r="D289">
            <v>32274</v>
          </cell>
          <cell r="E289">
            <v>1.72E-2</v>
          </cell>
          <cell r="F289">
            <v>11352</v>
          </cell>
          <cell r="H289">
            <v>6.6100000000000006E-2</v>
          </cell>
        </row>
        <row r="290">
          <cell r="B290">
            <v>670000</v>
          </cell>
          <cell r="C290">
            <v>44220</v>
          </cell>
          <cell r="D290">
            <v>32763</v>
          </cell>
          <cell r="E290">
            <v>1.7100000000000001E-2</v>
          </cell>
          <cell r="F290">
            <v>11457</v>
          </cell>
          <cell r="H290">
            <v>6.6000000000000003E-2</v>
          </cell>
        </row>
        <row r="291">
          <cell r="B291">
            <v>680000</v>
          </cell>
          <cell r="C291">
            <v>44812</v>
          </cell>
          <cell r="D291">
            <v>33252</v>
          </cell>
          <cell r="E291">
            <v>1.7000000000000001E-2</v>
          </cell>
          <cell r="F291">
            <v>11560</v>
          </cell>
          <cell r="H291">
            <v>6.59E-2</v>
          </cell>
        </row>
        <row r="292">
          <cell r="B292">
            <v>690000</v>
          </cell>
          <cell r="C292">
            <v>45402</v>
          </cell>
          <cell r="D292">
            <v>33741</v>
          </cell>
          <cell r="E292">
            <v>1.6899999999999998E-2</v>
          </cell>
          <cell r="F292">
            <v>11660.999999999998</v>
          </cell>
          <cell r="H292">
            <v>6.5799999999999997E-2</v>
          </cell>
        </row>
        <row r="293">
          <cell r="B293">
            <v>700000</v>
          </cell>
          <cell r="C293">
            <v>45990</v>
          </cell>
          <cell r="D293">
            <v>34230</v>
          </cell>
          <cell r="E293">
            <v>1.6799999999999999E-2</v>
          </cell>
          <cell r="F293">
            <v>11760</v>
          </cell>
          <cell r="H293">
            <v>6.5699999999999995E-2</v>
          </cell>
        </row>
        <row r="294">
          <cell r="B294">
            <v>710000</v>
          </cell>
          <cell r="C294">
            <v>46576</v>
          </cell>
          <cell r="D294">
            <v>34719</v>
          </cell>
          <cell r="E294">
            <v>1.67E-2</v>
          </cell>
          <cell r="F294">
            <v>11857</v>
          </cell>
          <cell r="H294">
            <v>6.5600000000000006E-2</v>
          </cell>
        </row>
        <row r="295">
          <cell r="B295">
            <v>720000</v>
          </cell>
          <cell r="C295">
            <v>47160</v>
          </cell>
          <cell r="D295">
            <v>35208</v>
          </cell>
          <cell r="E295">
            <v>1.66E-2</v>
          </cell>
          <cell r="F295">
            <v>11952</v>
          </cell>
          <cell r="H295">
            <v>6.5500000000000003E-2</v>
          </cell>
        </row>
        <row r="296">
          <cell r="B296">
            <v>730000</v>
          </cell>
          <cell r="C296">
            <v>47742</v>
          </cell>
          <cell r="D296">
            <v>35697</v>
          </cell>
          <cell r="E296">
            <v>1.6500000000000001E-2</v>
          </cell>
          <cell r="F296">
            <v>12045</v>
          </cell>
          <cell r="H296">
            <v>6.54E-2</v>
          </cell>
        </row>
        <row r="297">
          <cell r="B297">
            <v>740000</v>
          </cell>
          <cell r="C297">
            <v>48322</v>
          </cell>
          <cell r="D297">
            <v>36186</v>
          </cell>
          <cell r="E297">
            <v>1.6400000000000001E-2</v>
          </cell>
          <cell r="F297">
            <v>12136.000000000002</v>
          </cell>
          <cell r="H297">
            <v>6.5299999999999997E-2</v>
          </cell>
        </row>
        <row r="298">
          <cell r="B298">
            <v>750000</v>
          </cell>
          <cell r="C298">
            <v>48975</v>
          </cell>
          <cell r="D298">
            <v>36675</v>
          </cell>
          <cell r="E298">
            <v>1.6400000000000001E-2</v>
          </cell>
          <cell r="F298">
            <v>12300.000000000002</v>
          </cell>
          <cell r="H298">
            <v>6.5299999999999997E-2</v>
          </cell>
        </row>
        <row r="299">
          <cell r="B299">
            <v>760000</v>
          </cell>
          <cell r="C299">
            <v>49552</v>
          </cell>
          <cell r="D299">
            <v>37164</v>
          </cell>
          <cell r="E299">
            <v>1.6299999999999999E-2</v>
          </cell>
          <cell r="F299">
            <v>12387.999999999998</v>
          </cell>
          <cell r="H299">
            <v>6.5199999999999994E-2</v>
          </cell>
        </row>
        <row r="300">
          <cell r="B300">
            <v>770000</v>
          </cell>
          <cell r="C300">
            <v>50127</v>
          </cell>
          <cell r="D300">
            <v>37653</v>
          </cell>
          <cell r="E300">
            <v>1.6199999999999999E-2</v>
          </cell>
          <cell r="F300">
            <v>12474</v>
          </cell>
          <cell r="H300">
            <v>6.5100000000000005E-2</v>
          </cell>
        </row>
        <row r="301">
          <cell r="B301">
            <v>780000</v>
          </cell>
          <cell r="C301">
            <v>50700</v>
          </cell>
          <cell r="D301">
            <v>38142</v>
          </cell>
          <cell r="E301">
            <v>1.61E-2</v>
          </cell>
          <cell r="F301">
            <v>12558</v>
          </cell>
          <cell r="H301">
            <v>6.5000000000000002E-2</v>
          </cell>
        </row>
        <row r="302">
          <cell r="B302">
            <v>790000</v>
          </cell>
          <cell r="C302">
            <v>51271</v>
          </cell>
          <cell r="D302">
            <v>38631</v>
          </cell>
          <cell r="E302">
            <v>1.6E-2</v>
          </cell>
          <cell r="F302">
            <v>12640</v>
          </cell>
          <cell r="H302">
            <v>6.4899999999999999E-2</v>
          </cell>
        </row>
        <row r="303">
          <cell r="B303">
            <v>800000</v>
          </cell>
          <cell r="C303">
            <v>51920</v>
          </cell>
          <cell r="D303">
            <v>39120</v>
          </cell>
          <cell r="E303">
            <v>1.6E-2</v>
          </cell>
          <cell r="F303">
            <v>12800</v>
          </cell>
          <cell r="H303">
            <v>6.4899999999999999E-2</v>
          </cell>
        </row>
        <row r="304">
          <cell r="B304">
            <v>810000</v>
          </cell>
          <cell r="C304">
            <v>52488</v>
          </cell>
          <cell r="D304">
            <v>39609</v>
          </cell>
          <cell r="E304">
            <v>1.5900000000000001E-2</v>
          </cell>
          <cell r="F304">
            <v>12879</v>
          </cell>
          <cell r="H304">
            <v>6.4799999999999996E-2</v>
          </cell>
        </row>
        <row r="305">
          <cell r="B305">
            <v>820000</v>
          </cell>
          <cell r="C305">
            <v>53054</v>
          </cell>
          <cell r="D305">
            <v>40098</v>
          </cell>
          <cell r="E305">
            <v>1.5800000000000002E-2</v>
          </cell>
          <cell r="F305">
            <v>12956.000000000002</v>
          </cell>
          <cell r="H305">
            <v>6.4699999999999994E-2</v>
          </cell>
        </row>
        <row r="306">
          <cell r="B306">
            <v>830000</v>
          </cell>
          <cell r="C306">
            <v>53618</v>
          </cell>
          <cell r="D306">
            <v>40587</v>
          </cell>
          <cell r="E306">
            <v>1.5699999999999999E-2</v>
          </cell>
          <cell r="F306">
            <v>13030.999999999998</v>
          </cell>
          <cell r="H306">
            <v>6.4600000000000005E-2</v>
          </cell>
        </row>
        <row r="307">
          <cell r="B307">
            <v>840000</v>
          </cell>
          <cell r="C307">
            <v>54264</v>
          </cell>
          <cell r="D307">
            <v>41076</v>
          </cell>
          <cell r="E307">
            <v>1.5699999999999999E-2</v>
          </cell>
          <cell r="F307">
            <v>13187.999999999998</v>
          </cell>
          <cell r="H307">
            <v>6.4600000000000005E-2</v>
          </cell>
        </row>
        <row r="308">
          <cell r="B308">
            <v>850000</v>
          </cell>
          <cell r="C308">
            <v>54825</v>
          </cell>
          <cell r="D308">
            <v>41565</v>
          </cell>
          <cell r="E308">
            <v>1.5599999999999999E-2</v>
          </cell>
          <cell r="F308">
            <v>13260</v>
          </cell>
          <cell r="H308">
            <v>6.4500000000000002E-2</v>
          </cell>
        </row>
        <row r="309">
          <cell r="B309">
            <v>860000</v>
          </cell>
          <cell r="C309">
            <v>55384</v>
          </cell>
          <cell r="D309">
            <v>42054</v>
          </cell>
          <cell r="E309">
            <v>1.55E-2</v>
          </cell>
          <cell r="F309">
            <v>13330</v>
          </cell>
          <cell r="H309">
            <v>6.4399999999999999E-2</v>
          </cell>
        </row>
        <row r="310">
          <cell r="B310">
            <v>870000</v>
          </cell>
          <cell r="C310">
            <v>56028</v>
          </cell>
          <cell r="D310">
            <v>42543</v>
          </cell>
          <cell r="E310">
            <v>1.55E-2</v>
          </cell>
          <cell r="F310">
            <v>13485</v>
          </cell>
          <cell r="H310">
            <v>6.4399999999999999E-2</v>
          </cell>
        </row>
        <row r="311">
          <cell r="B311">
            <v>880000</v>
          </cell>
          <cell r="C311">
            <v>56584</v>
          </cell>
          <cell r="D311">
            <v>43032</v>
          </cell>
          <cell r="E311">
            <v>1.54E-2</v>
          </cell>
          <cell r="F311">
            <v>13552</v>
          </cell>
          <cell r="H311">
            <v>6.4299999999999996E-2</v>
          </cell>
        </row>
        <row r="312">
          <cell r="B312">
            <v>890000</v>
          </cell>
          <cell r="C312">
            <v>57227</v>
          </cell>
          <cell r="D312">
            <v>43521</v>
          </cell>
          <cell r="E312">
            <v>1.54E-2</v>
          </cell>
          <cell r="F312">
            <v>13706</v>
          </cell>
          <cell r="H312">
            <v>6.4299999999999996E-2</v>
          </cell>
        </row>
        <row r="313">
          <cell r="B313">
            <v>900000</v>
          </cell>
          <cell r="C313">
            <v>57780</v>
          </cell>
          <cell r="D313">
            <v>44010</v>
          </cell>
          <cell r="E313">
            <v>1.5299999999999999E-2</v>
          </cell>
          <cell r="F313">
            <v>13770</v>
          </cell>
          <cell r="H313">
            <v>6.4199999999999993E-2</v>
          </cell>
        </row>
        <row r="314">
          <cell r="B314">
            <v>910000</v>
          </cell>
          <cell r="C314">
            <v>58331</v>
          </cell>
          <cell r="D314">
            <v>44499</v>
          </cell>
          <cell r="E314">
            <v>1.52E-2</v>
          </cell>
          <cell r="F314">
            <v>13832</v>
          </cell>
          <cell r="H314">
            <v>6.4100000000000004E-2</v>
          </cell>
        </row>
        <row r="315">
          <cell r="B315">
            <v>920000</v>
          </cell>
          <cell r="C315">
            <v>58972</v>
          </cell>
          <cell r="D315">
            <v>44988</v>
          </cell>
          <cell r="E315">
            <v>1.52E-2</v>
          </cell>
          <cell r="F315">
            <v>13984</v>
          </cell>
          <cell r="H315">
            <v>6.4100000000000004E-2</v>
          </cell>
        </row>
        <row r="316">
          <cell r="B316">
            <v>930000</v>
          </cell>
          <cell r="C316">
            <v>59520</v>
          </cell>
          <cell r="D316">
            <v>45477</v>
          </cell>
          <cell r="E316">
            <v>1.5100000000000001E-2</v>
          </cell>
          <cell r="F316">
            <v>14043</v>
          </cell>
          <cell r="H316">
            <v>6.4000000000000001E-2</v>
          </cell>
        </row>
        <row r="317">
          <cell r="B317">
            <v>940000</v>
          </cell>
          <cell r="C317">
            <v>60160</v>
          </cell>
          <cell r="D317">
            <v>45966</v>
          </cell>
          <cell r="E317">
            <v>1.5100000000000001E-2</v>
          </cell>
          <cell r="F317">
            <v>14194</v>
          </cell>
          <cell r="H317">
            <v>6.4000000000000001E-2</v>
          </cell>
        </row>
        <row r="318">
          <cell r="B318">
            <v>950000</v>
          </cell>
          <cell r="C318">
            <v>60705</v>
          </cell>
          <cell r="D318">
            <v>46455</v>
          </cell>
          <cell r="E318">
            <v>1.4999999999999999E-2</v>
          </cell>
          <cell r="F318">
            <v>14250</v>
          </cell>
          <cell r="H318">
            <v>6.3899999999999998E-2</v>
          </cell>
        </row>
        <row r="319">
          <cell r="B319">
            <v>960000</v>
          </cell>
          <cell r="C319">
            <v>61344</v>
          </cell>
          <cell r="D319">
            <v>46944</v>
          </cell>
          <cell r="E319">
            <v>1.4999999999999999E-2</v>
          </cell>
          <cell r="F319">
            <v>14400</v>
          </cell>
          <cell r="H319">
            <v>6.3899999999999998E-2</v>
          </cell>
        </row>
        <row r="320">
          <cell r="B320">
            <v>970000</v>
          </cell>
          <cell r="C320">
            <v>61886</v>
          </cell>
          <cell r="D320">
            <v>47433</v>
          </cell>
          <cell r="E320">
            <v>1.49E-2</v>
          </cell>
          <cell r="F320">
            <v>14453</v>
          </cell>
          <cell r="H320">
            <v>6.3799999999999996E-2</v>
          </cell>
        </row>
        <row r="321">
          <cell r="B321">
            <v>980000</v>
          </cell>
          <cell r="C321">
            <v>62524</v>
          </cell>
          <cell r="D321">
            <v>47922</v>
          </cell>
          <cell r="E321">
            <v>1.49E-2</v>
          </cell>
          <cell r="F321">
            <v>14602</v>
          </cell>
          <cell r="H321">
            <v>6.3799999999999996E-2</v>
          </cell>
        </row>
        <row r="322">
          <cell r="B322">
            <v>990000</v>
          </cell>
          <cell r="C322">
            <v>63063</v>
          </cell>
          <cell r="D322">
            <v>48411</v>
          </cell>
          <cell r="E322">
            <v>1.4800000000000001E-2</v>
          </cell>
          <cell r="F322">
            <v>14652</v>
          </cell>
          <cell r="H322">
            <v>6.3700000000000007E-2</v>
          </cell>
        </row>
        <row r="323">
          <cell r="B323">
            <v>1000000</v>
          </cell>
          <cell r="C323">
            <v>63700</v>
          </cell>
          <cell r="D323">
            <v>48900</v>
          </cell>
          <cell r="E323">
            <v>1.4800000000000001E-2</v>
          </cell>
          <cell r="F323">
            <v>14800</v>
          </cell>
          <cell r="H323">
            <v>6.3700000000000007E-2</v>
          </cell>
        </row>
        <row r="324">
          <cell r="B324">
            <v>1010000</v>
          </cell>
          <cell r="C324">
            <v>64236</v>
          </cell>
          <cell r="D324">
            <v>49389</v>
          </cell>
          <cell r="E324">
            <v>1.47E-2</v>
          </cell>
          <cell r="F324">
            <v>14847</v>
          </cell>
          <cell r="H324">
            <v>6.3600000000000004E-2</v>
          </cell>
        </row>
        <row r="325">
          <cell r="B325">
            <v>1020000</v>
          </cell>
          <cell r="C325">
            <v>64872</v>
          </cell>
          <cell r="D325">
            <v>49878</v>
          </cell>
          <cell r="E325">
            <v>1.47E-2</v>
          </cell>
          <cell r="F325">
            <v>14994</v>
          </cell>
          <cell r="H325">
            <v>6.3600000000000004E-2</v>
          </cell>
        </row>
        <row r="326">
          <cell r="B326">
            <v>1030000</v>
          </cell>
          <cell r="C326">
            <v>65405</v>
          </cell>
          <cell r="D326">
            <v>50367</v>
          </cell>
          <cell r="E326">
            <v>1.46E-2</v>
          </cell>
          <cell r="F326">
            <v>15038</v>
          </cell>
          <cell r="H326">
            <v>6.3500000000000001E-2</v>
          </cell>
        </row>
        <row r="327">
          <cell r="B327">
            <v>1040000</v>
          </cell>
          <cell r="C327">
            <v>66040</v>
          </cell>
          <cell r="D327">
            <v>50856</v>
          </cell>
          <cell r="E327">
            <v>1.46E-2</v>
          </cell>
          <cell r="F327">
            <v>15184</v>
          </cell>
          <cell r="H327">
            <v>6.3500000000000001E-2</v>
          </cell>
        </row>
        <row r="328">
          <cell r="B328">
            <v>1050000</v>
          </cell>
          <cell r="C328">
            <v>66675</v>
          </cell>
          <cell r="D328">
            <v>51345</v>
          </cell>
          <cell r="E328">
            <v>1.46E-2</v>
          </cell>
          <cell r="F328">
            <v>15330</v>
          </cell>
          <cell r="H328">
            <v>6.3500000000000001E-2</v>
          </cell>
        </row>
        <row r="329">
          <cell r="B329">
            <v>1060000</v>
          </cell>
          <cell r="C329">
            <v>67204</v>
          </cell>
          <cell r="D329">
            <v>51834</v>
          </cell>
          <cell r="E329">
            <v>1.4500000000000001E-2</v>
          </cell>
          <cell r="F329">
            <v>15370</v>
          </cell>
          <cell r="H329">
            <v>6.3399999999999998E-2</v>
          </cell>
        </row>
        <row r="330">
          <cell r="B330">
            <v>1070000</v>
          </cell>
          <cell r="C330">
            <v>67838</v>
          </cell>
          <cell r="D330">
            <v>52323</v>
          </cell>
          <cell r="E330">
            <v>1.4500000000000001E-2</v>
          </cell>
          <cell r="F330">
            <v>15515</v>
          </cell>
          <cell r="H330">
            <v>6.3399999999999998E-2</v>
          </cell>
        </row>
        <row r="331">
          <cell r="B331">
            <v>1080000</v>
          </cell>
          <cell r="C331">
            <v>68472</v>
          </cell>
          <cell r="D331">
            <v>52812</v>
          </cell>
          <cell r="E331">
            <v>1.4500000000000001E-2</v>
          </cell>
          <cell r="F331">
            <v>15660</v>
          </cell>
          <cell r="H331">
            <v>6.3399999999999998E-2</v>
          </cell>
        </row>
        <row r="332">
          <cell r="B332">
            <v>1090000</v>
          </cell>
          <cell r="C332">
            <v>68997</v>
          </cell>
          <cell r="D332">
            <v>53301</v>
          </cell>
          <cell r="E332">
            <v>1.44E-2</v>
          </cell>
          <cell r="F332">
            <v>15696</v>
          </cell>
          <cell r="H332">
            <v>6.3299999999999995E-2</v>
          </cell>
        </row>
        <row r="333">
          <cell r="B333">
            <v>1100000</v>
          </cell>
          <cell r="C333">
            <v>69630</v>
          </cell>
          <cell r="D333">
            <v>53790</v>
          </cell>
          <cell r="E333">
            <v>1.44E-2</v>
          </cell>
          <cell r="F333">
            <v>15840</v>
          </cell>
          <cell r="H333">
            <v>6.3299999999999995E-2</v>
          </cell>
        </row>
        <row r="334">
          <cell r="B334">
            <v>1110000</v>
          </cell>
          <cell r="C334">
            <v>70263</v>
          </cell>
          <cell r="D334">
            <v>54279</v>
          </cell>
          <cell r="E334">
            <v>1.44E-2</v>
          </cell>
          <cell r="F334">
            <v>15984</v>
          </cell>
          <cell r="H334">
            <v>6.3299999999999995E-2</v>
          </cell>
        </row>
        <row r="335">
          <cell r="B335">
            <v>1120000</v>
          </cell>
          <cell r="C335">
            <v>70784</v>
          </cell>
          <cell r="D335">
            <v>54768</v>
          </cell>
          <cell r="E335">
            <v>1.43E-2</v>
          </cell>
          <cell r="F335">
            <v>16016</v>
          </cell>
          <cell r="H335">
            <v>6.3200000000000006E-2</v>
          </cell>
        </row>
        <row r="336">
          <cell r="B336">
            <v>1130000</v>
          </cell>
          <cell r="C336">
            <v>71416</v>
          </cell>
          <cell r="D336">
            <v>55257</v>
          </cell>
          <cell r="E336">
            <v>1.43E-2</v>
          </cell>
          <cell r="F336">
            <v>16159</v>
          </cell>
          <cell r="H336">
            <v>6.3200000000000006E-2</v>
          </cell>
        </row>
        <row r="337">
          <cell r="B337">
            <v>1140000</v>
          </cell>
          <cell r="C337">
            <v>72048</v>
          </cell>
          <cell r="D337">
            <v>55746</v>
          </cell>
          <cell r="E337">
            <v>1.43E-2</v>
          </cell>
          <cell r="F337">
            <v>16302</v>
          </cell>
          <cell r="H337">
            <v>6.3200000000000006E-2</v>
          </cell>
        </row>
        <row r="338">
          <cell r="B338">
            <v>1150000</v>
          </cell>
          <cell r="C338">
            <v>72565</v>
          </cell>
          <cell r="D338">
            <v>56235</v>
          </cell>
          <cell r="E338">
            <v>1.4200000000000001E-2</v>
          </cell>
          <cell r="F338">
            <v>16330.000000000002</v>
          </cell>
          <cell r="H338">
            <v>6.3100000000000003E-2</v>
          </cell>
        </row>
        <row r="339">
          <cell r="B339">
            <v>1160000</v>
          </cell>
          <cell r="C339">
            <v>73196</v>
          </cell>
          <cell r="D339">
            <v>56724</v>
          </cell>
          <cell r="E339">
            <v>1.4200000000000001E-2</v>
          </cell>
          <cell r="F339">
            <v>16472</v>
          </cell>
          <cell r="H339">
            <v>6.3100000000000003E-2</v>
          </cell>
        </row>
        <row r="340">
          <cell r="B340">
            <v>1170000</v>
          </cell>
          <cell r="C340">
            <v>73827</v>
          </cell>
          <cell r="D340">
            <v>57213</v>
          </cell>
          <cell r="E340">
            <v>1.4200000000000001E-2</v>
          </cell>
          <cell r="F340">
            <v>16614</v>
          </cell>
          <cell r="H340">
            <v>6.3100000000000003E-2</v>
          </cell>
        </row>
        <row r="341">
          <cell r="B341">
            <v>1180000</v>
          </cell>
          <cell r="C341">
            <v>74340</v>
          </cell>
          <cell r="D341">
            <v>57702</v>
          </cell>
          <cell r="E341">
            <v>1.41E-2</v>
          </cell>
          <cell r="F341">
            <v>16638</v>
          </cell>
          <cell r="H341">
            <v>6.3E-2</v>
          </cell>
        </row>
        <row r="342">
          <cell r="B342">
            <v>1190000</v>
          </cell>
          <cell r="C342">
            <v>74970</v>
          </cell>
          <cell r="D342">
            <v>58191</v>
          </cell>
          <cell r="E342">
            <v>1.41E-2</v>
          </cell>
          <cell r="F342">
            <v>16779</v>
          </cell>
          <cell r="H342">
            <v>6.3E-2</v>
          </cell>
        </row>
        <row r="343">
          <cell r="B343">
            <v>1200000</v>
          </cell>
          <cell r="C343">
            <v>75600</v>
          </cell>
          <cell r="D343">
            <v>58680</v>
          </cell>
          <cell r="E343">
            <v>1.41E-2</v>
          </cell>
          <cell r="F343">
            <v>16920</v>
          </cell>
          <cell r="H343">
            <v>6.3E-2</v>
          </cell>
        </row>
        <row r="344">
          <cell r="B344">
            <v>1210000</v>
          </cell>
          <cell r="C344">
            <v>76109</v>
          </cell>
          <cell r="D344">
            <v>59169</v>
          </cell>
          <cell r="E344">
            <v>1.4E-2</v>
          </cell>
          <cell r="F344">
            <v>16940</v>
          </cell>
          <cell r="H344">
            <v>6.2899999999999998E-2</v>
          </cell>
        </row>
        <row r="345">
          <cell r="B345">
            <v>1220000</v>
          </cell>
          <cell r="C345">
            <v>76738</v>
          </cell>
          <cell r="D345">
            <v>59658</v>
          </cell>
          <cell r="E345">
            <v>1.4E-2</v>
          </cell>
          <cell r="F345">
            <v>17080</v>
          </cell>
          <cell r="H345">
            <v>6.2899999999999998E-2</v>
          </cell>
        </row>
        <row r="346">
          <cell r="B346">
            <v>1230000</v>
          </cell>
          <cell r="C346">
            <v>77367</v>
          </cell>
          <cell r="D346">
            <v>60147</v>
          </cell>
          <cell r="E346">
            <v>1.4E-2</v>
          </cell>
          <cell r="F346">
            <v>17220</v>
          </cell>
          <cell r="H346">
            <v>6.2899999999999998E-2</v>
          </cell>
        </row>
        <row r="347">
          <cell r="B347">
            <v>1240000</v>
          </cell>
          <cell r="C347">
            <v>77872</v>
          </cell>
          <cell r="D347">
            <v>60636</v>
          </cell>
          <cell r="E347">
            <v>1.3899999999999999E-2</v>
          </cell>
          <cell r="F347">
            <v>17236</v>
          </cell>
          <cell r="H347">
            <v>6.2799999999999995E-2</v>
          </cell>
        </row>
        <row r="348">
          <cell r="B348">
            <v>1250000</v>
          </cell>
          <cell r="C348">
            <v>78500</v>
          </cell>
          <cell r="D348">
            <v>61125</v>
          </cell>
          <cell r="E348">
            <v>1.3899999999999999E-2</v>
          </cell>
          <cell r="F348">
            <v>17375</v>
          </cell>
          <cell r="H348">
            <v>6.2799999999999995E-2</v>
          </cell>
        </row>
        <row r="349">
          <cell r="B349">
            <v>1260000</v>
          </cell>
          <cell r="C349">
            <v>79128</v>
          </cell>
          <cell r="D349">
            <v>61614</v>
          </cell>
          <cell r="E349">
            <v>1.3899999999999999E-2</v>
          </cell>
          <cell r="F349">
            <v>17514</v>
          </cell>
          <cell r="H349">
            <v>6.2799999999999995E-2</v>
          </cell>
        </row>
        <row r="350">
          <cell r="B350">
            <v>1270000</v>
          </cell>
          <cell r="C350">
            <v>79629</v>
          </cell>
          <cell r="D350">
            <v>62103</v>
          </cell>
          <cell r="E350">
            <v>1.38E-2</v>
          </cell>
          <cell r="F350">
            <v>17526</v>
          </cell>
          <cell r="H350">
            <v>6.2700000000000006E-2</v>
          </cell>
        </row>
        <row r="351">
          <cell r="B351">
            <v>1280000</v>
          </cell>
          <cell r="C351">
            <v>80256</v>
          </cell>
          <cell r="D351">
            <v>62592</v>
          </cell>
          <cell r="E351">
            <v>1.38E-2</v>
          </cell>
          <cell r="F351">
            <v>17664</v>
          </cell>
          <cell r="H351">
            <v>6.2700000000000006E-2</v>
          </cell>
        </row>
        <row r="352">
          <cell r="B352">
            <v>1290000</v>
          </cell>
          <cell r="C352">
            <v>80883</v>
          </cell>
          <cell r="D352">
            <v>63081</v>
          </cell>
          <cell r="E352">
            <v>1.38E-2</v>
          </cell>
          <cell r="F352">
            <v>17802</v>
          </cell>
          <cell r="H352">
            <v>6.2700000000000006E-2</v>
          </cell>
        </row>
        <row r="353">
          <cell r="B353">
            <v>1300000</v>
          </cell>
          <cell r="C353">
            <v>81380</v>
          </cell>
          <cell r="D353">
            <v>63570</v>
          </cell>
          <cell r="E353">
            <v>1.37E-2</v>
          </cell>
          <cell r="F353">
            <v>17810</v>
          </cell>
          <cell r="H353">
            <v>6.2600000000000003E-2</v>
          </cell>
        </row>
        <row r="354">
          <cell r="B354">
            <v>1310000</v>
          </cell>
          <cell r="C354">
            <v>82006</v>
          </cell>
          <cell r="D354">
            <v>64059</v>
          </cell>
          <cell r="E354">
            <v>1.37E-2</v>
          </cell>
          <cell r="F354">
            <v>17947</v>
          </cell>
          <cell r="H354">
            <v>6.2600000000000003E-2</v>
          </cell>
        </row>
        <row r="355">
          <cell r="B355">
            <v>1320000</v>
          </cell>
          <cell r="C355">
            <v>82632</v>
          </cell>
          <cell r="D355">
            <v>64548</v>
          </cell>
          <cell r="E355">
            <v>1.37E-2</v>
          </cell>
          <cell r="F355">
            <v>18084</v>
          </cell>
          <cell r="H355">
            <v>6.2600000000000003E-2</v>
          </cell>
        </row>
        <row r="356">
          <cell r="B356">
            <v>1330000</v>
          </cell>
          <cell r="C356">
            <v>83125</v>
          </cell>
          <cell r="D356">
            <v>65037</v>
          </cell>
          <cell r="E356">
            <v>1.3599999999999999E-2</v>
          </cell>
          <cell r="F356">
            <v>18088</v>
          </cell>
          <cell r="H356">
            <v>6.25E-2</v>
          </cell>
        </row>
        <row r="357">
          <cell r="B357">
            <v>1340000</v>
          </cell>
          <cell r="C357">
            <v>83750</v>
          </cell>
          <cell r="D357">
            <v>65526</v>
          </cell>
          <cell r="E357">
            <v>1.3599999999999999E-2</v>
          </cell>
          <cell r="F357">
            <v>18224</v>
          </cell>
          <cell r="H357">
            <v>6.25E-2</v>
          </cell>
        </row>
        <row r="358">
          <cell r="B358">
            <v>1350000</v>
          </cell>
          <cell r="C358">
            <v>84375</v>
          </cell>
          <cell r="D358">
            <v>66015</v>
          </cell>
          <cell r="E358">
            <v>1.3599999999999999E-2</v>
          </cell>
          <cell r="F358">
            <v>18360</v>
          </cell>
          <cell r="H358">
            <v>6.25E-2</v>
          </cell>
        </row>
        <row r="359">
          <cell r="B359">
            <v>1360000</v>
          </cell>
          <cell r="C359">
            <v>84864</v>
          </cell>
          <cell r="D359">
            <v>66504</v>
          </cell>
          <cell r="E359">
            <v>1.35E-2</v>
          </cell>
          <cell r="F359">
            <v>18360</v>
          </cell>
          <cell r="H359">
            <v>6.2399999999999997E-2</v>
          </cell>
        </row>
        <row r="360">
          <cell r="B360">
            <v>1370000</v>
          </cell>
          <cell r="C360">
            <v>85488</v>
          </cell>
          <cell r="D360">
            <v>66993</v>
          </cell>
          <cell r="E360">
            <v>1.35E-2</v>
          </cell>
          <cell r="F360">
            <v>18495</v>
          </cell>
          <cell r="H360">
            <v>6.2399999999999997E-2</v>
          </cell>
        </row>
        <row r="361">
          <cell r="B361">
            <v>1380000</v>
          </cell>
          <cell r="C361">
            <v>86112</v>
          </cell>
          <cell r="D361">
            <v>67482</v>
          </cell>
          <cell r="E361">
            <v>1.35E-2</v>
          </cell>
          <cell r="F361">
            <v>18630</v>
          </cell>
          <cell r="H361">
            <v>6.2399999999999997E-2</v>
          </cell>
        </row>
        <row r="362">
          <cell r="B362">
            <v>1390000</v>
          </cell>
          <cell r="C362">
            <v>86597</v>
          </cell>
          <cell r="D362">
            <v>67971</v>
          </cell>
          <cell r="E362">
            <v>1.34E-2</v>
          </cell>
          <cell r="F362">
            <v>18626</v>
          </cell>
          <cell r="H362">
            <v>6.2300000000000001E-2</v>
          </cell>
        </row>
        <row r="363">
          <cell r="B363">
            <v>1400000</v>
          </cell>
          <cell r="C363">
            <v>87220</v>
          </cell>
          <cell r="D363">
            <v>68460</v>
          </cell>
          <cell r="E363">
            <v>1.34E-2</v>
          </cell>
          <cell r="F363">
            <v>18760</v>
          </cell>
          <cell r="H363">
            <v>6.2300000000000001E-2</v>
          </cell>
        </row>
        <row r="364">
          <cell r="B364">
            <v>1410000</v>
          </cell>
          <cell r="C364">
            <v>87843</v>
          </cell>
          <cell r="D364">
            <v>68949</v>
          </cell>
          <cell r="E364">
            <v>1.34E-2</v>
          </cell>
          <cell r="F364">
            <v>18894</v>
          </cell>
          <cell r="H364">
            <v>6.2300000000000001E-2</v>
          </cell>
        </row>
        <row r="365">
          <cell r="B365">
            <v>1420000</v>
          </cell>
          <cell r="C365">
            <v>88324</v>
          </cell>
          <cell r="D365">
            <v>69438</v>
          </cell>
          <cell r="E365">
            <v>1.3299999999999999E-2</v>
          </cell>
          <cell r="F365">
            <v>18886</v>
          </cell>
          <cell r="H365">
            <v>6.2199999999999998E-2</v>
          </cell>
        </row>
        <row r="366">
          <cell r="B366">
            <v>1430000</v>
          </cell>
          <cell r="C366">
            <v>88946</v>
          </cell>
          <cell r="D366">
            <v>69927</v>
          </cell>
          <cell r="E366">
            <v>1.3299999999999999E-2</v>
          </cell>
          <cell r="F366">
            <v>19019</v>
          </cell>
          <cell r="H366">
            <v>6.2199999999999998E-2</v>
          </cell>
        </row>
        <row r="367">
          <cell r="B367">
            <v>1440000</v>
          </cell>
          <cell r="C367">
            <v>89568</v>
          </cell>
          <cell r="D367">
            <v>70416</v>
          </cell>
          <cell r="E367">
            <v>1.3299999999999999E-2</v>
          </cell>
          <cell r="F367">
            <v>19152</v>
          </cell>
          <cell r="H367">
            <v>6.2199999999999998E-2</v>
          </cell>
        </row>
        <row r="368">
          <cell r="B368">
            <v>1450000</v>
          </cell>
          <cell r="C368">
            <v>90045</v>
          </cell>
          <cell r="D368">
            <v>70905</v>
          </cell>
          <cell r="E368">
            <v>1.32E-2</v>
          </cell>
          <cell r="F368">
            <v>19140</v>
          </cell>
          <cell r="H368">
            <v>6.2100000000000002E-2</v>
          </cell>
        </row>
        <row r="369">
          <cell r="B369">
            <v>1460000</v>
          </cell>
          <cell r="C369">
            <v>90666</v>
          </cell>
          <cell r="D369">
            <v>71394</v>
          </cell>
          <cell r="E369">
            <v>1.32E-2</v>
          </cell>
          <cell r="F369">
            <v>19272</v>
          </cell>
          <cell r="H369">
            <v>6.2100000000000002E-2</v>
          </cell>
        </row>
        <row r="370">
          <cell r="B370">
            <v>1470000</v>
          </cell>
          <cell r="C370">
            <v>91287</v>
          </cell>
          <cell r="D370">
            <v>71883</v>
          </cell>
          <cell r="E370">
            <v>1.32E-2</v>
          </cell>
          <cell r="F370">
            <v>19404</v>
          </cell>
          <cell r="H370">
            <v>6.2100000000000002E-2</v>
          </cell>
        </row>
        <row r="371">
          <cell r="B371">
            <v>1480000</v>
          </cell>
          <cell r="C371">
            <v>91760</v>
          </cell>
          <cell r="D371">
            <v>72372</v>
          </cell>
          <cell r="E371">
            <v>1.3100000000000001E-2</v>
          </cell>
          <cell r="F371">
            <v>19388</v>
          </cell>
          <cell r="H371">
            <v>6.2E-2</v>
          </cell>
        </row>
        <row r="372">
          <cell r="B372">
            <v>1490000</v>
          </cell>
          <cell r="C372">
            <v>92380</v>
          </cell>
          <cell r="D372">
            <v>72861</v>
          </cell>
          <cell r="E372">
            <v>1.3100000000000001E-2</v>
          </cell>
          <cell r="F372">
            <v>19519</v>
          </cell>
          <cell r="H372">
            <v>6.2E-2</v>
          </cell>
        </row>
        <row r="373">
          <cell r="B373">
            <v>1500000</v>
          </cell>
          <cell r="C373">
            <v>93000</v>
          </cell>
          <cell r="D373">
            <v>73350</v>
          </cell>
          <cell r="E373">
            <v>1.3100000000000001E-2</v>
          </cell>
          <cell r="F373">
            <v>19650</v>
          </cell>
          <cell r="H373">
            <v>6.2E-2</v>
          </cell>
        </row>
        <row r="374">
          <cell r="B374">
            <v>1550000</v>
          </cell>
          <cell r="C374">
            <v>95945</v>
          </cell>
          <cell r="D374">
            <v>75795</v>
          </cell>
          <cell r="E374">
            <v>1.2999999999999999E-2</v>
          </cell>
          <cell r="F374">
            <v>20150</v>
          </cell>
          <cell r="H374">
            <v>6.1899999999999997E-2</v>
          </cell>
        </row>
        <row r="375">
          <cell r="B375">
            <v>1600000</v>
          </cell>
          <cell r="C375">
            <v>99040</v>
          </cell>
          <cell r="D375">
            <v>78240</v>
          </cell>
          <cell r="E375">
            <v>1.2999999999999999E-2</v>
          </cell>
          <cell r="F375">
            <v>20800</v>
          </cell>
          <cell r="H375">
            <v>6.1899999999999997E-2</v>
          </cell>
        </row>
        <row r="376">
          <cell r="B376">
            <v>1650000</v>
          </cell>
          <cell r="C376">
            <v>102135</v>
          </cell>
          <cell r="D376">
            <v>80685</v>
          </cell>
          <cell r="E376">
            <v>1.2999999999999999E-2</v>
          </cell>
          <cell r="F376">
            <v>21450</v>
          </cell>
          <cell r="H376">
            <v>6.1899999999999997E-2</v>
          </cell>
        </row>
        <row r="377">
          <cell r="B377">
            <v>1700000</v>
          </cell>
          <cell r="C377">
            <v>105060</v>
          </cell>
          <cell r="D377">
            <v>83130</v>
          </cell>
          <cell r="E377">
            <v>1.29E-2</v>
          </cell>
          <cell r="F377">
            <v>21930</v>
          </cell>
          <cell r="H377">
            <v>6.1800000000000001E-2</v>
          </cell>
        </row>
        <row r="378">
          <cell r="B378">
            <v>1750000</v>
          </cell>
          <cell r="C378">
            <v>108150</v>
          </cell>
          <cell r="D378">
            <v>85575</v>
          </cell>
          <cell r="E378">
            <v>1.29E-2</v>
          </cell>
          <cell r="F378">
            <v>22575</v>
          </cell>
          <cell r="H378">
            <v>6.1800000000000001E-2</v>
          </cell>
        </row>
        <row r="379">
          <cell r="B379">
            <v>1800000</v>
          </cell>
          <cell r="C379">
            <v>111240</v>
          </cell>
          <cell r="D379">
            <v>88020</v>
          </cell>
          <cell r="E379">
            <v>1.29E-2</v>
          </cell>
          <cell r="F379">
            <v>23220</v>
          </cell>
          <cell r="H379">
            <v>6.1800000000000001E-2</v>
          </cell>
        </row>
        <row r="380">
          <cell r="B380">
            <v>1850000</v>
          </cell>
          <cell r="C380">
            <v>114145</v>
          </cell>
          <cell r="D380">
            <v>90465</v>
          </cell>
          <cell r="E380">
            <v>1.2800000000000001E-2</v>
          </cell>
          <cell r="F380">
            <v>23680</v>
          </cell>
          <cell r="H380">
            <v>6.1699999999999998E-2</v>
          </cell>
        </row>
        <row r="381">
          <cell r="B381">
            <v>1900000</v>
          </cell>
          <cell r="C381">
            <v>117230</v>
          </cell>
          <cell r="D381">
            <v>92910</v>
          </cell>
          <cell r="E381">
            <v>1.2800000000000001E-2</v>
          </cell>
          <cell r="F381">
            <v>24320</v>
          </cell>
          <cell r="H381">
            <v>6.1699999999999998E-2</v>
          </cell>
        </row>
      </sheetData>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Coût futur pré-retraite"/>
      <sheetName val="table coeff"/>
      <sheetName val="Détail Prêts"/>
      <sheetName val="ETUDE"/>
      <sheetName val="Copie Client"/>
      <sheetName val="Copie Scénario"/>
      <sheetName val="Analyse financière"/>
      <sheetName val="Comparatif Prêts"/>
      <sheetName val="Plan a"/>
      <sheetName val="acheter ou attendre"/>
      <sheetName val=" T E G "/>
      <sheetName val="calculette"/>
      <sheetName val="IMPOTS"/>
      <sheetName val="Imprime Impôts"/>
      <sheetName val="recherche Banques"/>
      <sheetName val="BIB"/>
      <sheetName val="Module1"/>
      <sheetName val="Module3"/>
    </sheetNames>
    <sheetDataSet>
      <sheetData sheetId="0" refreshError="1">
        <row r="5">
          <cell r="C5" t="str">
            <v>BATTISTELLA Jacques</v>
          </cell>
        </row>
        <row r="7">
          <cell r="C7" t="str">
            <v>DUCLAP  Christiane</v>
          </cell>
        </row>
        <row r="20">
          <cell r="C20" t="str">
            <v>03 89 50 50 00</v>
          </cell>
        </row>
      </sheetData>
      <sheetData sheetId="1" refreshError="1">
        <row r="66">
          <cell r="AH66">
            <v>3.35</v>
          </cell>
        </row>
        <row r="69">
          <cell r="AH69">
            <v>4.0999999999999996</v>
          </cell>
        </row>
      </sheetData>
      <sheetData sheetId="2"/>
      <sheetData sheetId="3"/>
      <sheetData sheetId="4"/>
      <sheetData sheetId="5"/>
      <sheetData sheetId="6"/>
      <sheetData sheetId="7"/>
      <sheetData sheetId="8"/>
      <sheetData sheetId="9"/>
      <sheetData sheetId="10"/>
      <sheetData sheetId="11" refreshError="1">
        <row r="1">
          <cell r="D1">
            <v>1</v>
          </cell>
        </row>
        <row r="9">
          <cell r="P9">
            <v>6597.6774945102743</v>
          </cell>
        </row>
      </sheetData>
      <sheetData sheetId="12" refreshError="1">
        <row r="1">
          <cell r="B1">
            <v>0.91</v>
          </cell>
        </row>
        <row r="2">
          <cell r="H2">
            <v>1.4999999999999999E-2</v>
          </cell>
        </row>
        <row r="6">
          <cell r="F6">
            <v>2200</v>
          </cell>
        </row>
        <row r="8">
          <cell r="H8">
            <v>170000</v>
          </cell>
        </row>
        <row r="9">
          <cell r="F9">
            <v>562</v>
          </cell>
        </row>
        <row r="10">
          <cell r="F10">
            <v>7162</v>
          </cell>
        </row>
        <row r="13">
          <cell r="F13">
            <v>60000</v>
          </cell>
        </row>
        <row r="20">
          <cell r="D20">
            <v>5000</v>
          </cell>
          <cell r="F20">
            <v>3.5</v>
          </cell>
          <cell r="J20">
            <v>2.5000000000000001E-2</v>
          </cell>
          <cell r="N20">
            <v>6.4043449346043002E-2</v>
          </cell>
        </row>
        <row r="102">
          <cell r="T102">
            <v>880816.87462338095</v>
          </cell>
        </row>
      </sheetData>
      <sheetData sheetId="13" refreshError="1">
        <row r="2">
          <cell r="B2" t="str">
            <v>Etude réalisée par    " Jo - Conseil   06 70 79 27 76  "  le .......</v>
          </cell>
        </row>
        <row r="17">
          <cell r="J17">
            <v>902200</v>
          </cell>
        </row>
      </sheetData>
      <sheetData sheetId="14" refreshError="1"/>
      <sheetData sheetId="15" refreshError="1">
        <row r="6">
          <cell r="T6">
            <v>1353000</v>
          </cell>
        </row>
      </sheetData>
      <sheetData sheetId="16"/>
      <sheetData sheetId="17" refreshError="1"/>
      <sheetData sheetId="18"/>
      <sheetData sheetId="19"/>
      <sheetData sheetId="20"/>
      <sheetData sheetId="21" refreshError="1">
        <row r="1">
          <cell r="F1" t="str">
            <v>41623 / 3469</v>
          </cell>
        </row>
        <row r="87">
          <cell r="C87">
            <v>2350</v>
          </cell>
          <cell r="D87">
            <v>4900</v>
          </cell>
        </row>
        <row r="96">
          <cell r="C96">
            <v>400</v>
          </cell>
          <cell r="E96">
            <v>23360</v>
          </cell>
        </row>
        <row r="105">
          <cell r="F105">
            <v>3000</v>
          </cell>
        </row>
      </sheetData>
      <sheetData sheetId="22" refreshError="1">
        <row r="3">
          <cell r="B3" t="str">
            <v>AVIS d' IMPOSITION  sur  les  revenus  2000    :    F  41623</v>
          </cell>
        </row>
        <row r="5">
          <cell r="B5" t="str">
            <v xml:space="preserve">Nom </v>
          </cell>
          <cell r="D5" t="str">
            <v>BATTISTELLA Jacques  DUCLAP  Christiane</v>
          </cell>
          <cell r="N5" t="str">
            <v xml:space="preserve">Nombre de parts :   </v>
          </cell>
          <cell r="O5">
            <v>2</v>
          </cell>
        </row>
        <row r="6">
          <cell r="B6" t="str">
            <v xml:space="preserve">Adresse </v>
          </cell>
          <cell r="D6" t="str">
            <v>68 200 MULHOUSE</v>
          </cell>
          <cell r="N6" t="str">
            <v xml:space="preserve">Nombre d'enfants majeurs cél. :   </v>
          </cell>
          <cell r="O6" t="str">
            <v>0</v>
          </cell>
        </row>
        <row r="7">
          <cell r="B7" t="str">
            <v>Situation de famille  :</v>
          </cell>
          <cell r="E7">
            <v>0</v>
          </cell>
          <cell r="F7" t="str">
            <v>barême 1999</v>
          </cell>
          <cell r="N7" t="str">
            <v xml:space="preserve">Nombre d'enfants à charge :   </v>
          </cell>
          <cell r="O7">
            <v>0</v>
          </cell>
          <cell r="Q7" t="str">
            <v xml:space="preserve">estimé le : </v>
          </cell>
        </row>
        <row r="8">
          <cell r="B8" t="str">
            <v xml:space="preserve"> Profession</v>
          </cell>
          <cell r="D8" t="str">
            <v xml:space="preserve">  Salarié</v>
          </cell>
          <cell r="N8" t="str">
            <v xml:space="preserve"> Taux moyen payés sur les revenus :   </v>
          </cell>
          <cell r="O8">
            <v>0.12</v>
          </cell>
          <cell r="Q8">
            <v>36991</v>
          </cell>
        </row>
        <row r="11">
          <cell r="B11" t="str">
            <v>DETAIL des REVENUS</v>
          </cell>
          <cell r="G11" t="str">
            <v>Vous</v>
          </cell>
          <cell r="J11" t="str">
            <v>conjoint</v>
          </cell>
          <cell r="M11" t="str">
            <v>enfants</v>
          </cell>
          <cell r="O11" t="str">
            <v>Total  / an</v>
          </cell>
          <cell r="Q11" t="str">
            <v>Moyenne / 12</v>
          </cell>
        </row>
        <row r="14">
          <cell r="B14" t="str">
            <v>Salaires et assimilés</v>
          </cell>
          <cell r="G14">
            <v>204000</v>
          </cell>
          <cell r="J14">
            <v>156000</v>
          </cell>
          <cell r="M14">
            <v>0</v>
          </cell>
          <cell r="O14">
            <v>360000</v>
          </cell>
          <cell r="Q14">
            <v>30000</v>
          </cell>
        </row>
        <row r="15">
          <cell r="D15" t="str">
            <v>Déduction 10 %</v>
          </cell>
          <cell r="G15">
            <v>-20400</v>
          </cell>
          <cell r="J15">
            <v>-15600</v>
          </cell>
          <cell r="M15">
            <v>0</v>
          </cell>
        </row>
        <row r="16">
          <cell r="B16" t="str">
            <v>Pensions, Retraites, Rentes</v>
          </cell>
          <cell r="G16">
            <v>0</v>
          </cell>
          <cell r="J16">
            <v>0</v>
          </cell>
          <cell r="O16">
            <v>0</v>
          </cell>
          <cell r="Q16">
            <v>0</v>
          </cell>
        </row>
        <row r="17">
          <cell r="C17" t="str">
            <v xml:space="preserve">  Déduction minimale  :  2350  F</v>
          </cell>
          <cell r="G17">
            <v>0</v>
          </cell>
          <cell r="J17">
            <v>0</v>
          </cell>
          <cell r="M17">
            <v>0</v>
          </cell>
        </row>
        <row r="18">
          <cell r="C18" t="str">
            <v>Déduction frais réels</v>
          </cell>
          <cell r="G18">
            <v>0</v>
          </cell>
          <cell r="J18">
            <v>0</v>
          </cell>
          <cell r="M18">
            <v>0</v>
          </cell>
          <cell r="Q18">
            <v>0</v>
          </cell>
        </row>
        <row r="19">
          <cell r="C19" t="str">
            <v>Déduction supplémentaire</v>
          </cell>
          <cell r="G19">
            <v>0</v>
          </cell>
          <cell r="H19">
            <v>0</v>
          </cell>
          <cell r="J19">
            <v>0</v>
          </cell>
          <cell r="K19">
            <v>0</v>
          </cell>
          <cell r="Q19">
            <v>0</v>
          </cell>
        </row>
        <row r="20">
          <cell r="C20" t="str">
            <v>Abattement spécial de :</v>
          </cell>
          <cell r="G20">
            <v>0</v>
          </cell>
          <cell r="H20">
            <v>0</v>
          </cell>
          <cell r="J20">
            <v>0</v>
          </cell>
          <cell r="K20">
            <v>0</v>
          </cell>
          <cell r="Q20">
            <v>0</v>
          </cell>
        </row>
        <row r="21">
          <cell r="D21" t="str">
            <v>Abattement de 20 %</v>
          </cell>
          <cell r="G21">
            <v>-36720</v>
          </cell>
          <cell r="J21">
            <v>-28080</v>
          </cell>
          <cell r="M21">
            <v>0</v>
          </cell>
        </row>
        <row r="23">
          <cell r="B23" t="str">
            <v>Cumul  :  Salaires, pensions, rentes, nets à déclarer</v>
          </cell>
          <cell r="G23">
            <v>204000</v>
          </cell>
          <cell r="J23">
            <v>156000</v>
          </cell>
          <cell r="M23">
            <v>0</v>
          </cell>
          <cell r="O23">
            <v>360000</v>
          </cell>
          <cell r="Q23">
            <v>30000</v>
          </cell>
        </row>
        <row r="25">
          <cell r="C25" t="str">
            <v>Cumul des abattements</v>
          </cell>
          <cell r="G25">
            <v>-57120</v>
          </cell>
          <cell r="J25">
            <v>-43680</v>
          </cell>
          <cell r="M25">
            <v>0</v>
          </cell>
          <cell r="O25">
            <v>-100800</v>
          </cell>
        </row>
        <row r="27">
          <cell r="B27" t="str">
            <v>Salaires, pensions, rentes, nets après abatt.</v>
          </cell>
          <cell r="G27">
            <v>146880</v>
          </cell>
          <cell r="J27">
            <v>112320</v>
          </cell>
          <cell r="M27">
            <v>0</v>
          </cell>
          <cell r="O27">
            <v>259200</v>
          </cell>
          <cell r="Q27">
            <v>21600</v>
          </cell>
        </row>
        <row r="30">
          <cell r="M30" t="str">
            <v>Revenus fonciers</v>
          </cell>
          <cell r="O30">
            <v>0</v>
          </cell>
          <cell r="Q30">
            <v>0</v>
          </cell>
        </row>
        <row r="31">
          <cell r="M31" t="str">
            <v>Revenus de capitaux mobiliers nets retenus</v>
          </cell>
          <cell r="O31">
            <v>0</v>
          </cell>
          <cell r="Q31">
            <v>0</v>
          </cell>
        </row>
        <row r="32">
          <cell r="M32" t="str">
            <v>Honoraires  ( ou autres revenus , Pension alimentaire , Activités BIC )</v>
          </cell>
          <cell r="O32">
            <v>0</v>
          </cell>
          <cell r="Q32">
            <v>0</v>
          </cell>
        </row>
        <row r="34">
          <cell r="D34" t="str">
            <v>Revenu brut global</v>
          </cell>
          <cell r="O34">
            <v>259200</v>
          </cell>
          <cell r="Q34">
            <v>21600</v>
          </cell>
        </row>
        <row r="36">
          <cell r="F36" t="str">
            <v>[</v>
          </cell>
          <cell r="M36" t="str">
            <v>pension alimentaire versée suite à un divorce</v>
          </cell>
          <cell r="O36">
            <v>0</v>
          </cell>
        </row>
        <row r="37">
          <cell r="F37" t="str">
            <v>[</v>
          </cell>
          <cell r="M37" t="str">
            <v>pension enfants majeurs</v>
          </cell>
          <cell r="O37">
            <v>0</v>
          </cell>
          <cell r="Q37">
            <v>0</v>
          </cell>
        </row>
        <row r="38">
          <cell r="D38" t="str">
            <v xml:space="preserve"> Charges déductibles retenues :</v>
          </cell>
          <cell r="F38" t="str">
            <v>[</v>
          </cell>
          <cell r="M38" t="str">
            <v>CSG déductible</v>
          </cell>
          <cell r="O38">
            <v>0</v>
          </cell>
        </row>
        <row r="39">
          <cell r="F39" t="str">
            <v>[</v>
          </cell>
          <cell r="M39" t="str">
            <v>abattement personnes âgées ou invalide</v>
          </cell>
          <cell r="O39">
            <v>0</v>
          </cell>
        </row>
        <row r="41">
          <cell r="B41" t="str">
            <v>REVENU  IMPOSABLE  R.N.I  pour  2  part (s)</v>
          </cell>
          <cell r="O41">
            <v>259200</v>
          </cell>
        </row>
        <row r="43">
          <cell r="D43" t="str">
            <v>( lorsqu'il n'y a pas d'abattements particuliers , le R N I s'obtient en multipliant les revenus par 0.72 )</v>
          </cell>
        </row>
        <row r="44">
          <cell r="D44" t="str">
            <v>le  R.N.I. sert au calcul pour l'allocation logement, l' APL ,  certaines prestations CAF , plafond prêts PAS et Taux 0 % , etc...</v>
          </cell>
        </row>
        <row r="46">
          <cell r="D46" t="str">
            <v>Votre tranche de quotient familial retenu pour calcul de l'impôt brut :</v>
          </cell>
          <cell r="M46">
            <v>129600</v>
          </cell>
          <cell r="Q46" t="str">
            <v>barême validé</v>
          </cell>
        </row>
        <row r="47">
          <cell r="O47" t="str">
            <v>barême 1999</v>
          </cell>
          <cell r="Q47" t="str">
            <v>le 08/04/2001</v>
          </cell>
        </row>
        <row r="48">
          <cell r="D48" t="str">
            <v xml:space="preserve">moins de   </v>
          </cell>
          <cell r="E48">
            <v>26600</v>
          </cell>
          <cell r="F48" t="str">
            <v>0 %</v>
          </cell>
          <cell r="G48">
            <v>0</v>
          </cell>
          <cell r="M48">
            <v>0</v>
          </cell>
          <cell r="O48" t="str">
            <v>0 %</v>
          </cell>
        </row>
        <row r="49">
          <cell r="D49">
            <v>26601</v>
          </cell>
          <cell r="E49">
            <v>52320</v>
          </cell>
          <cell r="F49">
            <v>8.2500000000000004E-2</v>
          </cell>
          <cell r="G49" t="str">
            <v>( R x 0.0825 ) - ( 2 194.50 x N )</v>
          </cell>
          <cell r="M49">
            <v>0</v>
          </cell>
          <cell r="O49">
            <v>0.105</v>
          </cell>
        </row>
        <row r="50">
          <cell r="D50">
            <v>52321</v>
          </cell>
          <cell r="E50">
            <v>92090</v>
          </cell>
          <cell r="F50">
            <v>0.2175</v>
          </cell>
          <cell r="G50" t="str">
            <v>( R x 0.2175 ) - ( 9 257.70 x N )</v>
          </cell>
          <cell r="M50">
            <v>0</v>
          </cell>
          <cell r="O50">
            <v>0.24</v>
          </cell>
        </row>
        <row r="51">
          <cell r="D51">
            <v>92091</v>
          </cell>
          <cell r="E51">
            <v>149110</v>
          </cell>
          <cell r="F51">
            <v>0.3175</v>
          </cell>
          <cell r="G51" t="str">
            <v>( R x 0.3175 ) - ( 18 466.70 x N )</v>
          </cell>
          <cell r="M51">
            <v>45362.6</v>
          </cell>
          <cell r="O51">
            <v>0.33</v>
          </cell>
        </row>
        <row r="52">
          <cell r="D52">
            <v>149111</v>
          </cell>
          <cell r="E52">
            <v>242620</v>
          </cell>
          <cell r="F52">
            <v>0.41749999999999998</v>
          </cell>
          <cell r="G52" t="str">
            <v>( R x 0.4175 ) - ( 33 377.70 x N )</v>
          </cell>
          <cell r="M52">
            <v>0</v>
          </cell>
          <cell r="O52">
            <v>0.43</v>
          </cell>
        </row>
        <row r="53">
          <cell r="D53">
            <v>242621</v>
          </cell>
          <cell r="E53">
            <v>299200</v>
          </cell>
          <cell r="F53">
            <v>0.47249999999999998</v>
          </cell>
          <cell r="G53" t="str">
            <v>( R x 0.4725 ) - ( 46 721.80 x N )</v>
          </cell>
          <cell r="M53">
            <v>0</v>
          </cell>
          <cell r="O53">
            <v>0.48</v>
          </cell>
        </row>
        <row r="54">
          <cell r="D54">
            <v>295071</v>
          </cell>
          <cell r="E54">
            <v>9999999</v>
          </cell>
          <cell r="F54">
            <v>0.53249999999999997</v>
          </cell>
          <cell r="G54" t="str">
            <v>( R x 0.5325 ) - ( 64 673.80 x N )</v>
          </cell>
          <cell r="M54">
            <v>0</v>
          </cell>
          <cell r="O54">
            <v>0.54</v>
          </cell>
        </row>
        <row r="56">
          <cell r="D56" t="str">
            <v xml:space="preserve">   Impôts sur les revenus soumis au barème dans la tranche des  31.75  %  .....................</v>
          </cell>
          <cell r="O56">
            <v>45362.600099999996</v>
          </cell>
        </row>
        <row r="58">
          <cell r="J58" t="str">
            <v>Décote si impôt &lt; à  4900  F</v>
          </cell>
          <cell r="O58">
            <v>0</v>
          </cell>
        </row>
        <row r="60">
          <cell r="C60" t="str">
            <v>Réductions d'impôts</v>
          </cell>
          <cell r="J60" t="str">
            <v>déclaré ou plafond</v>
          </cell>
          <cell r="M60" t="str">
            <v>retenu</v>
          </cell>
          <cell r="O60" t="str">
            <v>réduction</v>
          </cell>
        </row>
        <row r="62">
          <cell r="D62" t="str">
            <v>Assurance vie</v>
          </cell>
          <cell r="O62">
            <v>0</v>
          </cell>
        </row>
        <row r="63">
          <cell r="D63" t="str">
            <v>Cotisation syndicale</v>
          </cell>
          <cell r="O63">
            <v>240</v>
          </cell>
        </row>
        <row r="64">
          <cell r="D64" t="str">
            <v>Dons aux oeuvres</v>
          </cell>
          <cell r="J64">
            <v>1000</v>
          </cell>
          <cell r="M64">
            <v>500</v>
          </cell>
          <cell r="O64">
            <v>500</v>
          </cell>
        </row>
        <row r="65">
          <cell r="D65" t="str">
            <v>Frais de scolarisation</v>
          </cell>
          <cell r="O65">
            <v>0</v>
          </cell>
        </row>
        <row r="66">
          <cell r="D66" t="str">
            <v>Frais de garde</v>
          </cell>
          <cell r="O66">
            <v>0</v>
          </cell>
        </row>
        <row r="67">
          <cell r="D67" t="str">
            <v>Grosses réparations</v>
          </cell>
          <cell r="O67">
            <v>0</v>
          </cell>
        </row>
        <row r="70">
          <cell r="D70" t="str">
            <v>Total des réductions d'impôts</v>
          </cell>
          <cell r="O70">
            <v>740</v>
          </cell>
          <cell r="Q70">
            <v>61.666666666666664</v>
          </cell>
        </row>
        <row r="74">
          <cell r="D74" t="str">
            <v xml:space="preserve">      Avec nouvelle réduction de tranche  pour l'année 2000</v>
          </cell>
        </row>
        <row r="78">
          <cell r="G78" t="str">
            <v>Prélèvement social 1 %</v>
          </cell>
          <cell r="M78">
            <v>0</v>
          </cell>
          <cell r="N78" t="str">
            <v xml:space="preserve"> </v>
          </cell>
        </row>
        <row r="80">
          <cell r="G80" t="str">
            <v>Avoir fiscal, crédit d'impôt</v>
          </cell>
          <cell r="O80">
            <v>-3000</v>
          </cell>
        </row>
        <row r="82">
          <cell r="B82" t="str">
            <v>Total NET à PAYER  ( si &lt; à 400 F  =  0   )   ...............................................................</v>
          </cell>
          <cell r="O82">
            <v>41623</v>
          </cell>
          <cell r="Q82">
            <v>3468.5500083333332</v>
          </cell>
        </row>
        <row r="84">
          <cell r="O84" t="str">
            <v xml:space="preserve">mensualisation sur 10 mois  4162  F vos impôts représentent  : 12  % du total de vos revenus </v>
          </cell>
        </row>
      </sheetData>
      <sheetData sheetId="23"/>
      <sheetData sheetId="24" refreshError="1">
        <row r="1">
          <cell r="F1" t="str">
            <v>PLAFOND  de  RESSOURCES   " PAP "  et  " TAUX  ZERO "</v>
          </cell>
        </row>
        <row r="3">
          <cell r="J3" t="str">
            <v>mis à jour le 05/11/97</v>
          </cell>
        </row>
        <row r="5">
          <cell r="C5" t="str">
            <v>PRET A TAUX  ZERO</v>
          </cell>
          <cell r="H5" t="str">
            <v>P A S</v>
          </cell>
        </row>
        <row r="6">
          <cell r="C6" t="str">
            <v>PLAFOND</v>
          </cell>
          <cell r="D6">
            <v>2</v>
          </cell>
          <cell r="E6" t="str">
            <v>PLAFOND</v>
          </cell>
          <cell r="F6">
            <v>3</v>
          </cell>
          <cell r="H6" t="str">
            <v>PLAFOND</v>
          </cell>
          <cell r="I6">
            <v>2</v>
          </cell>
          <cell r="J6" t="str">
            <v>PLAFOND</v>
          </cell>
          <cell r="K6">
            <v>3</v>
          </cell>
          <cell r="M6" t="str">
            <v>Montant</v>
          </cell>
        </row>
        <row r="7">
          <cell r="C7" t="str">
            <v>Net Imposable  1993</v>
          </cell>
          <cell r="E7" t="str">
            <v>Net Imposable  1993</v>
          </cell>
          <cell r="H7" t="str">
            <v>Net Imposable  1992</v>
          </cell>
          <cell r="J7" t="str">
            <v>Net Imposable  1992</v>
          </cell>
          <cell r="M7" t="str">
            <v>prestat.</v>
          </cell>
        </row>
        <row r="8">
          <cell r="C8" t="str">
            <v>1 salaire</v>
          </cell>
          <cell r="D8" t="str">
            <v>conjt. actif</v>
          </cell>
          <cell r="E8" t="str">
            <v>1 salaire</v>
          </cell>
          <cell r="F8" t="str">
            <v>conjt. actif</v>
          </cell>
          <cell r="H8" t="str">
            <v>1 salaire</v>
          </cell>
          <cell r="I8" t="str">
            <v>conjt. actif</v>
          </cell>
          <cell r="J8" t="str">
            <v>1 salaire</v>
          </cell>
          <cell r="K8" t="str">
            <v>conjt. actif</v>
          </cell>
          <cell r="M8" t="str">
            <v>familiales</v>
          </cell>
        </row>
        <row r="9">
          <cell r="D9" t="str">
            <v xml:space="preserve"> 2 salaires</v>
          </cell>
          <cell r="E9">
            <v>1992</v>
          </cell>
          <cell r="F9" t="str">
            <v>2 salaires</v>
          </cell>
          <cell r="H9">
            <v>1992</v>
          </cell>
          <cell r="I9" t="str">
            <v>2 salaires</v>
          </cell>
          <cell r="J9">
            <v>1992</v>
          </cell>
          <cell r="K9" t="str">
            <v>2 salaires</v>
          </cell>
          <cell r="M9" t="str">
            <v>au 1.04.98</v>
          </cell>
        </row>
        <row r="11">
          <cell r="C11" t="str">
            <v>prendre la Somme des 2 revenus ( avec plafond conjoint INACTIF  )</v>
          </cell>
          <cell r="H11" t="str">
            <v>prendre la Somme des 2 revenus ( avec plafond conjoint  ACTIF  )</v>
          </cell>
        </row>
        <row r="13">
          <cell r="C13">
            <v>124300</v>
          </cell>
          <cell r="D13" t="str">
            <v xml:space="preserve"> - - -</v>
          </cell>
          <cell r="E13">
            <v>124300</v>
          </cell>
          <cell r="F13" t="str">
            <v xml:space="preserve"> - - -</v>
          </cell>
          <cell r="H13">
            <v>75878</v>
          </cell>
          <cell r="I13" t="str">
            <v xml:space="preserve"> - - -</v>
          </cell>
          <cell r="J13">
            <v>66238</v>
          </cell>
          <cell r="K13" t="str">
            <v xml:space="preserve"> - - -</v>
          </cell>
        </row>
        <row r="14">
          <cell r="C14">
            <v>165700</v>
          </cell>
          <cell r="D14">
            <v>165700</v>
          </cell>
          <cell r="E14">
            <v>165700</v>
          </cell>
          <cell r="F14">
            <v>165700</v>
          </cell>
          <cell r="H14">
            <v>89492</v>
          </cell>
          <cell r="I14">
            <v>110975</v>
          </cell>
          <cell r="J14">
            <v>78120</v>
          </cell>
          <cell r="K14">
            <v>96874</v>
          </cell>
          <cell r="M14" t="str">
            <v xml:space="preserve"> -----</v>
          </cell>
        </row>
        <row r="15">
          <cell r="C15">
            <v>186400</v>
          </cell>
          <cell r="D15">
            <v>186400</v>
          </cell>
          <cell r="E15">
            <v>186400</v>
          </cell>
          <cell r="F15">
            <v>186400</v>
          </cell>
          <cell r="H15">
            <v>107640</v>
          </cell>
          <cell r="I15">
            <v>133460</v>
          </cell>
          <cell r="J15">
            <v>93962</v>
          </cell>
          <cell r="K15">
            <v>116504</v>
          </cell>
          <cell r="M15" t="str">
            <v>AJE / 980</v>
          </cell>
        </row>
        <row r="16">
          <cell r="C16">
            <v>207100</v>
          </cell>
          <cell r="D16">
            <v>207100</v>
          </cell>
          <cell r="E16">
            <v>207100</v>
          </cell>
          <cell r="F16">
            <v>207100</v>
          </cell>
          <cell r="H16">
            <v>125767</v>
          </cell>
          <cell r="I16">
            <v>155922</v>
          </cell>
          <cell r="J16">
            <v>109786</v>
          </cell>
          <cell r="K16">
            <v>136109</v>
          </cell>
          <cell r="M16">
            <v>682</v>
          </cell>
        </row>
        <row r="17">
          <cell r="C17">
            <v>227800</v>
          </cell>
          <cell r="D17">
            <v>227800</v>
          </cell>
          <cell r="E17">
            <v>227800</v>
          </cell>
          <cell r="F17">
            <v>227800</v>
          </cell>
          <cell r="H17">
            <v>143964</v>
          </cell>
          <cell r="I17">
            <v>178479</v>
          </cell>
          <cell r="J17">
            <v>125672</v>
          </cell>
          <cell r="K17">
            <v>155804</v>
          </cell>
          <cell r="M17">
            <v>1556</v>
          </cell>
        </row>
        <row r="18">
          <cell r="C18">
            <v>227800</v>
          </cell>
          <cell r="D18">
            <v>227800</v>
          </cell>
          <cell r="E18">
            <v>227800</v>
          </cell>
          <cell r="F18">
            <v>227800</v>
          </cell>
          <cell r="H18">
            <v>162062</v>
          </cell>
          <cell r="I18">
            <v>201131</v>
          </cell>
          <cell r="J18">
            <v>141471</v>
          </cell>
          <cell r="K18">
            <v>175433</v>
          </cell>
          <cell r="M18">
            <v>2430</v>
          </cell>
        </row>
        <row r="19">
          <cell r="C19">
            <v>227800</v>
          </cell>
          <cell r="D19">
            <v>227800</v>
          </cell>
          <cell r="E19">
            <v>227800</v>
          </cell>
          <cell r="F19">
            <v>227800</v>
          </cell>
          <cell r="H19">
            <v>180162</v>
          </cell>
          <cell r="I19">
            <v>223566</v>
          </cell>
          <cell r="J19">
            <v>157268</v>
          </cell>
          <cell r="K19">
            <v>195017</v>
          </cell>
          <cell r="M19">
            <v>3304</v>
          </cell>
        </row>
        <row r="20">
          <cell r="C20">
            <v>227800</v>
          </cell>
          <cell r="D20">
            <v>227800</v>
          </cell>
          <cell r="E20">
            <v>227800</v>
          </cell>
          <cell r="F20">
            <v>227800</v>
          </cell>
          <cell r="H20">
            <v>198261</v>
          </cell>
          <cell r="I20">
            <v>245999</v>
          </cell>
          <cell r="J20">
            <v>173066</v>
          </cell>
          <cell r="K20">
            <v>214600</v>
          </cell>
          <cell r="M20">
            <v>4178</v>
          </cell>
        </row>
        <row r="21">
          <cell r="C21">
            <v>227800</v>
          </cell>
          <cell r="D21">
            <v>227800</v>
          </cell>
          <cell r="E21">
            <v>227800</v>
          </cell>
          <cell r="F21">
            <v>227800</v>
          </cell>
          <cell r="H21">
            <v>198261</v>
          </cell>
          <cell r="I21">
            <v>245999</v>
          </cell>
          <cell r="J21">
            <v>173066</v>
          </cell>
          <cell r="K21">
            <v>214600</v>
          </cell>
          <cell r="M21">
            <v>5052</v>
          </cell>
        </row>
        <row r="75">
          <cell r="A75">
            <v>9.0900000000000009E-3</v>
          </cell>
        </row>
        <row r="78">
          <cell r="B78">
            <v>10000</v>
          </cell>
          <cell r="C78">
            <v>400</v>
          </cell>
          <cell r="D78">
            <v>400</v>
          </cell>
        </row>
        <row r="79">
          <cell r="B79">
            <v>20000</v>
          </cell>
          <cell r="C79">
            <v>640</v>
          </cell>
          <cell r="D79">
            <v>640</v>
          </cell>
        </row>
        <row r="80">
          <cell r="B80">
            <v>30000</v>
          </cell>
          <cell r="C80">
            <v>880</v>
          </cell>
          <cell r="D80">
            <v>880</v>
          </cell>
        </row>
        <row r="81">
          <cell r="B81">
            <v>40000</v>
          </cell>
          <cell r="C81">
            <v>1120</v>
          </cell>
          <cell r="D81">
            <v>1120</v>
          </cell>
        </row>
        <row r="82">
          <cell r="B82">
            <v>50000</v>
          </cell>
          <cell r="C82">
            <v>1450</v>
          </cell>
          <cell r="D82">
            <v>1450</v>
          </cell>
        </row>
        <row r="83">
          <cell r="B83">
            <v>60000</v>
          </cell>
          <cell r="C83">
            <v>1640</v>
          </cell>
          <cell r="D83">
            <v>1640</v>
          </cell>
        </row>
        <row r="84">
          <cell r="B84">
            <v>70000</v>
          </cell>
          <cell r="C84">
            <v>1830</v>
          </cell>
          <cell r="D84">
            <v>1830</v>
          </cell>
        </row>
        <row r="85">
          <cell r="B85">
            <v>80000</v>
          </cell>
          <cell r="C85">
            <v>2020</v>
          </cell>
          <cell r="D85">
            <v>2020</v>
          </cell>
        </row>
        <row r="86">
          <cell r="B86">
            <v>90000</v>
          </cell>
          <cell r="C86">
            <v>2210</v>
          </cell>
          <cell r="D86">
            <v>2210</v>
          </cell>
        </row>
        <row r="87">
          <cell r="B87">
            <v>100000</v>
          </cell>
          <cell r="C87">
            <v>2400</v>
          </cell>
          <cell r="D87">
            <v>2400</v>
          </cell>
        </row>
        <row r="88">
          <cell r="B88">
            <v>110000</v>
          </cell>
          <cell r="C88">
            <v>2520</v>
          </cell>
          <cell r="D88">
            <v>2520</v>
          </cell>
        </row>
        <row r="89">
          <cell r="B89">
            <v>120000</v>
          </cell>
          <cell r="C89">
            <v>2640</v>
          </cell>
          <cell r="D89">
            <v>2640</v>
          </cell>
        </row>
        <row r="90">
          <cell r="B90">
            <v>130000</v>
          </cell>
          <cell r="C90">
            <v>2780</v>
          </cell>
          <cell r="D90">
            <v>2780</v>
          </cell>
        </row>
        <row r="91">
          <cell r="B91">
            <v>140000</v>
          </cell>
          <cell r="C91">
            <v>2940</v>
          </cell>
          <cell r="D91">
            <v>2940</v>
          </cell>
        </row>
        <row r="92">
          <cell r="B92">
            <v>150000</v>
          </cell>
          <cell r="C92">
            <v>3100</v>
          </cell>
          <cell r="D92">
            <v>3100</v>
          </cell>
        </row>
        <row r="93">
          <cell r="B93">
            <v>160000</v>
          </cell>
          <cell r="C93">
            <v>3220</v>
          </cell>
          <cell r="D93">
            <v>3220</v>
          </cell>
        </row>
        <row r="94">
          <cell r="B94">
            <v>170000</v>
          </cell>
          <cell r="C94">
            <v>3340</v>
          </cell>
          <cell r="D94">
            <v>3340</v>
          </cell>
        </row>
        <row r="95">
          <cell r="B95">
            <v>180000</v>
          </cell>
          <cell r="C95">
            <v>3460</v>
          </cell>
          <cell r="D95">
            <v>3460</v>
          </cell>
        </row>
        <row r="96">
          <cell r="B96">
            <v>190000</v>
          </cell>
          <cell r="C96">
            <v>3580</v>
          </cell>
          <cell r="D96">
            <v>3580</v>
          </cell>
        </row>
        <row r="97">
          <cell r="B97">
            <v>200000</v>
          </cell>
          <cell r="C97">
            <v>3700</v>
          </cell>
          <cell r="D97">
            <v>3700</v>
          </cell>
        </row>
        <row r="98">
          <cell r="B98">
            <v>210000</v>
          </cell>
          <cell r="C98">
            <v>3770</v>
          </cell>
          <cell r="D98">
            <v>3770</v>
          </cell>
        </row>
        <row r="99">
          <cell r="B99">
            <v>220000</v>
          </cell>
          <cell r="C99">
            <v>3840</v>
          </cell>
          <cell r="D99">
            <v>3840</v>
          </cell>
        </row>
        <row r="100">
          <cell r="B100">
            <v>230000</v>
          </cell>
          <cell r="C100">
            <v>3910</v>
          </cell>
          <cell r="D100">
            <v>3910</v>
          </cell>
        </row>
        <row r="101">
          <cell r="B101">
            <v>240000</v>
          </cell>
          <cell r="C101">
            <v>3980</v>
          </cell>
          <cell r="D101">
            <v>3980</v>
          </cell>
        </row>
        <row r="102">
          <cell r="B102">
            <v>250000</v>
          </cell>
          <cell r="C102">
            <v>4050</v>
          </cell>
          <cell r="D102">
            <v>4050</v>
          </cell>
        </row>
        <row r="103">
          <cell r="B103">
            <v>260000</v>
          </cell>
          <cell r="C103">
            <v>4120</v>
          </cell>
          <cell r="D103">
            <v>4120</v>
          </cell>
        </row>
        <row r="104">
          <cell r="B104">
            <v>270000</v>
          </cell>
          <cell r="C104">
            <v>4190</v>
          </cell>
          <cell r="D104">
            <v>4190</v>
          </cell>
        </row>
        <row r="105">
          <cell r="B105">
            <v>280000</v>
          </cell>
          <cell r="C105">
            <v>4260</v>
          </cell>
          <cell r="D105">
            <v>4260</v>
          </cell>
        </row>
        <row r="106">
          <cell r="B106">
            <v>290000</v>
          </cell>
          <cell r="C106">
            <v>4330</v>
          </cell>
          <cell r="D106">
            <v>4330</v>
          </cell>
        </row>
        <row r="107">
          <cell r="B107">
            <v>300000</v>
          </cell>
          <cell r="C107">
            <v>4400</v>
          </cell>
          <cell r="D107">
            <v>4400</v>
          </cell>
        </row>
        <row r="108">
          <cell r="B108">
            <v>310000</v>
          </cell>
          <cell r="C108">
            <v>4470</v>
          </cell>
          <cell r="D108">
            <v>4470</v>
          </cell>
        </row>
        <row r="109">
          <cell r="B109">
            <v>320000</v>
          </cell>
          <cell r="C109">
            <v>4540</v>
          </cell>
          <cell r="D109">
            <v>4540</v>
          </cell>
        </row>
        <row r="110">
          <cell r="B110">
            <v>330000</v>
          </cell>
          <cell r="C110">
            <v>4610</v>
          </cell>
          <cell r="D110">
            <v>4610</v>
          </cell>
        </row>
        <row r="111">
          <cell r="B111">
            <v>340000</v>
          </cell>
          <cell r="C111">
            <v>4680</v>
          </cell>
          <cell r="D111">
            <v>4680</v>
          </cell>
        </row>
        <row r="112">
          <cell r="B112">
            <v>350000</v>
          </cell>
          <cell r="C112">
            <v>4750</v>
          </cell>
          <cell r="D112">
            <v>4750</v>
          </cell>
        </row>
        <row r="113">
          <cell r="B113">
            <v>360000</v>
          </cell>
          <cell r="C113">
            <v>4820</v>
          </cell>
          <cell r="D113">
            <v>4820</v>
          </cell>
        </row>
        <row r="114">
          <cell r="B114">
            <v>370000</v>
          </cell>
          <cell r="C114">
            <v>4890</v>
          </cell>
          <cell r="D114">
            <v>4890</v>
          </cell>
        </row>
        <row r="115">
          <cell r="B115">
            <v>380000</v>
          </cell>
          <cell r="C115">
            <v>4960</v>
          </cell>
          <cell r="D115">
            <v>4960</v>
          </cell>
        </row>
        <row r="116">
          <cell r="B116">
            <v>390000</v>
          </cell>
          <cell r="C116">
            <v>5030</v>
          </cell>
          <cell r="D116">
            <v>5030</v>
          </cell>
        </row>
        <row r="117">
          <cell r="B117">
            <v>400000</v>
          </cell>
          <cell r="C117">
            <v>5100</v>
          </cell>
          <cell r="D117">
            <v>5100</v>
          </cell>
        </row>
        <row r="118">
          <cell r="B118">
            <v>410000</v>
          </cell>
          <cell r="C118">
            <v>5170</v>
          </cell>
          <cell r="D118">
            <v>5170</v>
          </cell>
        </row>
        <row r="119">
          <cell r="B119">
            <v>420000</v>
          </cell>
          <cell r="C119">
            <v>5240</v>
          </cell>
          <cell r="D119">
            <v>5240</v>
          </cell>
        </row>
        <row r="120">
          <cell r="B120">
            <v>430000</v>
          </cell>
          <cell r="C120">
            <v>5310</v>
          </cell>
          <cell r="D120">
            <v>5310</v>
          </cell>
        </row>
        <row r="121">
          <cell r="B121">
            <v>440000</v>
          </cell>
          <cell r="C121">
            <v>5380</v>
          </cell>
          <cell r="D121">
            <v>5380</v>
          </cell>
        </row>
        <row r="122">
          <cell r="B122">
            <v>450000</v>
          </cell>
          <cell r="C122">
            <v>5450</v>
          </cell>
          <cell r="D122">
            <v>5450</v>
          </cell>
        </row>
        <row r="123">
          <cell r="B123">
            <v>460000</v>
          </cell>
          <cell r="C123">
            <v>5520</v>
          </cell>
          <cell r="D123">
            <v>5520</v>
          </cell>
        </row>
        <row r="124">
          <cell r="B124">
            <v>470000</v>
          </cell>
          <cell r="C124">
            <v>5590</v>
          </cell>
          <cell r="D124">
            <v>5590</v>
          </cell>
        </row>
        <row r="125">
          <cell r="B125">
            <v>480000</v>
          </cell>
          <cell r="C125">
            <v>5660</v>
          </cell>
          <cell r="D125">
            <v>5660</v>
          </cell>
        </row>
        <row r="126">
          <cell r="B126">
            <v>490000</v>
          </cell>
          <cell r="C126">
            <v>5730</v>
          </cell>
          <cell r="D126">
            <v>5730</v>
          </cell>
        </row>
        <row r="127">
          <cell r="B127">
            <v>500000</v>
          </cell>
          <cell r="C127">
            <v>5800</v>
          </cell>
          <cell r="D127">
            <v>5800</v>
          </cell>
        </row>
        <row r="128">
          <cell r="B128">
            <v>510000</v>
          </cell>
          <cell r="C128">
            <v>5850</v>
          </cell>
          <cell r="D128">
            <v>5850</v>
          </cell>
        </row>
        <row r="129">
          <cell r="B129">
            <v>520000</v>
          </cell>
          <cell r="C129">
            <v>5900</v>
          </cell>
          <cell r="D129">
            <v>5900</v>
          </cell>
        </row>
        <row r="130">
          <cell r="B130">
            <v>530000</v>
          </cell>
          <cell r="C130">
            <v>5950</v>
          </cell>
          <cell r="D130">
            <v>5950</v>
          </cell>
        </row>
        <row r="131">
          <cell r="B131">
            <v>540000</v>
          </cell>
          <cell r="C131">
            <v>6000</v>
          </cell>
          <cell r="D131">
            <v>6000</v>
          </cell>
        </row>
        <row r="132">
          <cell r="B132">
            <v>550000</v>
          </cell>
          <cell r="C132">
            <v>6050</v>
          </cell>
          <cell r="D132">
            <v>6050</v>
          </cell>
        </row>
        <row r="133">
          <cell r="B133">
            <v>560000</v>
          </cell>
          <cell r="C133">
            <v>6100</v>
          </cell>
          <cell r="D133">
            <v>6100</v>
          </cell>
        </row>
        <row r="134">
          <cell r="B134">
            <v>570000</v>
          </cell>
          <cell r="C134">
            <v>6150</v>
          </cell>
          <cell r="D134">
            <v>6150</v>
          </cell>
        </row>
        <row r="135">
          <cell r="B135">
            <v>580000</v>
          </cell>
          <cell r="C135">
            <v>6200</v>
          </cell>
          <cell r="D135">
            <v>6200</v>
          </cell>
        </row>
        <row r="136">
          <cell r="B136">
            <v>590000</v>
          </cell>
          <cell r="C136">
            <v>6250</v>
          </cell>
          <cell r="D136">
            <v>6250</v>
          </cell>
        </row>
        <row r="137">
          <cell r="B137">
            <v>600000</v>
          </cell>
          <cell r="C137">
            <v>6300</v>
          </cell>
          <cell r="D137">
            <v>6300</v>
          </cell>
        </row>
        <row r="138">
          <cell r="B138">
            <v>610000</v>
          </cell>
          <cell r="C138">
            <v>6350</v>
          </cell>
          <cell r="D138">
            <v>6350</v>
          </cell>
        </row>
        <row r="139">
          <cell r="B139">
            <v>620000</v>
          </cell>
          <cell r="C139">
            <v>6400</v>
          </cell>
          <cell r="D139">
            <v>6400</v>
          </cell>
        </row>
        <row r="140">
          <cell r="B140">
            <v>630000</v>
          </cell>
          <cell r="C140">
            <v>6450</v>
          </cell>
          <cell r="D140">
            <v>6450</v>
          </cell>
        </row>
        <row r="141">
          <cell r="B141">
            <v>640000</v>
          </cell>
          <cell r="C141">
            <v>6500</v>
          </cell>
          <cell r="D141">
            <v>6500</v>
          </cell>
        </row>
        <row r="142">
          <cell r="B142">
            <v>650000</v>
          </cell>
          <cell r="C142">
            <v>6550</v>
          </cell>
          <cell r="D142">
            <v>6550</v>
          </cell>
        </row>
        <row r="143">
          <cell r="B143">
            <v>660000</v>
          </cell>
          <cell r="C143">
            <v>6600</v>
          </cell>
          <cell r="D143">
            <v>6600</v>
          </cell>
        </row>
        <row r="144">
          <cell r="B144">
            <v>670000</v>
          </cell>
          <cell r="C144">
            <v>6650</v>
          </cell>
          <cell r="D144">
            <v>6650</v>
          </cell>
        </row>
        <row r="145">
          <cell r="B145">
            <v>680000</v>
          </cell>
          <cell r="C145">
            <v>6700</v>
          </cell>
          <cell r="D145">
            <v>6700</v>
          </cell>
        </row>
        <row r="146">
          <cell r="B146">
            <v>690000</v>
          </cell>
          <cell r="C146">
            <v>6750</v>
          </cell>
          <cell r="D146">
            <v>6750</v>
          </cell>
        </row>
        <row r="147">
          <cell r="B147">
            <v>700000</v>
          </cell>
          <cell r="C147">
            <v>6800</v>
          </cell>
          <cell r="D147">
            <v>6800</v>
          </cell>
        </row>
        <row r="148">
          <cell r="B148">
            <v>710000</v>
          </cell>
          <cell r="C148">
            <v>6850</v>
          </cell>
          <cell r="D148">
            <v>6850</v>
          </cell>
        </row>
        <row r="149">
          <cell r="B149">
            <v>720000</v>
          </cell>
          <cell r="C149">
            <v>6900</v>
          </cell>
          <cell r="D149">
            <v>6900</v>
          </cell>
        </row>
        <row r="150">
          <cell r="B150">
            <v>730000</v>
          </cell>
          <cell r="C150">
            <v>6950</v>
          </cell>
          <cell r="D150">
            <v>6950</v>
          </cell>
        </row>
        <row r="151">
          <cell r="B151">
            <v>740000</v>
          </cell>
          <cell r="C151">
            <v>7000</v>
          </cell>
          <cell r="D151">
            <v>7000</v>
          </cell>
        </row>
        <row r="152">
          <cell r="B152">
            <v>750000</v>
          </cell>
          <cell r="C152">
            <v>7050</v>
          </cell>
          <cell r="D152">
            <v>7050</v>
          </cell>
        </row>
        <row r="153">
          <cell r="B153">
            <v>760000</v>
          </cell>
          <cell r="C153">
            <v>7100</v>
          </cell>
          <cell r="D153">
            <v>7100</v>
          </cell>
        </row>
        <row r="154">
          <cell r="B154">
            <v>770000</v>
          </cell>
          <cell r="C154">
            <v>7150</v>
          </cell>
          <cell r="D154">
            <v>7150</v>
          </cell>
        </row>
        <row r="155">
          <cell r="B155">
            <v>780000</v>
          </cell>
          <cell r="C155">
            <v>7200</v>
          </cell>
          <cell r="D155">
            <v>7200</v>
          </cell>
        </row>
        <row r="156">
          <cell r="B156">
            <v>790000</v>
          </cell>
          <cell r="C156">
            <v>7250</v>
          </cell>
          <cell r="D156">
            <v>7250</v>
          </cell>
        </row>
        <row r="157">
          <cell r="B157">
            <v>800000</v>
          </cell>
          <cell r="C157">
            <v>7300</v>
          </cell>
          <cell r="D157">
            <v>7300</v>
          </cell>
        </row>
        <row r="158">
          <cell r="B158">
            <v>810000</v>
          </cell>
          <cell r="C158">
            <v>7350</v>
          </cell>
          <cell r="D158">
            <v>7350</v>
          </cell>
        </row>
        <row r="159">
          <cell r="B159">
            <v>820000</v>
          </cell>
          <cell r="C159">
            <v>7400</v>
          </cell>
          <cell r="D159">
            <v>7400</v>
          </cell>
        </row>
        <row r="160">
          <cell r="B160">
            <v>830000</v>
          </cell>
          <cell r="C160">
            <v>7450</v>
          </cell>
          <cell r="D160">
            <v>7450</v>
          </cell>
        </row>
        <row r="161">
          <cell r="B161">
            <v>840000</v>
          </cell>
          <cell r="C161">
            <v>7500</v>
          </cell>
          <cell r="D161">
            <v>7500</v>
          </cell>
        </row>
        <row r="162">
          <cell r="B162">
            <v>850000</v>
          </cell>
          <cell r="C162">
            <v>7550</v>
          </cell>
          <cell r="D162">
            <v>7550</v>
          </cell>
        </row>
        <row r="163">
          <cell r="B163">
            <v>860000</v>
          </cell>
          <cell r="C163">
            <v>7600</v>
          </cell>
          <cell r="D163">
            <v>7600</v>
          </cell>
        </row>
        <row r="164">
          <cell r="B164">
            <v>870000</v>
          </cell>
          <cell r="C164">
            <v>7650</v>
          </cell>
          <cell r="D164">
            <v>7650</v>
          </cell>
        </row>
        <row r="165">
          <cell r="B165">
            <v>880000</v>
          </cell>
          <cell r="C165">
            <v>7700</v>
          </cell>
          <cell r="D165">
            <v>7700</v>
          </cell>
        </row>
        <row r="166">
          <cell r="B166">
            <v>890000</v>
          </cell>
          <cell r="C166">
            <v>7750</v>
          </cell>
          <cell r="D166">
            <v>7750</v>
          </cell>
        </row>
        <row r="167">
          <cell r="B167">
            <v>900000</v>
          </cell>
          <cell r="C167">
            <v>7800</v>
          </cell>
          <cell r="D167">
            <v>7800</v>
          </cell>
        </row>
        <row r="168">
          <cell r="B168">
            <v>950000</v>
          </cell>
          <cell r="C168">
            <v>8050</v>
          </cell>
          <cell r="D168">
            <v>8050</v>
          </cell>
        </row>
        <row r="169">
          <cell r="B169">
            <v>1000000</v>
          </cell>
          <cell r="C169">
            <v>8300</v>
          </cell>
          <cell r="D169">
            <v>8300</v>
          </cell>
        </row>
        <row r="170">
          <cell r="B170">
            <v>1050000</v>
          </cell>
          <cell r="C170">
            <v>8550</v>
          </cell>
          <cell r="D170">
            <v>8550</v>
          </cell>
        </row>
        <row r="171">
          <cell r="B171">
            <v>1100000</v>
          </cell>
          <cell r="C171">
            <v>8800</v>
          </cell>
          <cell r="D171">
            <v>8800</v>
          </cell>
        </row>
        <row r="172">
          <cell r="B172">
            <v>1150000</v>
          </cell>
          <cell r="C172">
            <v>9050</v>
          </cell>
          <cell r="D172">
            <v>9050</v>
          </cell>
        </row>
        <row r="173">
          <cell r="B173">
            <v>1200000</v>
          </cell>
          <cell r="C173">
            <v>9300</v>
          </cell>
          <cell r="D173">
            <v>9300</v>
          </cell>
        </row>
        <row r="174">
          <cell r="B174">
            <v>1250000</v>
          </cell>
          <cell r="C174">
            <v>9550</v>
          </cell>
          <cell r="D174">
            <v>9550</v>
          </cell>
        </row>
        <row r="175">
          <cell r="B175">
            <v>1300000</v>
          </cell>
          <cell r="C175">
            <v>9800</v>
          </cell>
          <cell r="D175">
            <v>9800</v>
          </cell>
        </row>
        <row r="176">
          <cell r="B176">
            <v>1350000</v>
          </cell>
          <cell r="C176">
            <v>10050</v>
          </cell>
          <cell r="D176">
            <v>10050</v>
          </cell>
        </row>
        <row r="177">
          <cell r="B177">
            <v>1400000</v>
          </cell>
          <cell r="C177">
            <v>10300</v>
          </cell>
          <cell r="D177">
            <v>10300</v>
          </cell>
        </row>
        <row r="178">
          <cell r="B178">
            <v>1450000</v>
          </cell>
          <cell r="C178">
            <v>10550</v>
          </cell>
          <cell r="D178">
            <v>10550</v>
          </cell>
        </row>
        <row r="179">
          <cell r="B179">
            <v>1500000</v>
          </cell>
          <cell r="C179">
            <v>10800</v>
          </cell>
          <cell r="D179">
            <v>10800</v>
          </cell>
        </row>
        <row r="180">
          <cell r="B180">
            <v>1550000</v>
          </cell>
          <cell r="C180">
            <v>11050</v>
          </cell>
          <cell r="D180">
            <v>11050</v>
          </cell>
        </row>
        <row r="181">
          <cell r="B181">
            <v>1600000</v>
          </cell>
          <cell r="C181">
            <v>11300</v>
          </cell>
          <cell r="D181">
            <v>11300</v>
          </cell>
        </row>
        <row r="182">
          <cell r="B182">
            <v>1650000</v>
          </cell>
          <cell r="C182">
            <v>11550</v>
          </cell>
          <cell r="D182">
            <v>11550</v>
          </cell>
        </row>
        <row r="183">
          <cell r="B183">
            <v>1700000</v>
          </cell>
          <cell r="C183">
            <v>11800</v>
          </cell>
          <cell r="D183">
            <v>11800</v>
          </cell>
        </row>
        <row r="233">
          <cell r="B233">
            <v>100000</v>
          </cell>
          <cell r="C233">
            <v>10600</v>
          </cell>
          <cell r="D233">
            <v>4890</v>
          </cell>
          <cell r="E233">
            <v>5.7099999999999998E-2</v>
          </cell>
          <cell r="F233">
            <v>5710</v>
          </cell>
          <cell r="H233">
            <v>0.106</v>
          </cell>
        </row>
        <row r="234">
          <cell r="B234">
            <v>110000</v>
          </cell>
          <cell r="C234">
            <v>11286</v>
          </cell>
          <cell r="D234">
            <v>5379</v>
          </cell>
          <cell r="E234">
            <v>5.3699999999999998E-2</v>
          </cell>
          <cell r="F234">
            <v>5907</v>
          </cell>
          <cell r="H234">
            <v>0.1026</v>
          </cell>
        </row>
        <row r="235">
          <cell r="B235">
            <v>120000</v>
          </cell>
          <cell r="C235">
            <v>11868</v>
          </cell>
          <cell r="D235">
            <v>5868</v>
          </cell>
          <cell r="E235">
            <v>0.05</v>
          </cell>
          <cell r="F235">
            <v>6000</v>
          </cell>
          <cell r="H235">
            <v>9.8900000000000002E-2</v>
          </cell>
        </row>
        <row r="236">
          <cell r="B236">
            <v>130000</v>
          </cell>
          <cell r="C236">
            <v>12454</v>
          </cell>
          <cell r="D236">
            <v>6357</v>
          </cell>
          <cell r="E236">
            <v>4.6899999999999997E-2</v>
          </cell>
          <cell r="F236">
            <v>6097</v>
          </cell>
          <cell r="H236">
            <v>9.5799999999999996E-2</v>
          </cell>
        </row>
        <row r="237">
          <cell r="B237">
            <v>140000</v>
          </cell>
          <cell r="C237">
            <v>13048</v>
          </cell>
          <cell r="D237">
            <v>6846</v>
          </cell>
          <cell r="E237">
            <v>4.4299999999999999E-2</v>
          </cell>
          <cell r="F237">
            <v>6202</v>
          </cell>
          <cell r="H237">
            <v>9.3200000000000005E-2</v>
          </cell>
        </row>
        <row r="238">
          <cell r="B238">
            <v>150000</v>
          </cell>
          <cell r="C238">
            <v>13635</v>
          </cell>
          <cell r="D238">
            <v>7335</v>
          </cell>
          <cell r="E238">
            <v>4.2000000000000003E-2</v>
          </cell>
          <cell r="F238">
            <v>6300</v>
          </cell>
          <cell r="H238">
            <v>9.0899999999999995E-2</v>
          </cell>
        </row>
        <row r="239">
          <cell r="B239">
            <v>160000</v>
          </cell>
          <cell r="C239">
            <v>14224</v>
          </cell>
          <cell r="D239">
            <v>7824</v>
          </cell>
          <cell r="E239">
            <v>0.04</v>
          </cell>
          <cell r="F239">
            <v>6400</v>
          </cell>
          <cell r="H239">
            <v>8.8900000000000007E-2</v>
          </cell>
        </row>
        <row r="240">
          <cell r="B240">
            <v>170000</v>
          </cell>
          <cell r="C240">
            <v>14807</v>
          </cell>
          <cell r="D240">
            <v>8313</v>
          </cell>
          <cell r="E240">
            <v>3.8199999999999998E-2</v>
          </cell>
          <cell r="F240">
            <v>6494</v>
          </cell>
          <cell r="H240">
            <v>8.7099999999999997E-2</v>
          </cell>
        </row>
        <row r="241">
          <cell r="B241">
            <v>180000</v>
          </cell>
          <cell r="C241">
            <v>15408</v>
          </cell>
          <cell r="D241">
            <v>8802</v>
          </cell>
          <cell r="E241">
            <v>3.6700000000000003E-2</v>
          </cell>
          <cell r="F241">
            <v>6606.0000000000009</v>
          </cell>
          <cell r="H241">
            <v>8.5599999999999996E-2</v>
          </cell>
        </row>
        <row r="242">
          <cell r="B242">
            <v>190000</v>
          </cell>
          <cell r="C242">
            <v>15998</v>
          </cell>
          <cell r="D242">
            <v>9291</v>
          </cell>
          <cell r="E242">
            <v>3.5299999999999998E-2</v>
          </cell>
          <cell r="F242">
            <v>6707</v>
          </cell>
          <cell r="H242">
            <v>8.4199999999999997E-2</v>
          </cell>
        </row>
        <row r="243">
          <cell r="B243">
            <v>200000</v>
          </cell>
          <cell r="C243">
            <v>16580</v>
          </cell>
          <cell r="D243">
            <v>9780</v>
          </cell>
          <cell r="E243">
            <v>3.4000000000000002E-2</v>
          </cell>
          <cell r="F243">
            <v>6800.0000000000009</v>
          </cell>
          <cell r="H243">
            <v>8.2900000000000001E-2</v>
          </cell>
        </row>
        <row r="244">
          <cell r="B244">
            <v>210000</v>
          </cell>
          <cell r="C244">
            <v>17178</v>
          </cell>
          <cell r="D244">
            <v>10269</v>
          </cell>
          <cell r="E244">
            <v>3.2899999999999999E-2</v>
          </cell>
          <cell r="F244">
            <v>6909</v>
          </cell>
          <cell r="H244">
            <v>8.1799999999999998E-2</v>
          </cell>
        </row>
        <row r="245">
          <cell r="B245">
            <v>220000</v>
          </cell>
          <cell r="C245">
            <v>17754</v>
          </cell>
          <cell r="D245">
            <v>10758</v>
          </cell>
          <cell r="E245">
            <v>3.1800000000000002E-2</v>
          </cell>
          <cell r="F245">
            <v>6996</v>
          </cell>
          <cell r="H245">
            <v>8.0699999999999994E-2</v>
          </cell>
        </row>
        <row r="246">
          <cell r="B246">
            <v>230000</v>
          </cell>
          <cell r="C246">
            <v>18354</v>
          </cell>
          <cell r="D246">
            <v>11247</v>
          </cell>
          <cell r="E246">
            <v>3.09E-2</v>
          </cell>
          <cell r="F246">
            <v>7107</v>
          </cell>
          <cell r="H246">
            <v>7.9799999999999996E-2</v>
          </cell>
        </row>
        <row r="247">
          <cell r="B247">
            <v>240000</v>
          </cell>
          <cell r="C247">
            <v>18936</v>
          </cell>
          <cell r="D247">
            <v>11736</v>
          </cell>
          <cell r="E247">
            <v>0.03</v>
          </cell>
          <cell r="F247">
            <v>7200</v>
          </cell>
          <cell r="H247">
            <v>7.8899999999999998E-2</v>
          </cell>
        </row>
        <row r="248">
          <cell r="B248">
            <v>250000</v>
          </cell>
          <cell r="C248">
            <v>19525</v>
          </cell>
          <cell r="D248">
            <v>12225</v>
          </cell>
          <cell r="E248">
            <v>2.92E-2</v>
          </cell>
          <cell r="F248">
            <v>7300</v>
          </cell>
          <cell r="H248">
            <v>7.8100000000000003E-2</v>
          </cell>
        </row>
        <row r="249">
          <cell r="B249">
            <v>260000</v>
          </cell>
          <cell r="C249">
            <v>20098</v>
          </cell>
          <cell r="D249">
            <v>12714</v>
          </cell>
          <cell r="E249">
            <v>2.8400000000000002E-2</v>
          </cell>
          <cell r="F249">
            <v>7384</v>
          </cell>
          <cell r="H249">
            <v>7.7299999999999994E-2</v>
          </cell>
        </row>
        <row r="250">
          <cell r="B250">
            <v>270000</v>
          </cell>
          <cell r="C250">
            <v>20709</v>
          </cell>
          <cell r="D250">
            <v>13203</v>
          </cell>
          <cell r="E250">
            <v>2.7799999999999998E-2</v>
          </cell>
          <cell r="F250">
            <v>7506</v>
          </cell>
          <cell r="H250">
            <v>7.6700000000000004E-2</v>
          </cell>
        </row>
        <row r="251">
          <cell r="B251">
            <v>280000</v>
          </cell>
          <cell r="C251">
            <v>21280</v>
          </cell>
          <cell r="D251">
            <v>13692</v>
          </cell>
          <cell r="E251">
            <v>2.7099999999999999E-2</v>
          </cell>
          <cell r="F251">
            <v>7588</v>
          </cell>
          <cell r="H251">
            <v>7.5999999999999998E-2</v>
          </cell>
        </row>
        <row r="252">
          <cell r="B252">
            <v>290000</v>
          </cell>
          <cell r="C252">
            <v>21866</v>
          </cell>
          <cell r="D252">
            <v>14181</v>
          </cell>
          <cell r="E252">
            <v>2.6499999999999999E-2</v>
          </cell>
          <cell r="F252">
            <v>7685</v>
          </cell>
          <cell r="H252">
            <v>7.5399999999999995E-2</v>
          </cell>
        </row>
        <row r="253">
          <cell r="B253">
            <v>300000</v>
          </cell>
          <cell r="C253">
            <v>22470</v>
          </cell>
          <cell r="D253">
            <v>14670</v>
          </cell>
          <cell r="E253">
            <v>2.5999999999999999E-2</v>
          </cell>
          <cell r="F253">
            <v>7800</v>
          </cell>
          <cell r="H253">
            <v>7.4899999999999994E-2</v>
          </cell>
        </row>
        <row r="254">
          <cell r="B254">
            <v>310000</v>
          </cell>
          <cell r="C254">
            <v>23064</v>
          </cell>
          <cell r="D254">
            <v>15159</v>
          </cell>
          <cell r="E254">
            <v>2.5499999999999998E-2</v>
          </cell>
          <cell r="F254">
            <v>7904.9999999999991</v>
          </cell>
          <cell r="H254">
            <v>7.4399999999999994E-2</v>
          </cell>
        </row>
        <row r="255">
          <cell r="B255">
            <v>320000</v>
          </cell>
          <cell r="C255">
            <v>23648</v>
          </cell>
          <cell r="D255">
            <v>15648</v>
          </cell>
          <cell r="E255">
            <v>2.5000000000000001E-2</v>
          </cell>
          <cell r="F255">
            <v>8000</v>
          </cell>
          <cell r="H255">
            <v>7.3899999999999993E-2</v>
          </cell>
        </row>
        <row r="256">
          <cell r="B256">
            <v>330000</v>
          </cell>
          <cell r="C256">
            <v>24222</v>
          </cell>
          <cell r="D256">
            <v>16137</v>
          </cell>
          <cell r="E256">
            <v>2.4500000000000001E-2</v>
          </cell>
          <cell r="F256">
            <v>8085</v>
          </cell>
          <cell r="H256">
            <v>7.3400000000000007E-2</v>
          </cell>
        </row>
        <row r="257">
          <cell r="B257">
            <v>340000</v>
          </cell>
          <cell r="C257">
            <v>24820</v>
          </cell>
          <cell r="D257">
            <v>16626</v>
          </cell>
          <cell r="E257">
            <v>2.41E-2</v>
          </cell>
          <cell r="F257">
            <v>8194</v>
          </cell>
          <cell r="H257">
            <v>7.2999999999999995E-2</v>
          </cell>
        </row>
        <row r="258">
          <cell r="B258">
            <v>350000</v>
          </cell>
          <cell r="C258">
            <v>25410</v>
          </cell>
          <cell r="D258">
            <v>17115</v>
          </cell>
          <cell r="E258">
            <v>2.3699999999999999E-2</v>
          </cell>
          <cell r="F258">
            <v>8295</v>
          </cell>
          <cell r="H258">
            <v>7.2599999999999998E-2</v>
          </cell>
        </row>
        <row r="259">
          <cell r="B259">
            <v>360000</v>
          </cell>
          <cell r="C259">
            <v>25992</v>
          </cell>
          <cell r="D259">
            <v>17604</v>
          </cell>
          <cell r="E259">
            <v>2.3300000000000001E-2</v>
          </cell>
          <cell r="F259">
            <v>8388</v>
          </cell>
          <cell r="H259">
            <v>7.22E-2</v>
          </cell>
        </row>
        <row r="260">
          <cell r="B260">
            <v>370000</v>
          </cell>
          <cell r="C260">
            <v>26566</v>
          </cell>
          <cell r="D260">
            <v>18093</v>
          </cell>
          <cell r="E260">
            <v>2.29E-2</v>
          </cell>
          <cell r="F260">
            <v>8473</v>
          </cell>
          <cell r="H260">
            <v>7.1800000000000003E-2</v>
          </cell>
        </row>
        <row r="261">
          <cell r="B261">
            <v>380000</v>
          </cell>
          <cell r="C261">
            <v>27170</v>
          </cell>
          <cell r="D261">
            <v>18582</v>
          </cell>
          <cell r="E261">
            <v>2.2599999999999999E-2</v>
          </cell>
          <cell r="F261">
            <v>8588</v>
          </cell>
          <cell r="H261">
            <v>7.1499999999999994E-2</v>
          </cell>
        </row>
        <row r="262">
          <cell r="B262">
            <v>390000</v>
          </cell>
          <cell r="C262">
            <v>27768</v>
          </cell>
          <cell r="D262">
            <v>19071</v>
          </cell>
          <cell r="E262">
            <v>2.23E-2</v>
          </cell>
          <cell r="F262">
            <v>8697</v>
          </cell>
          <cell r="H262">
            <v>7.1199999999999999E-2</v>
          </cell>
        </row>
        <row r="263">
          <cell r="B263">
            <v>400000</v>
          </cell>
          <cell r="C263">
            <v>28360</v>
          </cell>
          <cell r="D263">
            <v>19560</v>
          </cell>
          <cell r="E263">
            <v>2.1999999999999999E-2</v>
          </cell>
          <cell r="F263">
            <v>8800</v>
          </cell>
          <cell r="H263">
            <v>7.0900000000000005E-2</v>
          </cell>
        </row>
        <row r="264">
          <cell r="B264">
            <v>410000</v>
          </cell>
          <cell r="C264">
            <v>28946</v>
          </cell>
          <cell r="D264">
            <v>20049</v>
          </cell>
          <cell r="E264">
            <v>2.1700000000000001E-2</v>
          </cell>
          <cell r="F264">
            <v>8897</v>
          </cell>
          <cell r="H264">
            <v>7.0599999999999996E-2</v>
          </cell>
        </row>
        <row r="265">
          <cell r="B265">
            <v>420000</v>
          </cell>
          <cell r="C265">
            <v>29526</v>
          </cell>
          <cell r="D265">
            <v>20538</v>
          </cell>
          <cell r="E265">
            <v>2.1399999999999999E-2</v>
          </cell>
          <cell r="F265">
            <v>8988</v>
          </cell>
          <cell r="H265">
            <v>7.0300000000000001E-2</v>
          </cell>
        </row>
        <row r="266">
          <cell r="B266">
            <v>430000</v>
          </cell>
          <cell r="C266">
            <v>30100</v>
          </cell>
          <cell r="D266">
            <v>21027</v>
          </cell>
          <cell r="E266">
            <v>2.1100000000000001E-2</v>
          </cell>
          <cell r="F266">
            <v>9073</v>
          </cell>
          <cell r="H266">
            <v>7.0000000000000007E-2</v>
          </cell>
        </row>
        <row r="267">
          <cell r="B267">
            <v>440000</v>
          </cell>
          <cell r="C267">
            <v>30712</v>
          </cell>
          <cell r="D267">
            <v>21516</v>
          </cell>
          <cell r="E267">
            <v>2.0899999999999998E-2</v>
          </cell>
          <cell r="F267">
            <v>9196</v>
          </cell>
          <cell r="H267">
            <v>6.9800000000000001E-2</v>
          </cell>
        </row>
        <row r="268">
          <cell r="B268">
            <v>450000</v>
          </cell>
          <cell r="C268">
            <v>31275</v>
          </cell>
          <cell r="D268">
            <v>22005</v>
          </cell>
          <cell r="E268">
            <v>2.06E-2</v>
          </cell>
          <cell r="F268">
            <v>9270</v>
          </cell>
          <cell r="H268">
            <v>6.9500000000000006E-2</v>
          </cell>
        </row>
        <row r="269">
          <cell r="B269">
            <v>460000</v>
          </cell>
          <cell r="C269">
            <v>31878</v>
          </cell>
          <cell r="D269">
            <v>22494</v>
          </cell>
          <cell r="E269">
            <v>2.0400000000000001E-2</v>
          </cell>
          <cell r="F269">
            <v>9384</v>
          </cell>
          <cell r="H269">
            <v>6.93E-2</v>
          </cell>
        </row>
        <row r="270">
          <cell r="B270">
            <v>470000</v>
          </cell>
          <cell r="C270">
            <v>32477</v>
          </cell>
          <cell r="D270">
            <v>22983</v>
          </cell>
          <cell r="E270">
            <v>2.0200000000000003E-2</v>
          </cell>
          <cell r="F270">
            <v>9494.0000000000018</v>
          </cell>
          <cell r="H270">
            <v>6.9099999999999995E-2</v>
          </cell>
        </row>
        <row r="271">
          <cell r="B271">
            <v>480000</v>
          </cell>
          <cell r="C271">
            <v>33072</v>
          </cell>
          <cell r="D271">
            <v>23472</v>
          </cell>
          <cell r="E271">
            <v>0.02</v>
          </cell>
          <cell r="F271">
            <v>9600</v>
          </cell>
          <cell r="H271">
            <v>6.8900000000000003E-2</v>
          </cell>
        </row>
        <row r="272">
          <cell r="B272">
            <v>490000</v>
          </cell>
          <cell r="C272">
            <v>33663</v>
          </cell>
          <cell r="D272">
            <v>23961</v>
          </cell>
          <cell r="E272">
            <v>1.9800000000000005E-2</v>
          </cell>
          <cell r="F272">
            <v>9702.0000000000018</v>
          </cell>
          <cell r="H272">
            <v>6.8699999999999997E-2</v>
          </cell>
        </row>
        <row r="273">
          <cell r="B273">
            <v>500000</v>
          </cell>
          <cell r="C273">
            <v>34250</v>
          </cell>
          <cell r="D273">
            <v>24450</v>
          </cell>
          <cell r="E273">
            <v>1.9600000000000006E-2</v>
          </cell>
          <cell r="F273">
            <v>9800.0000000000036</v>
          </cell>
          <cell r="H273">
            <v>6.8500000000000005E-2</v>
          </cell>
        </row>
        <row r="274">
          <cell r="B274">
            <v>510000</v>
          </cell>
          <cell r="C274">
            <v>34833</v>
          </cell>
          <cell r="D274">
            <v>24939</v>
          </cell>
          <cell r="E274">
            <v>1.9400000000000008E-2</v>
          </cell>
          <cell r="F274">
            <v>9894.0000000000036</v>
          </cell>
          <cell r="H274">
            <v>6.83E-2</v>
          </cell>
        </row>
        <row r="275">
          <cell r="B275">
            <v>520000</v>
          </cell>
          <cell r="C275">
            <v>35412</v>
          </cell>
          <cell r="D275">
            <v>25428</v>
          </cell>
          <cell r="E275">
            <v>1.9200000000000009E-2</v>
          </cell>
          <cell r="F275">
            <v>9984.0000000000036</v>
          </cell>
          <cell r="H275">
            <v>6.8099999999999994E-2</v>
          </cell>
        </row>
        <row r="276">
          <cell r="B276">
            <v>530000</v>
          </cell>
          <cell r="C276">
            <v>35987.000000000007</v>
          </cell>
          <cell r="D276">
            <v>25917</v>
          </cell>
          <cell r="E276">
            <v>1.900000000000001E-2</v>
          </cell>
          <cell r="F276">
            <v>10070.000000000005</v>
          </cell>
          <cell r="H276">
            <v>6.7900000000000016E-2</v>
          </cell>
        </row>
        <row r="277">
          <cell r="B277">
            <v>540000</v>
          </cell>
          <cell r="C277">
            <v>36612</v>
          </cell>
          <cell r="D277">
            <v>26406</v>
          </cell>
          <cell r="E277">
            <v>1.89E-2</v>
          </cell>
          <cell r="F277">
            <v>10206</v>
          </cell>
          <cell r="H277">
            <v>6.7799999999999999E-2</v>
          </cell>
        </row>
        <row r="278">
          <cell r="B278">
            <v>550000</v>
          </cell>
          <cell r="C278">
            <v>37180</v>
          </cell>
          <cell r="D278">
            <v>26895</v>
          </cell>
          <cell r="E278">
            <v>1.8700000000000001E-2</v>
          </cell>
          <cell r="F278">
            <v>10285</v>
          </cell>
          <cell r="H278">
            <v>6.7599999999999993E-2</v>
          </cell>
        </row>
        <row r="279">
          <cell r="B279">
            <v>560000</v>
          </cell>
          <cell r="C279">
            <v>37744</v>
          </cell>
          <cell r="D279">
            <v>27384</v>
          </cell>
          <cell r="E279">
            <v>1.8500000000000003E-2</v>
          </cell>
          <cell r="F279">
            <v>10360.000000000002</v>
          </cell>
          <cell r="H279">
            <v>6.7400000000000002E-2</v>
          </cell>
        </row>
        <row r="280">
          <cell r="B280">
            <v>570000</v>
          </cell>
          <cell r="C280">
            <v>38361</v>
          </cell>
          <cell r="D280">
            <v>27873</v>
          </cell>
          <cell r="E280">
            <v>1.84E-2</v>
          </cell>
          <cell r="F280">
            <v>10488</v>
          </cell>
          <cell r="H280">
            <v>6.7299999999999999E-2</v>
          </cell>
        </row>
        <row r="281">
          <cell r="B281">
            <v>580000</v>
          </cell>
          <cell r="C281">
            <v>38918</v>
          </cell>
          <cell r="D281">
            <v>28362</v>
          </cell>
          <cell r="E281">
            <v>1.8200000000000001E-2</v>
          </cell>
          <cell r="F281">
            <v>10556</v>
          </cell>
          <cell r="H281">
            <v>6.7100000000000007E-2</v>
          </cell>
        </row>
        <row r="282">
          <cell r="B282">
            <v>590000</v>
          </cell>
          <cell r="C282">
            <v>39530</v>
          </cell>
          <cell r="D282">
            <v>28851</v>
          </cell>
          <cell r="E282">
            <v>1.8100000000000002E-2</v>
          </cell>
          <cell r="F282">
            <v>10679</v>
          </cell>
          <cell r="H282">
            <v>6.7000000000000004E-2</v>
          </cell>
        </row>
        <row r="283">
          <cell r="B283">
            <v>600000</v>
          </cell>
          <cell r="C283">
            <v>40140</v>
          </cell>
          <cell r="D283">
            <v>29340</v>
          </cell>
          <cell r="E283">
            <v>1.7999999999999999E-2</v>
          </cell>
          <cell r="F283">
            <v>10800</v>
          </cell>
          <cell r="H283">
            <v>6.6900000000000001E-2</v>
          </cell>
        </row>
        <row r="284">
          <cell r="B284">
            <v>610000</v>
          </cell>
          <cell r="C284">
            <v>40687</v>
          </cell>
          <cell r="D284">
            <v>29829</v>
          </cell>
          <cell r="E284">
            <v>1.78E-2</v>
          </cell>
          <cell r="F284">
            <v>10858</v>
          </cell>
          <cell r="H284">
            <v>6.6699999999999995E-2</v>
          </cell>
        </row>
        <row r="285">
          <cell r="B285">
            <v>620000</v>
          </cell>
          <cell r="C285">
            <v>41292</v>
          </cell>
          <cell r="D285">
            <v>30318</v>
          </cell>
          <cell r="E285">
            <v>1.77E-2</v>
          </cell>
          <cell r="F285">
            <v>10974</v>
          </cell>
          <cell r="H285">
            <v>6.6600000000000006E-2</v>
          </cell>
        </row>
        <row r="286">
          <cell r="B286">
            <v>630000</v>
          </cell>
          <cell r="C286">
            <v>41895</v>
          </cell>
          <cell r="D286">
            <v>30807</v>
          </cell>
          <cell r="E286">
            <v>1.7600000000000001E-2</v>
          </cell>
          <cell r="F286">
            <v>11088</v>
          </cell>
          <cell r="H286">
            <v>6.6500000000000004E-2</v>
          </cell>
        </row>
        <row r="287">
          <cell r="B287">
            <v>640000</v>
          </cell>
          <cell r="C287">
            <v>42496</v>
          </cell>
          <cell r="D287">
            <v>31296</v>
          </cell>
          <cell r="E287">
            <v>1.7500000000000002E-2</v>
          </cell>
          <cell r="F287">
            <v>11200.000000000002</v>
          </cell>
          <cell r="H287">
            <v>6.6400000000000001E-2</v>
          </cell>
        </row>
        <row r="288">
          <cell r="B288">
            <v>650000</v>
          </cell>
          <cell r="C288">
            <v>43030</v>
          </cell>
          <cell r="D288">
            <v>31785</v>
          </cell>
          <cell r="E288">
            <v>1.7299999999999999E-2</v>
          </cell>
          <cell r="F288">
            <v>11245</v>
          </cell>
          <cell r="H288">
            <v>6.6199999999999995E-2</v>
          </cell>
        </row>
        <row r="289">
          <cell r="B289">
            <v>660000</v>
          </cell>
          <cell r="C289">
            <v>43626</v>
          </cell>
          <cell r="D289">
            <v>32274</v>
          </cell>
          <cell r="E289">
            <v>1.72E-2</v>
          </cell>
          <cell r="F289">
            <v>11352</v>
          </cell>
          <cell r="H289">
            <v>6.6100000000000006E-2</v>
          </cell>
        </row>
        <row r="290">
          <cell r="B290">
            <v>670000</v>
          </cell>
          <cell r="C290">
            <v>44220</v>
          </cell>
          <cell r="D290">
            <v>32763</v>
          </cell>
          <cell r="E290">
            <v>1.7100000000000001E-2</v>
          </cell>
          <cell r="F290">
            <v>11457</v>
          </cell>
          <cell r="H290">
            <v>6.6000000000000003E-2</v>
          </cell>
        </row>
        <row r="291">
          <cell r="B291">
            <v>680000</v>
          </cell>
          <cell r="C291">
            <v>44812</v>
          </cell>
          <cell r="D291">
            <v>33252</v>
          </cell>
          <cell r="E291">
            <v>1.7000000000000001E-2</v>
          </cell>
          <cell r="F291">
            <v>11560</v>
          </cell>
          <cell r="H291">
            <v>6.59E-2</v>
          </cell>
        </row>
        <row r="292">
          <cell r="B292">
            <v>690000</v>
          </cell>
          <cell r="C292">
            <v>45402</v>
          </cell>
          <cell r="D292">
            <v>33741</v>
          </cell>
          <cell r="E292">
            <v>1.6899999999999998E-2</v>
          </cell>
          <cell r="F292">
            <v>11660.999999999998</v>
          </cell>
          <cell r="H292">
            <v>6.5799999999999997E-2</v>
          </cell>
        </row>
        <row r="293">
          <cell r="B293">
            <v>700000</v>
          </cell>
          <cell r="C293">
            <v>45990</v>
          </cell>
          <cell r="D293">
            <v>34230</v>
          </cell>
          <cell r="E293">
            <v>1.6799999999999999E-2</v>
          </cell>
          <cell r="F293">
            <v>11760</v>
          </cell>
          <cell r="H293">
            <v>6.5699999999999995E-2</v>
          </cell>
        </row>
        <row r="294">
          <cell r="B294">
            <v>710000</v>
          </cell>
          <cell r="C294">
            <v>46576</v>
          </cell>
          <cell r="D294">
            <v>34719</v>
          </cell>
          <cell r="E294">
            <v>1.67E-2</v>
          </cell>
          <cell r="F294">
            <v>11857</v>
          </cell>
          <cell r="H294">
            <v>6.5600000000000006E-2</v>
          </cell>
        </row>
        <row r="295">
          <cell r="B295">
            <v>720000</v>
          </cell>
          <cell r="C295">
            <v>47160</v>
          </cell>
          <cell r="D295">
            <v>35208</v>
          </cell>
          <cell r="E295">
            <v>1.66E-2</v>
          </cell>
          <cell r="F295">
            <v>11952</v>
          </cell>
          <cell r="H295">
            <v>6.5500000000000003E-2</v>
          </cell>
        </row>
        <row r="296">
          <cell r="B296">
            <v>730000</v>
          </cell>
          <cell r="C296">
            <v>47742</v>
          </cell>
          <cell r="D296">
            <v>35697</v>
          </cell>
          <cell r="E296">
            <v>1.6500000000000001E-2</v>
          </cell>
          <cell r="F296">
            <v>12045</v>
          </cell>
          <cell r="H296">
            <v>6.54E-2</v>
          </cell>
        </row>
        <row r="297">
          <cell r="B297">
            <v>740000</v>
          </cell>
          <cell r="C297">
            <v>48322</v>
          </cell>
          <cell r="D297">
            <v>36186</v>
          </cell>
          <cell r="E297">
            <v>1.6400000000000001E-2</v>
          </cell>
          <cell r="F297">
            <v>12136.000000000002</v>
          </cell>
          <cell r="H297">
            <v>6.5299999999999997E-2</v>
          </cell>
        </row>
        <row r="298">
          <cell r="B298">
            <v>750000</v>
          </cell>
          <cell r="C298">
            <v>48975</v>
          </cell>
          <cell r="D298">
            <v>36675</v>
          </cell>
          <cell r="E298">
            <v>1.6400000000000001E-2</v>
          </cell>
          <cell r="F298">
            <v>12300.000000000002</v>
          </cell>
          <cell r="H298">
            <v>6.5299999999999997E-2</v>
          </cell>
        </row>
        <row r="299">
          <cell r="B299">
            <v>760000</v>
          </cell>
          <cell r="C299">
            <v>49552</v>
          </cell>
          <cell r="D299">
            <v>37164</v>
          </cell>
          <cell r="E299">
            <v>1.6299999999999999E-2</v>
          </cell>
          <cell r="F299">
            <v>12387.999999999998</v>
          </cell>
          <cell r="H299">
            <v>6.5199999999999994E-2</v>
          </cell>
        </row>
        <row r="300">
          <cell r="B300">
            <v>770000</v>
          </cell>
          <cell r="C300">
            <v>50127</v>
          </cell>
          <cell r="D300">
            <v>37653</v>
          </cell>
          <cell r="E300">
            <v>1.6199999999999999E-2</v>
          </cell>
          <cell r="F300">
            <v>12474</v>
          </cell>
          <cell r="H300">
            <v>6.5100000000000005E-2</v>
          </cell>
        </row>
        <row r="301">
          <cell r="B301">
            <v>780000</v>
          </cell>
          <cell r="C301">
            <v>50700</v>
          </cell>
          <cell r="D301">
            <v>38142</v>
          </cell>
          <cell r="E301">
            <v>1.61E-2</v>
          </cell>
          <cell r="F301">
            <v>12558</v>
          </cell>
          <cell r="H301">
            <v>6.5000000000000002E-2</v>
          </cell>
        </row>
        <row r="302">
          <cell r="B302">
            <v>790000</v>
          </cell>
          <cell r="C302">
            <v>51271</v>
          </cell>
          <cell r="D302">
            <v>38631</v>
          </cell>
          <cell r="E302">
            <v>1.6E-2</v>
          </cell>
          <cell r="F302">
            <v>12640</v>
          </cell>
          <cell r="H302">
            <v>6.4899999999999999E-2</v>
          </cell>
        </row>
        <row r="303">
          <cell r="B303">
            <v>800000</v>
          </cell>
          <cell r="C303">
            <v>51920</v>
          </cell>
          <cell r="D303">
            <v>39120</v>
          </cell>
          <cell r="E303">
            <v>1.6E-2</v>
          </cell>
          <cell r="F303">
            <v>12800</v>
          </cell>
          <cell r="H303">
            <v>6.4899999999999999E-2</v>
          </cell>
        </row>
        <row r="304">
          <cell r="B304">
            <v>810000</v>
          </cell>
          <cell r="C304">
            <v>52488</v>
          </cell>
          <cell r="D304">
            <v>39609</v>
          </cell>
          <cell r="E304">
            <v>1.5900000000000001E-2</v>
          </cell>
          <cell r="F304">
            <v>12879</v>
          </cell>
          <cell r="H304">
            <v>6.4799999999999996E-2</v>
          </cell>
        </row>
        <row r="305">
          <cell r="B305">
            <v>820000</v>
          </cell>
          <cell r="C305">
            <v>53054</v>
          </cell>
          <cell r="D305">
            <v>40098</v>
          </cell>
          <cell r="E305">
            <v>1.5800000000000002E-2</v>
          </cell>
          <cell r="F305">
            <v>12956.000000000002</v>
          </cell>
          <cell r="H305">
            <v>6.4699999999999994E-2</v>
          </cell>
        </row>
        <row r="306">
          <cell r="B306">
            <v>830000</v>
          </cell>
          <cell r="C306">
            <v>53618</v>
          </cell>
          <cell r="D306">
            <v>40587</v>
          </cell>
          <cell r="E306">
            <v>1.5699999999999999E-2</v>
          </cell>
          <cell r="F306">
            <v>13030.999999999998</v>
          </cell>
          <cell r="H306">
            <v>6.4600000000000005E-2</v>
          </cell>
        </row>
        <row r="307">
          <cell r="B307">
            <v>840000</v>
          </cell>
          <cell r="C307">
            <v>54264</v>
          </cell>
          <cell r="D307">
            <v>41076</v>
          </cell>
          <cell r="E307">
            <v>1.5699999999999999E-2</v>
          </cell>
          <cell r="F307">
            <v>13187.999999999998</v>
          </cell>
          <cell r="H307">
            <v>6.4600000000000005E-2</v>
          </cell>
        </row>
        <row r="308">
          <cell r="B308">
            <v>850000</v>
          </cell>
          <cell r="C308">
            <v>54825</v>
          </cell>
          <cell r="D308">
            <v>41565</v>
          </cell>
          <cell r="E308">
            <v>1.5599999999999999E-2</v>
          </cell>
          <cell r="F308">
            <v>13260</v>
          </cell>
          <cell r="H308">
            <v>6.4500000000000002E-2</v>
          </cell>
        </row>
        <row r="309">
          <cell r="B309">
            <v>860000</v>
          </cell>
          <cell r="C309">
            <v>55384</v>
          </cell>
          <cell r="D309">
            <v>42054</v>
          </cell>
          <cell r="E309">
            <v>1.55E-2</v>
          </cell>
          <cell r="F309">
            <v>13330</v>
          </cell>
          <cell r="H309">
            <v>6.4399999999999999E-2</v>
          </cell>
        </row>
        <row r="310">
          <cell r="B310">
            <v>870000</v>
          </cell>
          <cell r="C310">
            <v>56028</v>
          </cell>
          <cell r="D310">
            <v>42543</v>
          </cell>
          <cell r="E310">
            <v>1.55E-2</v>
          </cell>
          <cell r="F310">
            <v>13485</v>
          </cell>
          <cell r="H310">
            <v>6.4399999999999999E-2</v>
          </cell>
        </row>
        <row r="311">
          <cell r="B311">
            <v>880000</v>
          </cell>
          <cell r="C311">
            <v>56584</v>
          </cell>
          <cell r="D311">
            <v>43032</v>
          </cell>
          <cell r="E311">
            <v>1.54E-2</v>
          </cell>
          <cell r="F311">
            <v>13552</v>
          </cell>
          <cell r="H311">
            <v>6.4299999999999996E-2</v>
          </cell>
        </row>
        <row r="312">
          <cell r="B312">
            <v>890000</v>
          </cell>
          <cell r="C312">
            <v>57227</v>
          </cell>
          <cell r="D312">
            <v>43521</v>
          </cell>
          <cell r="E312">
            <v>1.54E-2</v>
          </cell>
          <cell r="F312">
            <v>13706</v>
          </cell>
          <cell r="H312">
            <v>6.4299999999999996E-2</v>
          </cell>
        </row>
        <row r="313">
          <cell r="B313">
            <v>900000</v>
          </cell>
          <cell r="C313">
            <v>57780</v>
          </cell>
          <cell r="D313">
            <v>44010</v>
          </cell>
          <cell r="E313">
            <v>1.5299999999999999E-2</v>
          </cell>
          <cell r="F313">
            <v>13770</v>
          </cell>
          <cell r="H313">
            <v>6.4199999999999993E-2</v>
          </cell>
        </row>
        <row r="314">
          <cell r="B314">
            <v>910000</v>
          </cell>
          <cell r="C314">
            <v>58331</v>
          </cell>
          <cell r="D314">
            <v>44499</v>
          </cell>
          <cell r="E314">
            <v>1.52E-2</v>
          </cell>
          <cell r="F314">
            <v>13832</v>
          </cell>
          <cell r="H314">
            <v>6.4100000000000004E-2</v>
          </cell>
        </row>
        <row r="315">
          <cell r="B315">
            <v>920000</v>
          </cell>
          <cell r="C315">
            <v>58972</v>
          </cell>
          <cell r="D315">
            <v>44988</v>
          </cell>
          <cell r="E315">
            <v>1.52E-2</v>
          </cell>
          <cell r="F315">
            <v>13984</v>
          </cell>
          <cell r="H315">
            <v>6.4100000000000004E-2</v>
          </cell>
        </row>
        <row r="316">
          <cell r="B316">
            <v>930000</v>
          </cell>
          <cell r="C316">
            <v>59520</v>
          </cell>
          <cell r="D316">
            <v>45477</v>
          </cell>
          <cell r="E316">
            <v>1.5100000000000001E-2</v>
          </cell>
          <cell r="F316">
            <v>14043</v>
          </cell>
          <cell r="H316">
            <v>6.4000000000000001E-2</v>
          </cell>
        </row>
        <row r="317">
          <cell r="B317">
            <v>940000</v>
          </cell>
          <cell r="C317">
            <v>60160</v>
          </cell>
          <cell r="D317">
            <v>45966</v>
          </cell>
          <cell r="E317">
            <v>1.5100000000000001E-2</v>
          </cell>
          <cell r="F317">
            <v>14194</v>
          </cell>
          <cell r="H317">
            <v>6.4000000000000001E-2</v>
          </cell>
        </row>
        <row r="318">
          <cell r="B318">
            <v>950000</v>
          </cell>
          <cell r="C318">
            <v>60705</v>
          </cell>
          <cell r="D318">
            <v>46455</v>
          </cell>
          <cell r="E318">
            <v>1.4999999999999999E-2</v>
          </cell>
          <cell r="F318">
            <v>14250</v>
          </cell>
          <cell r="H318">
            <v>6.3899999999999998E-2</v>
          </cell>
        </row>
        <row r="319">
          <cell r="B319">
            <v>960000</v>
          </cell>
          <cell r="C319">
            <v>61344</v>
          </cell>
          <cell r="D319">
            <v>46944</v>
          </cell>
          <cell r="E319">
            <v>1.4999999999999999E-2</v>
          </cell>
          <cell r="F319">
            <v>14400</v>
          </cell>
          <cell r="H319">
            <v>6.3899999999999998E-2</v>
          </cell>
        </row>
        <row r="320">
          <cell r="B320">
            <v>970000</v>
          </cell>
          <cell r="C320">
            <v>61886</v>
          </cell>
          <cell r="D320">
            <v>47433</v>
          </cell>
          <cell r="E320">
            <v>1.49E-2</v>
          </cell>
          <cell r="F320">
            <v>14453</v>
          </cell>
          <cell r="H320">
            <v>6.3799999999999996E-2</v>
          </cell>
        </row>
        <row r="321">
          <cell r="B321">
            <v>980000</v>
          </cell>
          <cell r="C321">
            <v>62524</v>
          </cell>
          <cell r="D321">
            <v>47922</v>
          </cell>
          <cell r="E321">
            <v>1.49E-2</v>
          </cell>
          <cell r="F321">
            <v>14602</v>
          </cell>
          <cell r="H321">
            <v>6.3799999999999996E-2</v>
          </cell>
        </row>
        <row r="322">
          <cell r="B322">
            <v>990000</v>
          </cell>
          <cell r="C322">
            <v>63063</v>
          </cell>
          <cell r="D322">
            <v>48411</v>
          </cell>
          <cell r="E322">
            <v>1.4800000000000001E-2</v>
          </cell>
          <cell r="F322">
            <v>14652</v>
          </cell>
          <cell r="H322">
            <v>6.3700000000000007E-2</v>
          </cell>
        </row>
        <row r="323">
          <cell r="B323">
            <v>1000000</v>
          </cell>
          <cell r="C323">
            <v>63700</v>
          </cell>
          <cell r="D323">
            <v>48900</v>
          </cell>
          <cell r="E323">
            <v>1.4800000000000001E-2</v>
          </cell>
          <cell r="F323">
            <v>14800</v>
          </cell>
          <cell r="H323">
            <v>6.3700000000000007E-2</v>
          </cell>
        </row>
        <row r="324">
          <cell r="B324">
            <v>1010000</v>
          </cell>
          <cell r="C324">
            <v>64236</v>
          </cell>
          <cell r="D324">
            <v>49389</v>
          </cell>
          <cell r="E324">
            <v>1.47E-2</v>
          </cell>
          <cell r="F324">
            <v>14847</v>
          </cell>
          <cell r="H324">
            <v>6.3600000000000004E-2</v>
          </cell>
        </row>
        <row r="325">
          <cell r="B325">
            <v>1020000</v>
          </cell>
          <cell r="C325">
            <v>64872</v>
          </cell>
          <cell r="D325">
            <v>49878</v>
          </cell>
          <cell r="E325">
            <v>1.47E-2</v>
          </cell>
          <cell r="F325">
            <v>14994</v>
          </cell>
          <cell r="H325">
            <v>6.3600000000000004E-2</v>
          </cell>
        </row>
        <row r="326">
          <cell r="B326">
            <v>1030000</v>
          </cell>
          <cell r="C326">
            <v>65405</v>
          </cell>
          <cell r="D326">
            <v>50367</v>
          </cell>
          <cell r="E326">
            <v>1.46E-2</v>
          </cell>
          <cell r="F326">
            <v>15038</v>
          </cell>
          <cell r="H326">
            <v>6.3500000000000001E-2</v>
          </cell>
        </row>
        <row r="327">
          <cell r="B327">
            <v>1040000</v>
          </cell>
          <cell r="C327">
            <v>66040</v>
          </cell>
          <cell r="D327">
            <v>50856</v>
          </cell>
          <cell r="E327">
            <v>1.46E-2</v>
          </cell>
          <cell r="F327">
            <v>15184</v>
          </cell>
          <cell r="H327">
            <v>6.3500000000000001E-2</v>
          </cell>
        </row>
        <row r="328">
          <cell r="B328">
            <v>1050000</v>
          </cell>
          <cell r="C328">
            <v>66675</v>
          </cell>
          <cell r="D328">
            <v>51345</v>
          </cell>
          <cell r="E328">
            <v>1.46E-2</v>
          </cell>
          <cell r="F328">
            <v>15330</v>
          </cell>
          <cell r="H328">
            <v>6.3500000000000001E-2</v>
          </cell>
        </row>
        <row r="329">
          <cell r="B329">
            <v>1060000</v>
          </cell>
          <cell r="C329">
            <v>67204</v>
          </cell>
          <cell r="D329">
            <v>51834</v>
          </cell>
          <cell r="E329">
            <v>1.4500000000000001E-2</v>
          </cell>
          <cell r="F329">
            <v>15370</v>
          </cell>
          <cell r="H329">
            <v>6.3399999999999998E-2</v>
          </cell>
        </row>
        <row r="330">
          <cell r="B330">
            <v>1070000</v>
          </cell>
          <cell r="C330">
            <v>67838</v>
          </cell>
          <cell r="D330">
            <v>52323</v>
          </cell>
          <cell r="E330">
            <v>1.4500000000000001E-2</v>
          </cell>
          <cell r="F330">
            <v>15515</v>
          </cell>
          <cell r="H330">
            <v>6.3399999999999998E-2</v>
          </cell>
        </row>
        <row r="331">
          <cell r="B331">
            <v>1080000</v>
          </cell>
          <cell r="C331">
            <v>68472</v>
          </cell>
          <cell r="D331">
            <v>52812</v>
          </cell>
          <cell r="E331">
            <v>1.4500000000000001E-2</v>
          </cell>
          <cell r="F331">
            <v>15660</v>
          </cell>
          <cell r="H331">
            <v>6.3399999999999998E-2</v>
          </cell>
        </row>
        <row r="332">
          <cell r="B332">
            <v>1090000</v>
          </cell>
          <cell r="C332">
            <v>68997</v>
          </cell>
          <cell r="D332">
            <v>53301</v>
          </cell>
          <cell r="E332">
            <v>1.44E-2</v>
          </cell>
          <cell r="F332">
            <v>15696</v>
          </cell>
          <cell r="H332">
            <v>6.3299999999999995E-2</v>
          </cell>
        </row>
        <row r="333">
          <cell r="B333">
            <v>1100000</v>
          </cell>
          <cell r="C333">
            <v>69630</v>
          </cell>
          <cell r="D333">
            <v>53790</v>
          </cell>
          <cell r="E333">
            <v>1.44E-2</v>
          </cell>
          <cell r="F333">
            <v>15840</v>
          </cell>
          <cell r="H333">
            <v>6.3299999999999995E-2</v>
          </cell>
        </row>
        <row r="334">
          <cell r="B334">
            <v>1110000</v>
          </cell>
          <cell r="C334">
            <v>70263</v>
          </cell>
          <cell r="D334">
            <v>54279</v>
          </cell>
          <cell r="E334">
            <v>1.44E-2</v>
          </cell>
          <cell r="F334">
            <v>15984</v>
          </cell>
          <cell r="H334">
            <v>6.3299999999999995E-2</v>
          </cell>
        </row>
        <row r="335">
          <cell r="B335">
            <v>1120000</v>
          </cell>
          <cell r="C335">
            <v>70784</v>
          </cell>
          <cell r="D335">
            <v>54768</v>
          </cell>
          <cell r="E335">
            <v>1.43E-2</v>
          </cell>
          <cell r="F335">
            <v>16016</v>
          </cell>
          <cell r="H335">
            <v>6.3200000000000006E-2</v>
          </cell>
        </row>
        <row r="336">
          <cell r="B336">
            <v>1130000</v>
          </cell>
          <cell r="C336">
            <v>71416</v>
          </cell>
          <cell r="D336">
            <v>55257</v>
          </cell>
          <cell r="E336">
            <v>1.43E-2</v>
          </cell>
          <cell r="F336">
            <v>16159</v>
          </cell>
          <cell r="H336">
            <v>6.3200000000000006E-2</v>
          </cell>
        </row>
        <row r="337">
          <cell r="B337">
            <v>1140000</v>
          </cell>
          <cell r="C337">
            <v>72048</v>
          </cell>
          <cell r="D337">
            <v>55746</v>
          </cell>
          <cell r="E337">
            <v>1.43E-2</v>
          </cell>
          <cell r="F337">
            <v>16302</v>
          </cell>
          <cell r="H337">
            <v>6.3200000000000006E-2</v>
          </cell>
        </row>
        <row r="338">
          <cell r="B338">
            <v>1150000</v>
          </cell>
          <cell r="C338">
            <v>72565</v>
          </cell>
          <cell r="D338">
            <v>56235</v>
          </cell>
          <cell r="E338">
            <v>1.4200000000000001E-2</v>
          </cell>
          <cell r="F338">
            <v>16330.000000000002</v>
          </cell>
          <cell r="H338">
            <v>6.3100000000000003E-2</v>
          </cell>
        </row>
        <row r="339">
          <cell r="B339">
            <v>1160000</v>
          </cell>
          <cell r="C339">
            <v>73196</v>
          </cell>
          <cell r="D339">
            <v>56724</v>
          </cell>
          <cell r="E339">
            <v>1.4200000000000001E-2</v>
          </cell>
          <cell r="F339">
            <v>16472</v>
          </cell>
          <cell r="H339">
            <v>6.3100000000000003E-2</v>
          </cell>
        </row>
        <row r="340">
          <cell r="B340">
            <v>1170000</v>
          </cell>
          <cell r="C340">
            <v>73827</v>
          </cell>
          <cell r="D340">
            <v>57213</v>
          </cell>
          <cell r="E340">
            <v>1.4200000000000001E-2</v>
          </cell>
          <cell r="F340">
            <v>16614</v>
          </cell>
          <cell r="H340">
            <v>6.3100000000000003E-2</v>
          </cell>
        </row>
        <row r="341">
          <cell r="B341">
            <v>1180000</v>
          </cell>
          <cell r="C341">
            <v>74340</v>
          </cell>
          <cell r="D341">
            <v>57702</v>
          </cell>
          <cell r="E341">
            <v>1.41E-2</v>
          </cell>
          <cell r="F341">
            <v>16638</v>
          </cell>
          <cell r="H341">
            <v>6.3E-2</v>
          </cell>
        </row>
        <row r="342">
          <cell r="B342">
            <v>1190000</v>
          </cell>
          <cell r="C342">
            <v>74970</v>
          </cell>
          <cell r="D342">
            <v>58191</v>
          </cell>
          <cell r="E342">
            <v>1.41E-2</v>
          </cell>
          <cell r="F342">
            <v>16779</v>
          </cell>
          <cell r="H342">
            <v>6.3E-2</v>
          </cell>
        </row>
        <row r="343">
          <cell r="B343">
            <v>1200000</v>
          </cell>
          <cell r="C343">
            <v>75600</v>
          </cell>
          <cell r="D343">
            <v>58680</v>
          </cell>
          <cell r="E343">
            <v>1.41E-2</v>
          </cell>
          <cell r="F343">
            <v>16920</v>
          </cell>
          <cell r="H343">
            <v>6.3E-2</v>
          </cell>
        </row>
        <row r="344">
          <cell r="B344">
            <v>1210000</v>
          </cell>
          <cell r="C344">
            <v>76109</v>
          </cell>
          <cell r="D344">
            <v>59169</v>
          </cell>
          <cell r="E344">
            <v>1.4E-2</v>
          </cell>
          <cell r="F344">
            <v>16940</v>
          </cell>
          <cell r="H344">
            <v>6.2899999999999998E-2</v>
          </cell>
        </row>
        <row r="345">
          <cell r="B345">
            <v>1220000</v>
          </cell>
          <cell r="C345">
            <v>76738</v>
          </cell>
          <cell r="D345">
            <v>59658</v>
          </cell>
          <cell r="E345">
            <v>1.4E-2</v>
          </cell>
          <cell r="F345">
            <v>17080</v>
          </cell>
          <cell r="H345">
            <v>6.2899999999999998E-2</v>
          </cell>
        </row>
        <row r="346">
          <cell r="B346">
            <v>1230000</v>
          </cell>
          <cell r="C346">
            <v>77367</v>
          </cell>
          <cell r="D346">
            <v>60147</v>
          </cell>
          <cell r="E346">
            <v>1.4E-2</v>
          </cell>
          <cell r="F346">
            <v>17220</v>
          </cell>
          <cell r="H346">
            <v>6.2899999999999998E-2</v>
          </cell>
        </row>
        <row r="347">
          <cell r="B347">
            <v>1240000</v>
          </cell>
          <cell r="C347">
            <v>77872</v>
          </cell>
          <cell r="D347">
            <v>60636</v>
          </cell>
          <cell r="E347">
            <v>1.3899999999999999E-2</v>
          </cell>
          <cell r="F347">
            <v>17236</v>
          </cell>
          <cell r="H347">
            <v>6.2799999999999995E-2</v>
          </cell>
        </row>
        <row r="348">
          <cell r="B348">
            <v>1250000</v>
          </cell>
          <cell r="C348">
            <v>78500</v>
          </cell>
          <cell r="D348">
            <v>61125</v>
          </cell>
          <cell r="E348">
            <v>1.3899999999999999E-2</v>
          </cell>
          <cell r="F348">
            <v>17375</v>
          </cell>
          <cell r="H348">
            <v>6.2799999999999995E-2</v>
          </cell>
        </row>
        <row r="349">
          <cell r="B349">
            <v>1260000</v>
          </cell>
          <cell r="C349">
            <v>79128</v>
          </cell>
          <cell r="D349">
            <v>61614</v>
          </cell>
          <cell r="E349">
            <v>1.3899999999999999E-2</v>
          </cell>
          <cell r="F349">
            <v>17514</v>
          </cell>
          <cell r="H349">
            <v>6.2799999999999995E-2</v>
          </cell>
        </row>
        <row r="350">
          <cell r="B350">
            <v>1270000</v>
          </cell>
          <cell r="C350">
            <v>79629</v>
          </cell>
          <cell r="D350">
            <v>62103</v>
          </cell>
          <cell r="E350">
            <v>1.38E-2</v>
          </cell>
          <cell r="F350">
            <v>17526</v>
          </cell>
          <cell r="H350">
            <v>6.2700000000000006E-2</v>
          </cell>
        </row>
        <row r="351">
          <cell r="B351">
            <v>1280000</v>
          </cell>
          <cell r="C351">
            <v>80256</v>
          </cell>
          <cell r="D351">
            <v>62592</v>
          </cell>
          <cell r="E351">
            <v>1.38E-2</v>
          </cell>
          <cell r="F351">
            <v>17664</v>
          </cell>
          <cell r="H351">
            <v>6.2700000000000006E-2</v>
          </cell>
        </row>
        <row r="352">
          <cell r="B352">
            <v>1290000</v>
          </cell>
          <cell r="C352">
            <v>80883</v>
          </cell>
          <cell r="D352">
            <v>63081</v>
          </cell>
          <cell r="E352">
            <v>1.38E-2</v>
          </cell>
          <cell r="F352">
            <v>17802</v>
          </cell>
          <cell r="H352">
            <v>6.2700000000000006E-2</v>
          </cell>
        </row>
        <row r="353">
          <cell r="B353">
            <v>1300000</v>
          </cell>
          <cell r="C353">
            <v>81380</v>
          </cell>
          <cell r="D353">
            <v>63570</v>
          </cell>
          <cell r="E353">
            <v>1.37E-2</v>
          </cell>
          <cell r="F353">
            <v>17810</v>
          </cell>
          <cell r="H353">
            <v>6.2600000000000003E-2</v>
          </cell>
        </row>
        <row r="354">
          <cell r="B354">
            <v>1310000</v>
          </cell>
          <cell r="C354">
            <v>82006</v>
          </cell>
          <cell r="D354">
            <v>64059</v>
          </cell>
          <cell r="E354">
            <v>1.37E-2</v>
          </cell>
          <cell r="F354">
            <v>17947</v>
          </cell>
          <cell r="H354">
            <v>6.2600000000000003E-2</v>
          </cell>
        </row>
        <row r="355">
          <cell r="B355">
            <v>1320000</v>
          </cell>
          <cell r="C355">
            <v>82632</v>
          </cell>
          <cell r="D355">
            <v>64548</v>
          </cell>
          <cell r="E355">
            <v>1.37E-2</v>
          </cell>
          <cell r="F355">
            <v>18084</v>
          </cell>
          <cell r="H355">
            <v>6.2600000000000003E-2</v>
          </cell>
        </row>
        <row r="356">
          <cell r="B356">
            <v>1330000</v>
          </cell>
          <cell r="C356">
            <v>83125</v>
          </cell>
          <cell r="D356">
            <v>65037</v>
          </cell>
          <cell r="E356">
            <v>1.3599999999999999E-2</v>
          </cell>
          <cell r="F356">
            <v>18088</v>
          </cell>
          <cell r="H356">
            <v>6.25E-2</v>
          </cell>
        </row>
        <row r="357">
          <cell r="B357">
            <v>1340000</v>
          </cell>
          <cell r="C357">
            <v>83750</v>
          </cell>
          <cell r="D357">
            <v>65526</v>
          </cell>
          <cell r="E357">
            <v>1.3599999999999999E-2</v>
          </cell>
          <cell r="F357">
            <v>18224</v>
          </cell>
          <cell r="H357">
            <v>6.25E-2</v>
          </cell>
        </row>
        <row r="358">
          <cell r="B358">
            <v>1350000</v>
          </cell>
          <cell r="C358">
            <v>84375</v>
          </cell>
          <cell r="D358">
            <v>66015</v>
          </cell>
          <cell r="E358">
            <v>1.3599999999999999E-2</v>
          </cell>
          <cell r="F358">
            <v>18360</v>
          </cell>
          <cell r="H358">
            <v>6.25E-2</v>
          </cell>
        </row>
        <row r="359">
          <cell r="B359">
            <v>1360000</v>
          </cell>
          <cell r="C359">
            <v>84864</v>
          </cell>
          <cell r="D359">
            <v>66504</v>
          </cell>
          <cell r="E359">
            <v>1.35E-2</v>
          </cell>
          <cell r="F359">
            <v>18360</v>
          </cell>
          <cell r="H359">
            <v>6.2399999999999997E-2</v>
          </cell>
        </row>
        <row r="360">
          <cell r="B360">
            <v>1370000</v>
          </cell>
          <cell r="C360">
            <v>85488</v>
          </cell>
          <cell r="D360">
            <v>66993</v>
          </cell>
          <cell r="E360">
            <v>1.35E-2</v>
          </cell>
          <cell r="F360">
            <v>18495</v>
          </cell>
          <cell r="H360">
            <v>6.2399999999999997E-2</v>
          </cell>
        </row>
        <row r="361">
          <cell r="B361">
            <v>1380000</v>
          </cell>
          <cell r="C361">
            <v>86112</v>
          </cell>
          <cell r="D361">
            <v>67482</v>
          </cell>
          <cell r="E361">
            <v>1.35E-2</v>
          </cell>
          <cell r="F361">
            <v>18630</v>
          </cell>
          <cell r="H361">
            <v>6.2399999999999997E-2</v>
          </cell>
        </row>
        <row r="362">
          <cell r="B362">
            <v>1390000</v>
          </cell>
          <cell r="C362">
            <v>86597</v>
          </cell>
          <cell r="D362">
            <v>67971</v>
          </cell>
          <cell r="E362">
            <v>1.34E-2</v>
          </cell>
          <cell r="F362">
            <v>18626</v>
          </cell>
          <cell r="H362">
            <v>6.2300000000000001E-2</v>
          </cell>
        </row>
        <row r="363">
          <cell r="B363">
            <v>1400000</v>
          </cell>
          <cell r="C363">
            <v>87220</v>
          </cell>
          <cell r="D363">
            <v>68460</v>
          </cell>
          <cell r="E363">
            <v>1.34E-2</v>
          </cell>
          <cell r="F363">
            <v>18760</v>
          </cell>
          <cell r="H363">
            <v>6.2300000000000001E-2</v>
          </cell>
        </row>
        <row r="364">
          <cell r="B364">
            <v>1410000</v>
          </cell>
          <cell r="C364">
            <v>87843</v>
          </cell>
          <cell r="D364">
            <v>68949</v>
          </cell>
          <cell r="E364">
            <v>1.34E-2</v>
          </cell>
          <cell r="F364">
            <v>18894</v>
          </cell>
          <cell r="H364">
            <v>6.2300000000000001E-2</v>
          </cell>
        </row>
        <row r="365">
          <cell r="B365">
            <v>1420000</v>
          </cell>
          <cell r="C365">
            <v>88324</v>
          </cell>
          <cell r="D365">
            <v>69438</v>
          </cell>
          <cell r="E365">
            <v>1.3299999999999999E-2</v>
          </cell>
          <cell r="F365">
            <v>18886</v>
          </cell>
          <cell r="H365">
            <v>6.2199999999999998E-2</v>
          </cell>
        </row>
        <row r="366">
          <cell r="B366">
            <v>1430000</v>
          </cell>
          <cell r="C366">
            <v>88946</v>
          </cell>
          <cell r="D366">
            <v>69927</v>
          </cell>
          <cell r="E366">
            <v>1.3299999999999999E-2</v>
          </cell>
          <cell r="F366">
            <v>19019</v>
          </cell>
          <cell r="H366">
            <v>6.2199999999999998E-2</v>
          </cell>
        </row>
        <row r="367">
          <cell r="B367">
            <v>1440000</v>
          </cell>
          <cell r="C367">
            <v>89568</v>
          </cell>
          <cell r="D367">
            <v>70416</v>
          </cell>
          <cell r="E367">
            <v>1.3299999999999999E-2</v>
          </cell>
          <cell r="F367">
            <v>19152</v>
          </cell>
          <cell r="H367">
            <v>6.2199999999999998E-2</v>
          </cell>
        </row>
        <row r="368">
          <cell r="B368">
            <v>1450000</v>
          </cell>
          <cell r="C368">
            <v>90045</v>
          </cell>
          <cell r="D368">
            <v>70905</v>
          </cell>
          <cell r="E368">
            <v>1.32E-2</v>
          </cell>
          <cell r="F368">
            <v>19140</v>
          </cell>
          <cell r="H368">
            <v>6.2100000000000002E-2</v>
          </cell>
        </row>
        <row r="369">
          <cell r="B369">
            <v>1460000</v>
          </cell>
          <cell r="C369">
            <v>90666</v>
          </cell>
          <cell r="D369">
            <v>71394</v>
          </cell>
          <cell r="E369">
            <v>1.32E-2</v>
          </cell>
          <cell r="F369">
            <v>19272</v>
          </cell>
          <cell r="H369">
            <v>6.2100000000000002E-2</v>
          </cell>
        </row>
        <row r="370">
          <cell r="B370">
            <v>1470000</v>
          </cell>
          <cell r="C370">
            <v>91287</v>
          </cell>
          <cell r="D370">
            <v>71883</v>
          </cell>
          <cell r="E370">
            <v>1.32E-2</v>
          </cell>
          <cell r="F370">
            <v>19404</v>
          </cell>
          <cell r="H370">
            <v>6.2100000000000002E-2</v>
          </cell>
        </row>
        <row r="371">
          <cell r="B371">
            <v>1480000</v>
          </cell>
          <cell r="C371">
            <v>91760</v>
          </cell>
          <cell r="D371">
            <v>72372</v>
          </cell>
          <cell r="E371">
            <v>1.3100000000000001E-2</v>
          </cell>
          <cell r="F371">
            <v>19388</v>
          </cell>
          <cell r="H371">
            <v>6.2E-2</v>
          </cell>
        </row>
        <row r="372">
          <cell r="B372">
            <v>1490000</v>
          </cell>
          <cell r="C372">
            <v>92380</v>
          </cell>
          <cell r="D372">
            <v>72861</v>
          </cell>
          <cell r="E372">
            <v>1.3100000000000001E-2</v>
          </cell>
          <cell r="F372">
            <v>19519</v>
          </cell>
          <cell r="H372">
            <v>6.2E-2</v>
          </cell>
        </row>
        <row r="373">
          <cell r="B373">
            <v>1500000</v>
          </cell>
          <cell r="C373">
            <v>93000</v>
          </cell>
          <cell r="D373">
            <v>73350</v>
          </cell>
          <cell r="E373">
            <v>1.3100000000000001E-2</v>
          </cell>
          <cell r="F373">
            <v>19650</v>
          </cell>
          <cell r="H373">
            <v>6.2E-2</v>
          </cell>
        </row>
        <row r="374">
          <cell r="B374">
            <v>1550000</v>
          </cell>
          <cell r="C374">
            <v>95945</v>
          </cell>
          <cell r="D374">
            <v>75795</v>
          </cell>
          <cell r="E374">
            <v>1.2999999999999999E-2</v>
          </cell>
          <cell r="F374">
            <v>20150</v>
          </cell>
          <cell r="H374">
            <v>6.1899999999999997E-2</v>
          </cell>
        </row>
        <row r="375">
          <cell r="B375">
            <v>1600000</v>
          </cell>
          <cell r="C375">
            <v>99040</v>
          </cell>
          <cell r="D375">
            <v>78240</v>
          </cell>
          <cell r="E375">
            <v>1.2999999999999999E-2</v>
          </cell>
          <cell r="F375">
            <v>20800</v>
          </cell>
          <cell r="H375">
            <v>6.1899999999999997E-2</v>
          </cell>
        </row>
        <row r="376">
          <cell r="B376">
            <v>1650000</v>
          </cell>
          <cell r="C376">
            <v>102135</v>
          </cell>
          <cell r="D376">
            <v>80685</v>
          </cell>
          <cell r="E376">
            <v>1.2999999999999999E-2</v>
          </cell>
          <cell r="F376">
            <v>21450</v>
          </cell>
          <cell r="H376">
            <v>6.1899999999999997E-2</v>
          </cell>
        </row>
        <row r="377">
          <cell r="B377">
            <v>1700000</v>
          </cell>
          <cell r="C377">
            <v>105060</v>
          </cell>
          <cell r="D377">
            <v>83130</v>
          </cell>
          <cell r="E377">
            <v>1.29E-2</v>
          </cell>
          <cell r="F377">
            <v>21930</v>
          </cell>
          <cell r="H377">
            <v>6.1800000000000001E-2</v>
          </cell>
        </row>
        <row r="378">
          <cell r="B378">
            <v>1750000</v>
          </cell>
          <cell r="C378">
            <v>108150</v>
          </cell>
          <cell r="D378">
            <v>85575</v>
          </cell>
          <cell r="E378">
            <v>1.29E-2</v>
          </cell>
          <cell r="F378">
            <v>22575</v>
          </cell>
          <cell r="H378">
            <v>6.1800000000000001E-2</v>
          </cell>
        </row>
        <row r="379">
          <cell r="B379">
            <v>1800000</v>
          </cell>
          <cell r="C379">
            <v>111240</v>
          </cell>
          <cell r="D379">
            <v>88020</v>
          </cell>
          <cell r="E379">
            <v>1.29E-2</v>
          </cell>
          <cell r="F379">
            <v>23220</v>
          </cell>
          <cell r="H379">
            <v>6.1800000000000001E-2</v>
          </cell>
        </row>
        <row r="380">
          <cell r="B380">
            <v>1850000</v>
          </cell>
          <cell r="C380">
            <v>114145</v>
          </cell>
          <cell r="D380">
            <v>90465</v>
          </cell>
          <cell r="E380">
            <v>1.2800000000000001E-2</v>
          </cell>
          <cell r="F380">
            <v>23680</v>
          </cell>
          <cell r="H380">
            <v>6.1699999999999998E-2</v>
          </cell>
        </row>
        <row r="381">
          <cell r="B381">
            <v>1900000</v>
          </cell>
          <cell r="C381">
            <v>117230</v>
          </cell>
          <cell r="D381">
            <v>92910</v>
          </cell>
          <cell r="E381">
            <v>1.2800000000000001E-2</v>
          </cell>
          <cell r="F381">
            <v>24320</v>
          </cell>
          <cell r="H381">
            <v>6.1699999999999998E-2</v>
          </cell>
        </row>
      </sheetData>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Coût futur pré-retraite"/>
      <sheetName val="table coeff"/>
      <sheetName val="Détail Prêts"/>
      <sheetName val="ETUDE"/>
      <sheetName val="Copie Client"/>
      <sheetName val="Copie Scénario"/>
      <sheetName val="Analyse financière"/>
      <sheetName val="Comparatif Prêts"/>
      <sheetName val="Plan a"/>
      <sheetName val="acheter ou attendre"/>
      <sheetName val=" T E G "/>
      <sheetName val="calculette"/>
      <sheetName val="IMPOTS"/>
      <sheetName val="Imprime Impôts"/>
      <sheetName val="recherche Banques"/>
      <sheetName val="BIB"/>
      <sheetName val="Module1"/>
      <sheetName val="Module3"/>
    </sheetNames>
    <sheetDataSet>
      <sheetData sheetId="0" refreshError="1">
        <row r="5">
          <cell r="C5" t="str">
            <v>BATTISTELLA Jacques</v>
          </cell>
        </row>
        <row r="7">
          <cell r="C7" t="str">
            <v>DUCLAP  Christiane</v>
          </cell>
        </row>
        <row r="20">
          <cell r="C20" t="str">
            <v>03 89 50 50 00</v>
          </cell>
        </row>
      </sheetData>
      <sheetData sheetId="1" refreshError="1">
        <row r="66">
          <cell r="AH66">
            <v>3.35</v>
          </cell>
        </row>
        <row r="69">
          <cell r="AH69">
            <v>4.0999999999999996</v>
          </cell>
        </row>
      </sheetData>
      <sheetData sheetId="2"/>
      <sheetData sheetId="3"/>
      <sheetData sheetId="4"/>
      <sheetData sheetId="5"/>
      <sheetData sheetId="6"/>
      <sheetData sheetId="7"/>
      <sheetData sheetId="8"/>
      <sheetData sheetId="9"/>
      <sheetData sheetId="10"/>
      <sheetData sheetId="11" refreshError="1">
        <row r="1">
          <cell r="D1">
            <v>1</v>
          </cell>
        </row>
        <row r="9">
          <cell r="P9">
            <v>6597.6774945102743</v>
          </cell>
        </row>
      </sheetData>
      <sheetData sheetId="12" refreshError="1">
        <row r="1">
          <cell r="B1">
            <v>0.91</v>
          </cell>
        </row>
        <row r="2">
          <cell r="H2">
            <v>1.4999999999999999E-2</v>
          </cell>
        </row>
        <row r="6">
          <cell r="F6">
            <v>2200</v>
          </cell>
        </row>
        <row r="8">
          <cell r="H8">
            <v>170000</v>
          </cell>
        </row>
        <row r="9">
          <cell r="F9">
            <v>562</v>
          </cell>
        </row>
        <row r="10">
          <cell r="F10">
            <v>7162</v>
          </cell>
        </row>
        <row r="13">
          <cell r="F13">
            <v>60000</v>
          </cell>
        </row>
        <row r="20">
          <cell r="D20">
            <v>5000</v>
          </cell>
          <cell r="F20">
            <v>3.5</v>
          </cell>
          <cell r="J20">
            <v>2.5000000000000001E-2</v>
          </cell>
          <cell r="N20">
            <v>6.4043449346043002E-2</v>
          </cell>
        </row>
        <row r="102">
          <cell r="T102">
            <v>880816.87462338095</v>
          </cell>
        </row>
      </sheetData>
      <sheetData sheetId="13" refreshError="1">
        <row r="2">
          <cell r="B2" t="str">
            <v>Etude réalisée par    " Jo - Conseil   06 70 79 27 76  "  le .......</v>
          </cell>
        </row>
        <row r="17">
          <cell r="J17">
            <v>902200</v>
          </cell>
        </row>
      </sheetData>
      <sheetData sheetId="14" refreshError="1"/>
      <sheetData sheetId="15" refreshError="1">
        <row r="6">
          <cell r="T6">
            <v>1353000</v>
          </cell>
        </row>
      </sheetData>
      <sheetData sheetId="16"/>
      <sheetData sheetId="17" refreshError="1">
        <row r="28">
          <cell r="H28">
            <v>786651.99090100417</v>
          </cell>
        </row>
        <row r="41">
          <cell r="H41">
            <v>769364.62637004443</v>
          </cell>
        </row>
        <row r="54">
          <cell r="H54">
            <v>751083.93111127766</v>
          </cell>
        </row>
        <row r="67">
          <cell r="H67">
            <v>731752.8284122278</v>
          </cell>
        </row>
        <row r="80">
          <cell r="H80">
            <v>711310.96193660772</v>
          </cell>
        </row>
        <row r="93">
          <cell r="H93">
            <v>689694.50727736973</v>
          </cell>
        </row>
        <row r="106">
          <cell r="H106">
            <v>666835.97268160852</v>
          </cell>
        </row>
        <row r="119">
          <cell r="H119">
            <v>642663.98832513101</v>
          </cell>
        </row>
        <row r="132">
          <cell r="H132">
            <v>617103.08347875706</v>
          </cell>
        </row>
        <row r="158">
          <cell r="H158">
            <v>561490.69750870112</v>
          </cell>
        </row>
        <row r="171">
          <cell r="H171">
            <v>531265.58118574484</v>
          </cell>
        </row>
        <row r="184">
          <cell r="H184">
            <v>499303.73184363084</v>
          </cell>
        </row>
        <row r="197">
          <cell r="H197">
            <v>465505.35692746553</v>
          </cell>
        </row>
        <row r="210">
          <cell r="H210">
            <v>429764.92980929796</v>
          </cell>
        </row>
        <row r="223">
          <cell r="H223">
            <v>391970.86030869331</v>
          </cell>
        </row>
        <row r="236">
          <cell r="H236">
            <v>352005.14628144115</v>
          </cell>
        </row>
        <row r="249">
          <cell r="H249">
            <v>309743.00518857589</v>
          </cell>
        </row>
        <row r="262">
          <cell r="H262">
            <v>265052.48449538049</v>
          </cell>
        </row>
        <row r="275">
          <cell r="H275">
            <v>217794.04968394339</v>
          </cell>
        </row>
      </sheetData>
      <sheetData sheetId="18"/>
      <sheetData sheetId="19"/>
      <sheetData sheetId="20"/>
      <sheetData sheetId="21" refreshError="1">
        <row r="1">
          <cell r="F1" t="str">
            <v>41623 / 3469</v>
          </cell>
        </row>
        <row r="87">
          <cell r="C87">
            <v>2350</v>
          </cell>
          <cell r="D87">
            <v>4900</v>
          </cell>
        </row>
        <row r="96">
          <cell r="C96">
            <v>400</v>
          </cell>
          <cell r="E96">
            <v>23360</v>
          </cell>
        </row>
        <row r="105">
          <cell r="F105">
            <v>3000</v>
          </cell>
        </row>
      </sheetData>
      <sheetData sheetId="22" refreshError="1">
        <row r="3">
          <cell r="B3" t="str">
            <v>AVIS d' IMPOSITION  sur  les  revenus  2000    :    F  41623</v>
          </cell>
        </row>
        <row r="5">
          <cell r="B5" t="str">
            <v xml:space="preserve">Nom </v>
          </cell>
          <cell r="D5" t="str">
            <v>BATTISTELLA Jacques  DUCLAP  Christiane</v>
          </cell>
          <cell r="N5" t="str">
            <v xml:space="preserve">Nombre de parts :   </v>
          </cell>
          <cell r="O5">
            <v>2</v>
          </cell>
        </row>
        <row r="6">
          <cell r="B6" t="str">
            <v xml:space="preserve">Adresse </v>
          </cell>
          <cell r="D6" t="str">
            <v>68 200 MULHOUSE</v>
          </cell>
          <cell r="N6" t="str">
            <v xml:space="preserve">Nombre d'enfants majeurs cél. :   </v>
          </cell>
          <cell r="O6" t="str">
            <v>0</v>
          </cell>
        </row>
        <row r="7">
          <cell r="B7" t="str">
            <v>Situation de famille  :</v>
          </cell>
          <cell r="E7">
            <v>0</v>
          </cell>
          <cell r="F7" t="str">
            <v>barême 1999</v>
          </cell>
          <cell r="N7" t="str">
            <v xml:space="preserve">Nombre d'enfants à charge :   </v>
          </cell>
          <cell r="O7">
            <v>0</v>
          </cell>
          <cell r="Q7" t="str">
            <v xml:space="preserve">estimé le : </v>
          </cell>
        </row>
        <row r="8">
          <cell r="B8" t="str">
            <v xml:space="preserve"> Profession</v>
          </cell>
          <cell r="D8" t="str">
            <v xml:space="preserve">  Salarié</v>
          </cell>
          <cell r="N8" t="str">
            <v xml:space="preserve"> Taux moyen payés sur les revenus :   </v>
          </cell>
          <cell r="O8">
            <v>0.12</v>
          </cell>
          <cell r="Q8">
            <v>36991</v>
          </cell>
        </row>
        <row r="11">
          <cell r="B11" t="str">
            <v>DETAIL des REVENUS</v>
          </cell>
          <cell r="G11" t="str">
            <v>Vous</v>
          </cell>
          <cell r="J11" t="str">
            <v>conjoint</v>
          </cell>
          <cell r="M11" t="str">
            <v>enfants</v>
          </cell>
          <cell r="O11" t="str">
            <v>Total  / an</v>
          </cell>
          <cell r="Q11" t="str">
            <v>Moyenne / 12</v>
          </cell>
        </row>
        <row r="14">
          <cell r="B14" t="str">
            <v>Salaires et assimilés</v>
          </cell>
          <cell r="G14">
            <v>204000</v>
          </cell>
          <cell r="J14">
            <v>156000</v>
          </cell>
          <cell r="M14">
            <v>0</v>
          </cell>
          <cell r="O14">
            <v>360000</v>
          </cell>
          <cell r="Q14">
            <v>30000</v>
          </cell>
        </row>
        <row r="15">
          <cell r="D15" t="str">
            <v>Déduction 10 %</v>
          </cell>
          <cell r="G15">
            <v>-20400</v>
          </cell>
          <cell r="J15">
            <v>-15600</v>
          </cell>
          <cell r="M15">
            <v>0</v>
          </cell>
        </row>
        <row r="16">
          <cell r="B16" t="str">
            <v>Pensions, Retraites, Rentes</v>
          </cell>
          <cell r="G16">
            <v>0</v>
          </cell>
          <cell r="J16">
            <v>0</v>
          </cell>
          <cell r="O16">
            <v>0</v>
          </cell>
          <cell r="Q16">
            <v>0</v>
          </cell>
        </row>
        <row r="17">
          <cell r="C17" t="str">
            <v xml:space="preserve">  Déduction minimale  :  2350  F</v>
          </cell>
          <cell r="G17">
            <v>0</v>
          </cell>
          <cell r="J17">
            <v>0</v>
          </cell>
          <cell r="M17">
            <v>0</v>
          </cell>
        </row>
        <row r="18">
          <cell r="C18" t="str">
            <v>Déduction frais réels</v>
          </cell>
          <cell r="G18">
            <v>0</v>
          </cell>
          <cell r="J18">
            <v>0</v>
          </cell>
          <cell r="M18">
            <v>0</v>
          </cell>
          <cell r="Q18">
            <v>0</v>
          </cell>
        </row>
        <row r="19">
          <cell r="C19" t="str">
            <v>Déduction supplémentaire</v>
          </cell>
          <cell r="G19">
            <v>0</v>
          </cell>
          <cell r="H19">
            <v>0</v>
          </cell>
          <cell r="J19">
            <v>0</v>
          </cell>
          <cell r="K19">
            <v>0</v>
          </cell>
          <cell r="Q19">
            <v>0</v>
          </cell>
        </row>
        <row r="20">
          <cell r="C20" t="str">
            <v>Abattement spécial de :</v>
          </cell>
          <cell r="G20">
            <v>0</v>
          </cell>
          <cell r="H20">
            <v>0</v>
          </cell>
          <cell r="J20">
            <v>0</v>
          </cell>
          <cell r="K20">
            <v>0</v>
          </cell>
          <cell r="Q20">
            <v>0</v>
          </cell>
        </row>
        <row r="21">
          <cell r="D21" t="str">
            <v>Abattement de 20 %</v>
          </cell>
          <cell r="G21">
            <v>-36720</v>
          </cell>
          <cell r="J21">
            <v>-28080</v>
          </cell>
          <cell r="M21">
            <v>0</v>
          </cell>
        </row>
        <row r="23">
          <cell r="B23" t="str">
            <v>Cumul  :  Salaires, pensions, rentes, nets à déclarer</v>
          </cell>
          <cell r="G23">
            <v>204000</v>
          </cell>
          <cell r="J23">
            <v>156000</v>
          </cell>
          <cell r="M23">
            <v>0</v>
          </cell>
          <cell r="O23">
            <v>360000</v>
          </cell>
          <cell r="Q23">
            <v>30000</v>
          </cell>
        </row>
        <row r="25">
          <cell r="C25" t="str">
            <v>Cumul des abattements</v>
          </cell>
          <cell r="G25">
            <v>-57120</v>
          </cell>
          <cell r="J25">
            <v>-43680</v>
          </cell>
          <cell r="M25">
            <v>0</v>
          </cell>
          <cell r="O25">
            <v>-100800</v>
          </cell>
        </row>
        <row r="27">
          <cell r="B27" t="str">
            <v>Salaires, pensions, rentes, nets après abatt.</v>
          </cell>
          <cell r="G27">
            <v>146880</v>
          </cell>
          <cell r="J27">
            <v>112320</v>
          </cell>
          <cell r="M27">
            <v>0</v>
          </cell>
          <cell r="O27">
            <v>259200</v>
          </cell>
          <cell r="Q27">
            <v>21600</v>
          </cell>
        </row>
        <row r="30">
          <cell r="M30" t="str">
            <v>Revenus fonciers</v>
          </cell>
          <cell r="O30">
            <v>0</v>
          </cell>
          <cell r="Q30">
            <v>0</v>
          </cell>
        </row>
        <row r="31">
          <cell r="M31" t="str">
            <v>Revenus de capitaux mobiliers nets retenus</v>
          </cell>
          <cell r="O31">
            <v>0</v>
          </cell>
          <cell r="Q31">
            <v>0</v>
          </cell>
        </row>
        <row r="32">
          <cell r="M32" t="str">
            <v>Honoraires  ( ou autres revenus , Pension alimentaire , Activités BIC )</v>
          </cell>
          <cell r="O32">
            <v>0</v>
          </cell>
          <cell r="Q32">
            <v>0</v>
          </cell>
        </row>
        <row r="34">
          <cell r="D34" t="str">
            <v>Revenu brut global</v>
          </cell>
          <cell r="O34">
            <v>259200</v>
          </cell>
          <cell r="Q34">
            <v>21600</v>
          </cell>
        </row>
        <row r="36">
          <cell r="F36" t="str">
            <v>[</v>
          </cell>
          <cell r="M36" t="str">
            <v>pension alimentaire versée suite à un divorce</v>
          </cell>
          <cell r="O36">
            <v>0</v>
          </cell>
        </row>
        <row r="37">
          <cell r="F37" t="str">
            <v>[</v>
          </cell>
          <cell r="M37" t="str">
            <v>pension enfants majeurs</v>
          </cell>
          <cell r="O37">
            <v>0</v>
          </cell>
          <cell r="Q37">
            <v>0</v>
          </cell>
        </row>
        <row r="38">
          <cell r="D38" t="str">
            <v xml:space="preserve"> Charges déductibles retenues :</v>
          </cell>
          <cell r="F38" t="str">
            <v>[</v>
          </cell>
          <cell r="M38" t="str">
            <v>CSG déductible</v>
          </cell>
          <cell r="O38">
            <v>0</v>
          </cell>
        </row>
        <row r="39">
          <cell r="F39" t="str">
            <v>[</v>
          </cell>
          <cell r="M39" t="str">
            <v>abattement personnes âgées ou invalide</v>
          </cell>
          <cell r="O39">
            <v>0</v>
          </cell>
        </row>
        <row r="41">
          <cell r="B41" t="str">
            <v>REVENU  IMPOSABLE  R.N.I  pour  2  part (s)</v>
          </cell>
          <cell r="O41">
            <v>259200</v>
          </cell>
        </row>
        <row r="43">
          <cell r="D43" t="str">
            <v>( lorsqu'il n'y a pas d'abattements particuliers , le R N I s'obtient en multipliant les revenus par 0.72 )</v>
          </cell>
        </row>
        <row r="44">
          <cell r="D44" t="str">
            <v>le  R.N.I. sert au calcul pour l'allocation logement, l' APL ,  certaines prestations CAF , plafond prêts PAS et Taux 0 % , etc...</v>
          </cell>
        </row>
        <row r="46">
          <cell r="D46" t="str">
            <v>Votre tranche de quotient familial retenu pour calcul de l'impôt brut :</v>
          </cell>
          <cell r="M46">
            <v>129600</v>
          </cell>
          <cell r="Q46" t="str">
            <v>barême validé</v>
          </cell>
        </row>
        <row r="47">
          <cell r="O47" t="str">
            <v>barême 1999</v>
          </cell>
          <cell r="Q47" t="str">
            <v>le 08/04/2001</v>
          </cell>
        </row>
        <row r="48">
          <cell r="D48" t="str">
            <v xml:space="preserve">moins de   </v>
          </cell>
          <cell r="E48">
            <v>26600</v>
          </cell>
          <cell r="F48" t="str">
            <v>0 %</v>
          </cell>
          <cell r="G48">
            <v>0</v>
          </cell>
          <cell r="M48">
            <v>0</v>
          </cell>
          <cell r="O48" t="str">
            <v>0 %</v>
          </cell>
        </row>
        <row r="49">
          <cell r="D49">
            <v>26601</v>
          </cell>
          <cell r="E49">
            <v>52320</v>
          </cell>
          <cell r="F49">
            <v>8.2500000000000004E-2</v>
          </cell>
          <cell r="G49" t="str">
            <v>( R x 0.0825 ) - ( 2 194.50 x N )</v>
          </cell>
          <cell r="M49">
            <v>0</v>
          </cell>
          <cell r="O49">
            <v>0.105</v>
          </cell>
        </row>
        <row r="50">
          <cell r="D50">
            <v>52321</v>
          </cell>
          <cell r="E50">
            <v>92090</v>
          </cell>
          <cell r="F50">
            <v>0.2175</v>
          </cell>
          <cell r="G50" t="str">
            <v>( R x 0.2175 ) - ( 9 257.70 x N )</v>
          </cell>
          <cell r="M50">
            <v>0</v>
          </cell>
          <cell r="O50">
            <v>0.24</v>
          </cell>
        </row>
        <row r="51">
          <cell r="D51">
            <v>92091</v>
          </cell>
          <cell r="E51">
            <v>149110</v>
          </cell>
          <cell r="F51">
            <v>0.3175</v>
          </cell>
          <cell r="G51" t="str">
            <v>( R x 0.3175 ) - ( 18 466.70 x N )</v>
          </cell>
          <cell r="M51">
            <v>45362.6</v>
          </cell>
          <cell r="O51">
            <v>0.33</v>
          </cell>
        </row>
        <row r="52">
          <cell r="D52">
            <v>149111</v>
          </cell>
          <cell r="E52">
            <v>242620</v>
          </cell>
          <cell r="F52">
            <v>0.41749999999999998</v>
          </cell>
          <cell r="G52" t="str">
            <v>( R x 0.4175 ) - ( 33 377.70 x N )</v>
          </cell>
          <cell r="M52">
            <v>0</v>
          </cell>
          <cell r="O52">
            <v>0.43</v>
          </cell>
        </row>
        <row r="53">
          <cell r="D53">
            <v>242621</v>
          </cell>
          <cell r="E53">
            <v>299200</v>
          </cell>
          <cell r="F53">
            <v>0.47249999999999998</v>
          </cell>
          <cell r="G53" t="str">
            <v>( R x 0.4725 ) - ( 46 721.80 x N )</v>
          </cell>
          <cell r="M53">
            <v>0</v>
          </cell>
          <cell r="O53">
            <v>0.48</v>
          </cell>
        </row>
        <row r="54">
          <cell r="D54">
            <v>295071</v>
          </cell>
          <cell r="E54">
            <v>9999999</v>
          </cell>
          <cell r="F54">
            <v>0.53249999999999997</v>
          </cell>
          <cell r="G54" t="str">
            <v>( R x 0.5325 ) - ( 64 673.80 x N )</v>
          </cell>
          <cell r="M54">
            <v>0</v>
          </cell>
          <cell r="O54">
            <v>0.54</v>
          </cell>
        </row>
        <row r="56">
          <cell r="D56" t="str">
            <v xml:space="preserve">   Impôts sur les revenus soumis au barème dans la tranche des  31.75  %  .....................</v>
          </cell>
          <cell r="O56">
            <v>45362.600099999996</v>
          </cell>
        </row>
        <row r="58">
          <cell r="J58" t="str">
            <v>Décote si impôt &lt; à  4900  F</v>
          </cell>
          <cell r="O58">
            <v>0</v>
          </cell>
        </row>
        <row r="60">
          <cell r="C60" t="str">
            <v>Réductions d'impôts</v>
          </cell>
          <cell r="J60" t="str">
            <v>déclaré ou plafond</v>
          </cell>
          <cell r="M60" t="str">
            <v>retenu</v>
          </cell>
          <cell r="O60" t="str">
            <v>réduction</v>
          </cell>
        </row>
        <row r="62">
          <cell r="D62" t="str">
            <v>Assurance vie</v>
          </cell>
          <cell r="O62">
            <v>0</v>
          </cell>
        </row>
        <row r="63">
          <cell r="D63" t="str">
            <v>Cotisation syndicale</v>
          </cell>
          <cell r="O63">
            <v>240</v>
          </cell>
        </row>
        <row r="64">
          <cell r="D64" t="str">
            <v>Dons aux oeuvres</v>
          </cell>
          <cell r="J64">
            <v>1000</v>
          </cell>
          <cell r="M64">
            <v>500</v>
          </cell>
          <cell r="O64">
            <v>500</v>
          </cell>
        </row>
        <row r="65">
          <cell r="D65" t="str">
            <v>Frais de scolarisation</v>
          </cell>
          <cell r="O65">
            <v>0</v>
          </cell>
        </row>
        <row r="66">
          <cell r="D66" t="str">
            <v>Frais de garde</v>
          </cell>
          <cell r="O66">
            <v>0</v>
          </cell>
        </row>
        <row r="67">
          <cell r="D67" t="str">
            <v>Grosses réparations</v>
          </cell>
          <cell r="O67">
            <v>0</v>
          </cell>
        </row>
        <row r="70">
          <cell r="D70" t="str">
            <v>Total des réductions d'impôts</v>
          </cell>
          <cell r="O70">
            <v>740</v>
          </cell>
          <cell r="Q70">
            <v>61.666666666666664</v>
          </cell>
        </row>
        <row r="74">
          <cell r="D74" t="str">
            <v xml:space="preserve">      Avec nouvelle réduction de tranche  pour l'année 2000</v>
          </cell>
        </row>
        <row r="78">
          <cell r="G78" t="str">
            <v>Prélèvement social 1 %</v>
          </cell>
          <cell r="M78">
            <v>0</v>
          </cell>
          <cell r="N78" t="str">
            <v xml:space="preserve"> </v>
          </cell>
        </row>
        <row r="80">
          <cell r="G80" t="str">
            <v>Avoir fiscal, crédit d'impôt</v>
          </cell>
          <cell r="O80">
            <v>-3000</v>
          </cell>
        </row>
        <row r="82">
          <cell r="B82" t="str">
            <v>Total NET à PAYER  ( si &lt; à 400 F  =  0   )   ...............................................................</v>
          </cell>
          <cell r="O82">
            <v>41623</v>
          </cell>
          <cell r="Q82">
            <v>3468.5500083333332</v>
          </cell>
        </row>
        <row r="84">
          <cell r="O84" t="str">
            <v xml:space="preserve">mensualisation sur 10 mois  4162  F vos impôts représentent  : 12  % du total de vos revenus </v>
          </cell>
        </row>
      </sheetData>
      <sheetData sheetId="23"/>
      <sheetData sheetId="24" refreshError="1">
        <row r="1">
          <cell r="F1" t="str">
            <v>PLAFOND  de  RESSOURCES   " PAP "  et  " TAUX  ZERO "</v>
          </cell>
        </row>
        <row r="3">
          <cell r="J3" t="str">
            <v>mis à jour le 05/11/97</v>
          </cell>
        </row>
        <row r="5">
          <cell r="C5" t="str">
            <v>PRET A TAUX  ZERO</v>
          </cell>
          <cell r="H5" t="str">
            <v>P A S</v>
          </cell>
        </row>
        <row r="6">
          <cell r="C6" t="str">
            <v>PLAFOND</v>
          </cell>
          <cell r="D6">
            <v>2</v>
          </cell>
          <cell r="E6" t="str">
            <v>PLAFOND</v>
          </cell>
          <cell r="F6">
            <v>3</v>
          </cell>
          <cell r="H6" t="str">
            <v>PLAFOND</v>
          </cell>
          <cell r="I6">
            <v>2</v>
          </cell>
          <cell r="J6" t="str">
            <v>PLAFOND</v>
          </cell>
          <cell r="K6">
            <v>3</v>
          </cell>
          <cell r="M6" t="str">
            <v>Montant</v>
          </cell>
        </row>
        <row r="7">
          <cell r="C7" t="str">
            <v>Net Imposable  1993</v>
          </cell>
          <cell r="E7" t="str">
            <v>Net Imposable  1993</v>
          </cell>
          <cell r="H7" t="str">
            <v>Net Imposable  1992</v>
          </cell>
          <cell r="J7" t="str">
            <v>Net Imposable  1992</v>
          </cell>
          <cell r="M7" t="str">
            <v>prestat.</v>
          </cell>
        </row>
        <row r="8">
          <cell r="C8" t="str">
            <v>1 salaire</v>
          </cell>
          <cell r="D8" t="str">
            <v>conjt. actif</v>
          </cell>
          <cell r="E8" t="str">
            <v>1 salaire</v>
          </cell>
          <cell r="F8" t="str">
            <v>conjt. actif</v>
          </cell>
          <cell r="H8" t="str">
            <v>1 salaire</v>
          </cell>
          <cell r="I8" t="str">
            <v>conjt. actif</v>
          </cell>
          <cell r="J8" t="str">
            <v>1 salaire</v>
          </cell>
          <cell r="K8" t="str">
            <v>conjt. actif</v>
          </cell>
          <cell r="M8" t="str">
            <v>familiales</v>
          </cell>
        </row>
        <row r="9">
          <cell r="D9" t="str">
            <v xml:space="preserve"> 2 salaires</v>
          </cell>
          <cell r="E9">
            <v>1992</v>
          </cell>
          <cell r="F9" t="str">
            <v>2 salaires</v>
          </cell>
          <cell r="H9">
            <v>1992</v>
          </cell>
          <cell r="I9" t="str">
            <v>2 salaires</v>
          </cell>
          <cell r="J9">
            <v>1992</v>
          </cell>
          <cell r="K9" t="str">
            <v>2 salaires</v>
          </cell>
          <cell r="M9" t="str">
            <v>au 1.04.98</v>
          </cell>
        </row>
        <row r="11">
          <cell r="C11" t="str">
            <v>prendre la Somme des 2 revenus ( avec plafond conjoint INACTIF  )</v>
          </cell>
          <cell r="H11" t="str">
            <v>prendre la Somme des 2 revenus ( avec plafond conjoint  ACTIF  )</v>
          </cell>
        </row>
        <row r="13">
          <cell r="C13">
            <v>124300</v>
          </cell>
          <cell r="D13" t="str">
            <v xml:space="preserve"> - - -</v>
          </cell>
          <cell r="E13">
            <v>124300</v>
          </cell>
          <cell r="F13" t="str">
            <v xml:space="preserve"> - - -</v>
          </cell>
          <cell r="H13">
            <v>75878</v>
          </cell>
          <cell r="I13" t="str">
            <v xml:space="preserve"> - - -</v>
          </cell>
          <cell r="J13">
            <v>66238</v>
          </cell>
          <cell r="K13" t="str">
            <v xml:space="preserve"> - - -</v>
          </cell>
        </row>
        <row r="14">
          <cell r="C14">
            <v>165700</v>
          </cell>
          <cell r="D14">
            <v>165700</v>
          </cell>
          <cell r="E14">
            <v>165700</v>
          </cell>
          <cell r="F14">
            <v>165700</v>
          </cell>
          <cell r="H14">
            <v>89492</v>
          </cell>
          <cell r="I14">
            <v>110975</v>
          </cell>
          <cell r="J14">
            <v>78120</v>
          </cell>
          <cell r="K14">
            <v>96874</v>
          </cell>
          <cell r="M14" t="str">
            <v xml:space="preserve"> -----</v>
          </cell>
        </row>
        <row r="15">
          <cell r="C15">
            <v>186400</v>
          </cell>
          <cell r="D15">
            <v>186400</v>
          </cell>
          <cell r="E15">
            <v>186400</v>
          </cell>
          <cell r="F15">
            <v>186400</v>
          </cell>
          <cell r="H15">
            <v>107640</v>
          </cell>
          <cell r="I15">
            <v>133460</v>
          </cell>
          <cell r="J15">
            <v>93962</v>
          </cell>
          <cell r="K15">
            <v>116504</v>
          </cell>
          <cell r="M15" t="str">
            <v>AJE / 980</v>
          </cell>
        </row>
        <row r="16">
          <cell r="C16">
            <v>207100</v>
          </cell>
          <cell r="D16">
            <v>207100</v>
          </cell>
          <cell r="E16">
            <v>207100</v>
          </cell>
          <cell r="F16">
            <v>207100</v>
          </cell>
          <cell r="H16">
            <v>125767</v>
          </cell>
          <cell r="I16">
            <v>155922</v>
          </cell>
          <cell r="J16">
            <v>109786</v>
          </cell>
          <cell r="K16">
            <v>136109</v>
          </cell>
          <cell r="M16">
            <v>682</v>
          </cell>
        </row>
        <row r="17">
          <cell r="C17">
            <v>227800</v>
          </cell>
          <cell r="D17">
            <v>227800</v>
          </cell>
          <cell r="E17">
            <v>227800</v>
          </cell>
          <cell r="F17">
            <v>227800</v>
          </cell>
          <cell r="H17">
            <v>143964</v>
          </cell>
          <cell r="I17">
            <v>178479</v>
          </cell>
          <cell r="J17">
            <v>125672</v>
          </cell>
          <cell r="K17">
            <v>155804</v>
          </cell>
          <cell r="M17">
            <v>1556</v>
          </cell>
        </row>
        <row r="18">
          <cell r="C18">
            <v>227800</v>
          </cell>
          <cell r="D18">
            <v>227800</v>
          </cell>
          <cell r="E18">
            <v>227800</v>
          </cell>
          <cell r="F18">
            <v>227800</v>
          </cell>
          <cell r="H18">
            <v>162062</v>
          </cell>
          <cell r="I18">
            <v>201131</v>
          </cell>
          <cell r="J18">
            <v>141471</v>
          </cell>
          <cell r="K18">
            <v>175433</v>
          </cell>
          <cell r="M18">
            <v>2430</v>
          </cell>
        </row>
        <row r="19">
          <cell r="C19">
            <v>227800</v>
          </cell>
          <cell r="D19">
            <v>227800</v>
          </cell>
          <cell r="E19">
            <v>227800</v>
          </cell>
          <cell r="F19">
            <v>227800</v>
          </cell>
          <cell r="H19">
            <v>180162</v>
          </cell>
          <cell r="I19">
            <v>223566</v>
          </cell>
          <cell r="J19">
            <v>157268</v>
          </cell>
          <cell r="K19">
            <v>195017</v>
          </cell>
          <cell r="M19">
            <v>3304</v>
          </cell>
        </row>
        <row r="20">
          <cell r="C20">
            <v>227800</v>
          </cell>
          <cell r="D20">
            <v>227800</v>
          </cell>
          <cell r="E20">
            <v>227800</v>
          </cell>
          <cell r="F20">
            <v>227800</v>
          </cell>
          <cell r="H20">
            <v>198261</v>
          </cell>
          <cell r="I20">
            <v>245999</v>
          </cell>
          <cell r="J20">
            <v>173066</v>
          </cell>
          <cell r="K20">
            <v>214600</v>
          </cell>
          <cell r="M20">
            <v>4178</v>
          </cell>
        </row>
        <row r="21">
          <cell r="C21">
            <v>227800</v>
          </cell>
          <cell r="D21">
            <v>227800</v>
          </cell>
          <cell r="E21">
            <v>227800</v>
          </cell>
          <cell r="F21">
            <v>227800</v>
          </cell>
          <cell r="H21">
            <v>198261</v>
          </cell>
          <cell r="I21">
            <v>245999</v>
          </cell>
          <cell r="J21">
            <v>173066</v>
          </cell>
          <cell r="K21">
            <v>214600</v>
          </cell>
          <cell r="M21">
            <v>5052</v>
          </cell>
        </row>
        <row r="75">
          <cell r="A75">
            <v>9.0900000000000009E-3</v>
          </cell>
        </row>
        <row r="78">
          <cell r="B78">
            <v>10000</v>
          </cell>
          <cell r="C78">
            <v>400</v>
          </cell>
          <cell r="D78">
            <v>400</v>
          </cell>
        </row>
        <row r="79">
          <cell r="B79">
            <v>20000</v>
          </cell>
          <cell r="C79">
            <v>640</v>
          </cell>
          <cell r="D79">
            <v>640</v>
          </cell>
        </row>
        <row r="80">
          <cell r="B80">
            <v>30000</v>
          </cell>
          <cell r="C80">
            <v>880</v>
          </cell>
          <cell r="D80">
            <v>880</v>
          </cell>
        </row>
        <row r="81">
          <cell r="B81">
            <v>40000</v>
          </cell>
          <cell r="C81">
            <v>1120</v>
          </cell>
          <cell r="D81">
            <v>1120</v>
          </cell>
        </row>
        <row r="82">
          <cell r="B82">
            <v>50000</v>
          </cell>
          <cell r="C82">
            <v>1450</v>
          </cell>
          <cell r="D82">
            <v>1450</v>
          </cell>
        </row>
        <row r="83">
          <cell r="B83">
            <v>60000</v>
          </cell>
          <cell r="C83">
            <v>1640</v>
          </cell>
          <cell r="D83">
            <v>1640</v>
          </cell>
        </row>
        <row r="84">
          <cell r="B84">
            <v>70000</v>
          </cell>
          <cell r="C84">
            <v>1830</v>
          </cell>
          <cell r="D84">
            <v>1830</v>
          </cell>
        </row>
        <row r="85">
          <cell r="B85">
            <v>80000</v>
          </cell>
          <cell r="C85">
            <v>2020</v>
          </cell>
          <cell r="D85">
            <v>2020</v>
          </cell>
        </row>
        <row r="86">
          <cell r="B86">
            <v>90000</v>
          </cell>
          <cell r="C86">
            <v>2210</v>
          </cell>
          <cell r="D86">
            <v>2210</v>
          </cell>
        </row>
        <row r="87">
          <cell r="B87">
            <v>100000</v>
          </cell>
          <cell r="C87">
            <v>2400</v>
          </cell>
          <cell r="D87">
            <v>2400</v>
          </cell>
        </row>
        <row r="88">
          <cell r="B88">
            <v>110000</v>
          </cell>
          <cell r="C88">
            <v>2520</v>
          </cell>
          <cell r="D88">
            <v>2520</v>
          </cell>
        </row>
        <row r="89">
          <cell r="B89">
            <v>120000</v>
          </cell>
          <cell r="C89">
            <v>2640</v>
          </cell>
          <cell r="D89">
            <v>2640</v>
          </cell>
        </row>
        <row r="90">
          <cell r="B90">
            <v>130000</v>
          </cell>
          <cell r="C90">
            <v>2780</v>
          </cell>
          <cell r="D90">
            <v>2780</v>
          </cell>
        </row>
        <row r="91">
          <cell r="B91">
            <v>140000</v>
          </cell>
          <cell r="C91">
            <v>2940</v>
          </cell>
          <cell r="D91">
            <v>2940</v>
          </cell>
        </row>
        <row r="92">
          <cell r="B92">
            <v>150000</v>
          </cell>
          <cell r="C92">
            <v>3100</v>
          </cell>
          <cell r="D92">
            <v>3100</v>
          </cell>
        </row>
        <row r="93">
          <cell r="B93">
            <v>160000</v>
          </cell>
          <cell r="C93">
            <v>3220</v>
          </cell>
          <cell r="D93">
            <v>3220</v>
          </cell>
        </row>
        <row r="94">
          <cell r="B94">
            <v>170000</v>
          </cell>
          <cell r="C94">
            <v>3340</v>
          </cell>
          <cell r="D94">
            <v>3340</v>
          </cell>
        </row>
        <row r="95">
          <cell r="B95">
            <v>180000</v>
          </cell>
          <cell r="C95">
            <v>3460</v>
          </cell>
          <cell r="D95">
            <v>3460</v>
          </cell>
        </row>
        <row r="96">
          <cell r="B96">
            <v>190000</v>
          </cell>
          <cell r="C96">
            <v>3580</v>
          </cell>
          <cell r="D96">
            <v>3580</v>
          </cell>
        </row>
        <row r="97">
          <cell r="B97">
            <v>200000</v>
          </cell>
          <cell r="C97">
            <v>3700</v>
          </cell>
          <cell r="D97">
            <v>3700</v>
          </cell>
        </row>
        <row r="98">
          <cell r="B98">
            <v>210000</v>
          </cell>
          <cell r="C98">
            <v>3770</v>
          </cell>
          <cell r="D98">
            <v>3770</v>
          </cell>
        </row>
        <row r="99">
          <cell r="B99">
            <v>220000</v>
          </cell>
          <cell r="C99">
            <v>3840</v>
          </cell>
          <cell r="D99">
            <v>3840</v>
          </cell>
        </row>
        <row r="100">
          <cell r="B100">
            <v>230000</v>
          </cell>
          <cell r="C100">
            <v>3910</v>
          </cell>
          <cell r="D100">
            <v>3910</v>
          </cell>
        </row>
        <row r="101">
          <cell r="B101">
            <v>240000</v>
          </cell>
          <cell r="C101">
            <v>3980</v>
          </cell>
          <cell r="D101">
            <v>3980</v>
          </cell>
        </row>
        <row r="102">
          <cell r="B102">
            <v>250000</v>
          </cell>
          <cell r="C102">
            <v>4050</v>
          </cell>
          <cell r="D102">
            <v>4050</v>
          </cell>
        </row>
        <row r="103">
          <cell r="B103">
            <v>260000</v>
          </cell>
          <cell r="C103">
            <v>4120</v>
          </cell>
          <cell r="D103">
            <v>4120</v>
          </cell>
        </row>
        <row r="104">
          <cell r="B104">
            <v>270000</v>
          </cell>
          <cell r="C104">
            <v>4190</v>
          </cell>
          <cell r="D104">
            <v>4190</v>
          </cell>
        </row>
        <row r="105">
          <cell r="B105">
            <v>280000</v>
          </cell>
          <cell r="C105">
            <v>4260</v>
          </cell>
          <cell r="D105">
            <v>4260</v>
          </cell>
        </row>
        <row r="106">
          <cell r="B106">
            <v>290000</v>
          </cell>
          <cell r="C106">
            <v>4330</v>
          </cell>
          <cell r="D106">
            <v>4330</v>
          </cell>
        </row>
        <row r="107">
          <cell r="B107">
            <v>300000</v>
          </cell>
          <cell r="C107">
            <v>4400</v>
          </cell>
          <cell r="D107">
            <v>4400</v>
          </cell>
        </row>
        <row r="108">
          <cell r="B108">
            <v>310000</v>
          </cell>
          <cell r="C108">
            <v>4470</v>
          </cell>
          <cell r="D108">
            <v>4470</v>
          </cell>
        </row>
        <row r="109">
          <cell r="B109">
            <v>320000</v>
          </cell>
          <cell r="C109">
            <v>4540</v>
          </cell>
          <cell r="D109">
            <v>4540</v>
          </cell>
        </row>
        <row r="110">
          <cell r="B110">
            <v>330000</v>
          </cell>
          <cell r="C110">
            <v>4610</v>
          </cell>
          <cell r="D110">
            <v>4610</v>
          </cell>
        </row>
        <row r="111">
          <cell r="B111">
            <v>340000</v>
          </cell>
          <cell r="C111">
            <v>4680</v>
          </cell>
          <cell r="D111">
            <v>4680</v>
          </cell>
        </row>
        <row r="112">
          <cell r="B112">
            <v>350000</v>
          </cell>
          <cell r="C112">
            <v>4750</v>
          </cell>
          <cell r="D112">
            <v>4750</v>
          </cell>
        </row>
        <row r="113">
          <cell r="B113">
            <v>360000</v>
          </cell>
          <cell r="C113">
            <v>4820</v>
          </cell>
          <cell r="D113">
            <v>4820</v>
          </cell>
        </row>
        <row r="114">
          <cell r="B114">
            <v>370000</v>
          </cell>
          <cell r="C114">
            <v>4890</v>
          </cell>
          <cell r="D114">
            <v>4890</v>
          </cell>
        </row>
        <row r="115">
          <cell r="B115">
            <v>380000</v>
          </cell>
          <cell r="C115">
            <v>4960</v>
          </cell>
          <cell r="D115">
            <v>4960</v>
          </cell>
        </row>
        <row r="116">
          <cell r="B116">
            <v>390000</v>
          </cell>
          <cell r="C116">
            <v>5030</v>
          </cell>
          <cell r="D116">
            <v>5030</v>
          </cell>
        </row>
        <row r="117">
          <cell r="B117">
            <v>400000</v>
          </cell>
          <cell r="C117">
            <v>5100</v>
          </cell>
          <cell r="D117">
            <v>5100</v>
          </cell>
        </row>
        <row r="118">
          <cell r="B118">
            <v>410000</v>
          </cell>
          <cell r="C118">
            <v>5170</v>
          </cell>
          <cell r="D118">
            <v>5170</v>
          </cell>
        </row>
        <row r="119">
          <cell r="B119">
            <v>420000</v>
          </cell>
          <cell r="C119">
            <v>5240</v>
          </cell>
          <cell r="D119">
            <v>5240</v>
          </cell>
        </row>
        <row r="120">
          <cell r="B120">
            <v>430000</v>
          </cell>
          <cell r="C120">
            <v>5310</v>
          </cell>
          <cell r="D120">
            <v>5310</v>
          </cell>
        </row>
        <row r="121">
          <cell r="B121">
            <v>440000</v>
          </cell>
          <cell r="C121">
            <v>5380</v>
          </cell>
          <cell r="D121">
            <v>5380</v>
          </cell>
        </row>
        <row r="122">
          <cell r="B122">
            <v>450000</v>
          </cell>
          <cell r="C122">
            <v>5450</v>
          </cell>
          <cell r="D122">
            <v>5450</v>
          </cell>
        </row>
        <row r="123">
          <cell r="B123">
            <v>460000</v>
          </cell>
          <cell r="C123">
            <v>5520</v>
          </cell>
          <cell r="D123">
            <v>5520</v>
          </cell>
        </row>
        <row r="124">
          <cell r="B124">
            <v>470000</v>
          </cell>
          <cell r="C124">
            <v>5590</v>
          </cell>
          <cell r="D124">
            <v>5590</v>
          </cell>
        </row>
        <row r="125">
          <cell r="B125">
            <v>480000</v>
          </cell>
          <cell r="C125">
            <v>5660</v>
          </cell>
          <cell r="D125">
            <v>5660</v>
          </cell>
        </row>
        <row r="126">
          <cell r="B126">
            <v>490000</v>
          </cell>
          <cell r="C126">
            <v>5730</v>
          </cell>
          <cell r="D126">
            <v>5730</v>
          </cell>
        </row>
        <row r="127">
          <cell r="B127">
            <v>500000</v>
          </cell>
          <cell r="C127">
            <v>5800</v>
          </cell>
          <cell r="D127">
            <v>5800</v>
          </cell>
        </row>
        <row r="128">
          <cell r="B128">
            <v>510000</v>
          </cell>
          <cell r="C128">
            <v>5850</v>
          </cell>
          <cell r="D128">
            <v>5850</v>
          </cell>
        </row>
        <row r="129">
          <cell r="B129">
            <v>520000</v>
          </cell>
          <cell r="C129">
            <v>5900</v>
          </cell>
          <cell r="D129">
            <v>5900</v>
          </cell>
        </row>
        <row r="130">
          <cell r="B130">
            <v>530000</v>
          </cell>
          <cell r="C130">
            <v>5950</v>
          </cell>
          <cell r="D130">
            <v>5950</v>
          </cell>
        </row>
        <row r="131">
          <cell r="B131">
            <v>540000</v>
          </cell>
          <cell r="C131">
            <v>6000</v>
          </cell>
          <cell r="D131">
            <v>6000</v>
          </cell>
        </row>
        <row r="132">
          <cell r="B132">
            <v>550000</v>
          </cell>
          <cell r="C132">
            <v>6050</v>
          </cell>
          <cell r="D132">
            <v>6050</v>
          </cell>
        </row>
        <row r="133">
          <cell r="B133">
            <v>560000</v>
          </cell>
          <cell r="C133">
            <v>6100</v>
          </cell>
          <cell r="D133">
            <v>6100</v>
          </cell>
        </row>
        <row r="134">
          <cell r="B134">
            <v>570000</v>
          </cell>
          <cell r="C134">
            <v>6150</v>
          </cell>
          <cell r="D134">
            <v>6150</v>
          </cell>
        </row>
        <row r="135">
          <cell r="B135">
            <v>580000</v>
          </cell>
          <cell r="C135">
            <v>6200</v>
          </cell>
          <cell r="D135">
            <v>6200</v>
          </cell>
        </row>
        <row r="136">
          <cell r="B136">
            <v>590000</v>
          </cell>
          <cell r="C136">
            <v>6250</v>
          </cell>
          <cell r="D136">
            <v>6250</v>
          </cell>
        </row>
        <row r="137">
          <cell r="B137">
            <v>600000</v>
          </cell>
          <cell r="C137">
            <v>6300</v>
          </cell>
          <cell r="D137">
            <v>6300</v>
          </cell>
        </row>
        <row r="138">
          <cell r="B138">
            <v>610000</v>
          </cell>
          <cell r="C138">
            <v>6350</v>
          </cell>
          <cell r="D138">
            <v>6350</v>
          </cell>
        </row>
        <row r="139">
          <cell r="B139">
            <v>620000</v>
          </cell>
          <cell r="C139">
            <v>6400</v>
          </cell>
          <cell r="D139">
            <v>6400</v>
          </cell>
        </row>
        <row r="140">
          <cell r="B140">
            <v>630000</v>
          </cell>
          <cell r="C140">
            <v>6450</v>
          </cell>
          <cell r="D140">
            <v>6450</v>
          </cell>
        </row>
        <row r="141">
          <cell r="B141">
            <v>640000</v>
          </cell>
          <cell r="C141">
            <v>6500</v>
          </cell>
          <cell r="D141">
            <v>6500</v>
          </cell>
        </row>
        <row r="142">
          <cell r="B142">
            <v>650000</v>
          </cell>
          <cell r="C142">
            <v>6550</v>
          </cell>
          <cell r="D142">
            <v>6550</v>
          </cell>
        </row>
        <row r="143">
          <cell r="B143">
            <v>660000</v>
          </cell>
          <cell r="C143">
            <v>6600</v>
          </cell>
          <cell r="D143">
            <v>6600</v>
          </cell>
        </row>
        <row r="144">
          <cell r="B144">
            <v>670000</v>
          </cell>
          <cell r="C144">
            <v>6650</v>
          </cell>
          <cell r="D144">
            <v>6650</v>
          </cell>
        </row>
        <row r="145">
          <cell r="B145">
            <v>680000</v>
          </cell>
          <cell r="C145">
            <v>6700</v>
          </cell>
          <cell r="D145">
            <v>6700</v>
          </cell>
        </row>
        <row r="146">
          <cell r="B146">
            <v>690000</v>
          </cell>
          <cell r="C146">
            <v>6750</v>
          </cell>
          <cell r="D146">
            <v>6750</v>
          </cell>
        </row>
        <row r="147">
          <cell r="B147">
            <v>700000</v>
          </cell>
          <cell r="C147">
            <v>6800</v>
          </cell>
          <cell r="D147">
            <v>6800</v>
          </cell>
        </row>
        <row r="148">
          <cell r="B148">
            <v>710000</v>
          </cell>
          <cell r="C148">
            <v>6850</v>
          </cell>
          <cell r="D148">
            <v>6850</v>
          </cell>
        </row>
        <row r="149">
          <cell r="B149">
            <v>720000</v>
          </cell>
          <cell r="C149">
            <v>6900</v>
          </cell>
          <cell r="D149">
            <v>6900</v>
          </cell>
        </row>
        <row r="150">
          <cell r="B150">
            <v>730000</v>
          </cell>
          <cell r="C150">
            <v>6950</v>
          </cell>
          <cell r="D150">
            <v>6950</v>
          </cell>
        </row>
        <row r="151">
          <cell r="B151">
            <v>740000</v>
          </cell>
          <cell r="C151">
            <v>7000</v>
          </cell>
          <cell r="D151">
            <v>7000</v>
          </cell>
        </row>
        <row r="152">
          <cell r="B152">
            <v>750000</v>
          </cell>
          <cell r="C152">
            <v>7050</v>
          </cell>
          <cell r="D152">
            <v>7050</v>
          </cell>
        </row>
        <row r="153">
          <cell r="B153">
            <v>760000</v>
          </cell>
          <cell r="C153">
            <v>7100</v>
          </cell>
          <cell r="D153">
            <v>7100</v>
          </cell>
        </row>
        <row r="154">
          <cell r="B154">
            <v>770000</v>
          </cell>
          <cell r="C154">
            <v>7150</v>
          </cell>
          <cell r="D154">
            <v>7150</v>
          </cell>
        </row>
        <row r="155">
          <cell r="B155">
            <v>780000</v>
          </cell>
          <cell r="C155">
            <v>7200</v>
          </cell>
          <cell r="D155">
            <v>7200</v>
          </cell>
        </row>
        <row r="156">
          <cell r="B156">
            <v>790000</v>
          </cell>
          <cell r="C156">
            <v>7250</v>
          </cell>
          <cell r="D156">
            <v>7250</v>
          </cell>
        </row>
        <row r="157">
          <cell r="B157">
            <v>800000</v>
          </cell>
          <cell r="C157">
            <v>7300</v>
          </cell>
          <cell r="D157">
            <v>7300</v>
          </cell>
        </row>
        <row r="158">
          <cell r="B158">
            <v>810000</v>
          </cell>
          <cell r="C158">
            <v>7350</v>
          </cell>
          <cell r="D158">
            <v>7350</v>
          </cell>
        </row>
        <row r="159">
          <cell r="B159">
            <v>820000</v>
          </cell>
          <cell r="C159">
            <v>7400</v>
          </cell>
          <cell r="D159">
            <v>7400</v>
          </cell>
        </row>
        <row r="160">
          <cell r="B160">
            <v>830000</v>
          </cell>
          <cell r="C160">
            <v>7450</v>
          </cell>
          <cell r="D160">
            <v>7450</v>
          </cell>
        </row>
        <row r="161">
          <cell r="B161">
            <v>840000</v>
          </cell>
          <cell r="C161">
            <v>7500</v>
          </cell>
          <cell r="D161">
            <v>7500</v>
          </cell>
        </row>
        <row r="162">
          <cell r="B162">
            <v>850000</v>
          </cell>
          <cell r="C162">
            <v>7550</v>
          </cell>
          <cell r="D162">
            <v>7550</v>
          </cell>
        </row>
        <row r="163">
          <cell r="B163">
            <v>860000</v>
          </cell>
          <cell r="C163">
            <v>7600</v>
          </cell>
          <cell r="D163">
            <v>7600</v>
          </cell>
        </row>
        <row r="164">
          <cell r="B164">
            <v>870000</v>
          </cell>
          <cell r="C164">
            <v>7650</v>
          </cell>
          <cell r="D164">
            <v>7650</v>
          </cell>
        </row>
        <row r="165">
          <cell r="B165">
            <v>880000</v>
          </cell>
          <cell r="C165">
            <v>7700</v>
          </cell>
          <cell r="D165">
            <v>7700</v>
          </cell>
        </row>
        <row r="166">
          <cell r="B166">
            <v>890000</v>
          </cell>
          <cell r="C166">
            <v>7750</v>
          </cell>
          <cell r="D166">
            <v>7750</v>
          </cell>
        </row>
        <row r="167">
          <cell r="B167">
            <v>900000</v>
          </cell>
          <cell r="C167">
            <v>7800</v>
          </cell>
          <cell r="D167">
            <v>7800</v>
          </cell>
        </row>
        <row r="168">
          <cell r="B168">
            <v>950000</v>
          </cell>
          <cell r="C168">
            <v>8050</v>
          </cell>
          <cell r="D168">
            <v>8050</v>
          </cell>
        </row>
        <row r="169">
          <cell r="B169">
            <v>1000000</v>
          </cell>
          <cell r="C169">
            <v>8300</v>
          </cell>
          <cell r="D169">
            <v>8300</v>
          </cell>
        </row>
        <row r="170">
          <cell r="B170">
            <v>1050000</v>
          </cell>
          <cell r="C170">
            <v>8550</v>
          </cell>
          <cell r="D170">
            <v>8550</v>
          </cell>
        </row>
        <row r="171">
          <cell r="B171">
            <v>1100000</v>
          </cell>
          <cell r="C171">
            <v>8800</v>
          </cell>
          <cell r="D171">
            <v>8800</v>
          </cell>
        </row>
        <row r="172">
          <cell r="B172">
            <v>1150000</v>
          </cell>
          <cell r="C172">
            <v>9050</v>
          </cell>
          <cell r="D172">
            <v>9050</v>
          </cell>
        </row>
        <row r="173">
          <cell r="B173">
            <v>1200000</v>
          </cell>
          <cell r="C173">
            <v>9300</v>
          </cell>
          <cell r="D173">
            <v>9300</v>
          </cell>
        </row>
        <row r="174">
          <cell r="B174">
            <v>1250000</v>
          </cell>
          <cell r="C174">
            <v>9550</v>
          </cell>
          <cell r="D174">
            <v>9550</v>
          </cell>
        </row>
        <row r="175">
          <cell r="B175">
            <v>1300000</v>
          </cell>
          <cell r="C175">
            <v>9800</v>
          </cell>
          <cell r="D175">
            <v>9800</v>
          </cell>
        </row>
        <row r="176">
          <cell r="B176">
            <v>1350000</v>
          </cell>
          <cell r="C176">
            <v>10050</v>
          </cell>
          <cell r="D176">
            <v>10050</v>
          </cell>
        </row>
        <row r="177">
          <cell r="B177">
            <v>1400000</v>
          </cell>
          <cell r="C177">
            <v>10300</v>
          </cell>
          <cell r="D177">
            <v>10300</v>
          </cell>
        </row>
        <row r="178">
          <cell r="B178">
            <v>1450000</v>
          </cell>
          <cell r="C178">
            <v>10550</v>
          </cell>
          <cell r="D178">
            <v>10550</v>
          </cell>
        </row>
        <row r="179">
          <cell r="B179">
            <v>1500000</v>
          </cell>
          <cell r="C179">
            <v>10800</v>
          </cell>
          <cell r="D179">
            <v>10800</v>
          </cell>
        </row>
        <row r="180">
          <cell r="B180">
            <v>1550000</v>
          </cell>
          <cell r="C180">
            <v>11050</v>
          </cell>
          <cell r="D180">
            <v>11050</v>
          </cell>
        </row>
        <row r="181">
          <cell r="B181">
            <v>1600000</v>
          </cell>
          <cell r="C181">
            <v>11300</v>
          </cell>
          <cell r="D181">
            <v>11300</v>
          </cell>
        </row>
        <row r="182">
          <cell r="B182">
            <v>1650000</v>
          </cell>
          <cell r="C182">
            <v>11550</v>
          </cell>
          <cell r="D182">
            <v>11550</v>
          </cell>
        </row>
        <row r="183">
          <cell r="B183">
            <v>1700000</v>
          </cell>
          <cell r="C183">
            <v>11800</v>
          </cell>
          <cell r="D183">
            <v>11800</v>
          </cell>
        </row>
        <row r="233">
          <cell r="B233">
            <v>100000</v>
          </cell>
          <cell r="C233">
            <v>10600</v>
          </cell>
          <cell r="D233">
            <v>4890</v>
          </cell>
          <cell r="E233">
            <v>5.7099999999999998E-2</v>
          </cell>
          <cell r="F233">
            <v>5710</v>
          </cell>
          <cell r="H233">
            <v>0.106</v>
          </cell>
        </row>
        <row r="234">
          <cell r="B234">
            <v>110000</v>
          </cell>
          <cell r="C234">
            <v>11286</v>
          </cell>
          <cell r="D234">
            <v>5379</v>
          </cell>
          <cell r="E234">
            <v>5.3699999999999998E-2</v>
          </cell>
          <cell r="F234">
            <v>5907</v>
          </cell>
          <cell r="H234">
            <v>0.1026</v>
          </cell>
        </row>
        <row r="235">
          <cell r="B235">
            <v>120000</v>
          </cell>
          <cell r="C235">
            <v>11868</v>
          </cell>
          <cell r="D235">
            <v>5868</v>
          </cell>
          <cell r="E235">
            <v>0.05</v>
          </cell>
          <cell r="F235">
            <v>6000</v>
          </cell>
          <cell r="H235">
            <v>9.8900000000000002E-2</v>
          </cell>
        </row>
        <row r="236">
          <cell r="B236">
            <v>130000</v>
          </cell>
          <cell r="C236">
            <v>12454</v>
          </cell>
          <cell r="D236">
            <v>6357</v>
          </cell>
          <cell r="E236">
            <v>4.6899999999999997E-2</v>
          </cell>
          <cell r="F236">
            <v>6097</v>
          </cell>
          <cell r="H236">
            <v>9.5799999999999996E-2</v>
          </cell>
        </row>
        <row r="237">
          <cell r="B237">
            <v>140000</v>
          </cell>
          <cell r="C237">
            <v>13048</v>
          </cell>
          <cell r="D237">
            <v>6846</v>
          </cell>
          <cell r="E237">
            <v>4.4299999999999999E-2</v>
          </cell>
          <cell r="F237">
            <v>6202</v>
          </cell>
          <cell r="H237">
            <v>9.3200000000000005E-2</v>
          </cell>
        </row>
        <row r="238">
          <cell r="B238">
            <v>150000</v>
          </cell>
          <cell r="C238">
            <v>13635</v>
          </cell>
          <cell r="D238">
            <v>7335</v>
          </cell>
          <cell r="E238">
            <v>4.2000000000000003E-2</v>
          </cell>
          <cell r="F238">
            <v>6300</v>
          </cell>
          <cell r="H238">
            <v>9.0899999999999995E-2</v>
          </cell>
        </row>
        <row r="239">
          <cell r="B239">
            <v>160000</v>
          </cell>
          <cell r="C239">
            <v>14224</v>
          </cell>
          <cell r="D239">
            <v>7824</v>
          </cell>
          <cell r="E239">
            <v>0.04</v>
          </cell>
          <cell r="F239">
            <v>6400</v>
          </cell>
          <cell r="H239">
            <v>8.8900000000000007E-2</v>
          </cell>
        </row>
        <row r="240">
          <cell r="B240">
            <v>170000</v>
          </cell>
          <cell r="C240">
            <v>14807</v>
          </cell>
          <cell r="D240">
            <v>8313</v>
          </cell>
          <cell r="E240">
            <v>3.8199999999999998E-2</v>
          </cell>
          <cell r="F240">
            <v>6494</v>
          </cell>
          <cell r="H240">
            <v>8.7099999999999997E-2</v>
          </cell>
        </row>
        <row r="241">
          <cell r="B241">
            <v>180000</v>
          </cell>
          <cell r="C241">
            <v>15408</v>
          </cell>
          <cell r="D241">
            <v>8802</v>
          </cell>
          <cell r="E241">
            <v>3.6700000000000003E-2</v>
          </cell>
          <cell r="F241">
            <v>6606.0000000000009</v>
          </cell>
          <cell r="H241">
            <v>8.5599999999999996E-2</v>
          </cell>
        </row>
        <row r="242">
          <cell r="B242">
            <v>190000</v>
          </cell>
          <cell r="C242">
            <v>15998</v>
          </cell>
          <cell r="D242">
            <v>9291</v>
          </cell>
          <cell r="E242">
            <v>3.5299999999999998E-2</v>
          </cell>
          <cell r="F242">
            <v>6707</v>
          </cell>
          <cell r="H242">
            <v>8.4199999999999997E-2</v>
          </cell>
        </row>
        <row r="243">
          <cell r="B243">
            <v>200000</v>
          </cell>
          <cell r="C243">
            <v>16580</v>
          </cell>
          <cell r="D243">
            <v>9780</v>
          </cell>
          <cell r="E243">
            <v>3.4000000000000002E-2</v>
          </cell>
          <cell r="F243">
            <v>6800.0000000000009</v>
          </cell>
          <cell r="H243">
            <v>8.2900000000000001E-2</v>
          </cell>
        </row>
        <row r="244">
          <cell r="B244">
            <v>210000</v>
          </cell>
          <cell r="C244">
            <v>17178</v>
          </cell>
          <cell r="D244">
            <v>10269</v>
          </cell>
          <cell r="E244">
            <v>3.2899999999999999E-2</v>
          </cell>
          <cell r="F244">
            <v>6909</v>
          </cell>
          <cell r="H244">
            <v>8.1799999999999998E-2</v>
          </cell>
        </row>
        <row r="245">
          <cell r="B245">
            <v>220000</v>
          </cell>
          <cell r="C245">
            <v>17754</v>
          </cell>
          <cell r="D245">
            <v>10758</v>
          </cell>
          <cell r="E245">
            <v>3.1800000000000002E-2</v>
          </cell>
          <cell r="F245">
            <v>6996</v>
          </cell>
          <cell r="H245">
            <v>8.0699999999999994E-2</v>
          </cell>
        </row>
        <row r="246">
          <cell r="B246">
            <v>230000</v>
          </cell>
          <cell r="C246">
            <v>18354</v>
          </cell>
          <cell r="D246">
            <v>11247</v>
          </cell>
          <cell r="E246">
            <v>3.09E-2</v>
          </cell>
          <cell r="F246">
            <v>7107</v>
          </cell>
          <cell r="H246">
            <v>7.9799999999999996E-2</v>
          </cell>
        </row>
        <row r="247">
          <cell r="B247">
            <v>240000</v>
          </cell>
          <cell r="C247">
            <v>18936</v>
          </cell>
          <cell r="D247">
            <v>11736</v>
          </cell>
          <cell r="E247">
            <v>0.03</v>
          </cell>
          <cell r="F247">
            <v>7200</v>
          </cell>
          <cell r="H247">
            <v>7.8899999999999998E-2</v>
          </cell>
        </row>
        <row r="248">
          <cell r="B248">
            <v>250000</v>
          </cell>
          <cell r="C248">
            <v>19525</v>
          </cell>
          <cell r="D248">
            <v>12225</v>
          </cell>
          <cell r="E248">
            <v>2.92E-2</v>
          </cell>
          <cell r="F248">
            <v>7300</v>
          </cell>
          <cell r="H248">
            <v>7.8100000000000003E-2</v>
          </cell>
        </row>
        <row r="249">
          <cell r="B249">
            <v>260000</v>
          </cell>
          <cell r="C249">
            <v>20098</v>
          </cell>
          <cell r="D249">
            <v>12714</v>
          </cell>
          <cell r="E249">
            <v>2.8400000000000002E-2</v>
          </cell>
          <cell r="F249">
            <v>7384</v>
          </cell>
          <cell r="H249">
            <v>7.7299999999999994E-2</v>
          </cell>
        </row>
        <row r="250">
          <cell r="B250">
            <v>270000</v>
          </cell>
          <cell r="C250">
            <v>20709</v>
          </cell>
          <cell r="D250">
            <v>13203</v>
          </cell>
          <cell r="E250">
            <v>2.7799999999999998E-2</v>
          </cell>
          <cell r="F250">
            <v>7506</v>
          </cell>
          <cell r="H250">
            <v>7.6700000000000004E-2</v>
          </cell>
        </row>
        <row r="251">
          <cell r="B251">
            <v>280000</v>
          </cell>
          <cell r="C251">
            <v>21280</v>
          </cell>
          <cell r="D251">
            <v>13692</v>
          </cell>
          <cell r="E251">
            <v>2.7099999999999999E-2</v>
          </cell>
          <cell r="F251">
            <v>7588</v>
          </cell>
          <cell r="H251">
            <v>7.5999999999999998E-2</v>
          </cell>
        </row>
        <row r="252">
          <cell r="B252">
            <v>290000</v>
          </cell>
          <cell r="C252">
            <v>21866</v>
          </cell>
          <cell r="D252">
            <v>14181</v>
          </cell>
          <cell r="E252">
            <v>2.6499999999999999E-2</v>
          </cell>
          <cell r="F252">
            <v>7685</v>
          </cell>
          <cell r="H252">
            <v>7.5399999999999995E-2</v>
          </cell>
        </row>
        <row r="253">
          <cell r="B253">
            <v>300000</v>
          </cell>
          <cell r="C253">
            <v>22470</v>
          </cell>
          <cell r="D253">
            <v>14670</v>
          </cell>
          <cell r="E253">
            <v>2.5999999999999999E-2</v>
          </cell>
          <cell r="F253">
            <v>7800</v>
          </cell>
          <cell r="H253">
            <v>7.4899999999999994E-2</v>
          </cell>
        </row>
        <row r="254">
          <cell r="B254">
            <v>310000</v>
          </cell>
          <cell r="C254">
            <v>23064</v>
          </cell>
          <cell r="D254">
            <v>15159</v>
          </cell>
          <cell r="E254">
            <v>2.5499999999999998E-2</v>
          </cell>
          <cell r="F254">
            <v>7904.9999999999991</v>
          </cell>
          <cell r="H254">
            <v>7.4399999999999994E-2</v>
          </cell>
        </row>
        <row r="255">
          <cell r="B255">
            <v>320000</v>
          </cell>
          <cell r="C255">
            <v>23648</v>
          </cell>
          <cell r="D255">
            <v>15648</v>
          </cell>
          <cell r="E255">
            <v>2.5000000000000001E-2</v>
          </cell>
          <cell r="F255">
            <v>8000</v>
          </cell>
          <cell r="H255">
            <v>7.3899999999999993E-2</v>
          </cell>
        </row>
        <row r="256">
          <cell r="B256">
            <v>330000</v>
          </cell>
          <cell r="C256">
            <v>24222</v>
          </cell>
          <cell r="D256">
            <v>16137</v>
          </cell>
          <cell r="E256">
            <v>2.4500000000000001E-2</v>
          </cell>
          <cell r="F256">
            <v>8085</v>
          </cell>
          <cell r="H256">
            <v>7.3400000000000007E-2</v>
          </cell>
        </row>
        <row r="257">
          <cell r="B257">
            <v>340000</v>
          </cell>
          <cell r="C257">
            <v>24820</v>
          </cell>
          <cell r="D257">
            <v>16626</v>
          </cell>
          <cell r="E257">
            <v>2.41E-2</v>
          </cell>
          <cell r="F257">
            <v>8194</v>
          </cell>
          <cell r="H257">
            <v>7.2999999999999995E-2</v>
          </cell>
        </row>
        <row r="258">
          <cell r="B258">
            <v>350000</v>
          </cell>
          <cell r="C258">
            <v>25410</v>
          </cell>
          <cell r="D258">
            <v>17115</v>
          </cell>
          <cell r="E258">
            <v>2.3699999999999999E-2</v>
          </cell>
          <cell r="F258">
            <v>8295</v>
          </cell>
          <cell r="H258">
            <v>7.2599999999999998E-2</v>
          </cell>
        </row>
        <row r="259">
          <cell r="B259">
            <v>360000</v>
          </cell>
          <cell r="C259">
            <v>25992</v>
          </cell>
          <cell r="D259">
            <v>17604</v>
          </cell>
          <cell r="E259">
            <v>2.3300000000000001E-2</v>
          </cell>
          <cell r="F259">
            <v>8388</v>
          </cell>
          <cell r="H259">
            <v>7.22E-2</v>
          </cell>
        </row>
        <row r="260">
          <cell r="B260">
            <v>370000</v>
          </cell>
          <cell r="C260">
            <v>26566</v>
          </cell>
          <cell r="D260">
            <v>18093</v>
          </cell>
          <cell r="E260">
            <v>2.29E-2</v>
          </cell>
          <cell r="F260">
            <v>8473</v>
          </cell>
          <cell r="H260">
            <v>7.1800000000000003E-2</v>
          </cell>
        </row>
        <row r="261">
          <cell r="B261">
            <v>380000</v>
          </cell>
          <cell r="C261">
            <v>27170</v>
          </cell>
          <cell r="D261">
            <v>18582</v>
          </cell>
          <cell r="E261">
            <v>2.2599999999999999E-2</v>
          </cell>
          <cell r="F261">
            <v>8588</v>
          </cell>
          <cell r="H261">
            <v>7.1499999999999994E-2</v>
          </cell>
        </row>
        <row r="262">
          <cell r="B262">
            <v>390000</v>
          </cell>
          <cell r="C262">
            <v>27768</v>
          </cell>
          <cell r="D262">
            <v>19071</v>
          </cell>
          <cell r="E262">
            <v>2.23E-2</v>
          </cell>
          <cell r="F262">
            <v>8697</v>
          </cell>
          <cell r="H262">
            <v>7.1199999999999999E-2</v>
          </cell>
        </row>
        <row r="263">
          <cell r="B263">
            <v>400000</v>
          </cell>
          <cell r="C263">
            <v>28360</v>
          </cell>
          <cell r="D263">
            <v>19560</v>
          </cell>
          <cell r="E263">
            <v>2.1999999999999999E-2</v>
          </cell>
          <cell r="F263">
            <v>8800</v>
          </cell>
          <cell r="H263">
            <v>7.0900000000000005E-2</v>
          </cell>
        </row>
        <row r="264">
          <cell r="B264">
            <v>410000</v>
          </cell>
          <cell r="C264">
            <v>28946</v>
          </cell>
          <cell r="D264">
            <v>20049</v>
          </cell>
          <cell r="E264">
            <v>2.1700000000000001E-2</v>
          </cell>
          <cell r="F264">
            <v>8897</v>
          </cell>
          <cell r="H264">
            <v>7.0599999999999996E-2</v>
          </cell>
        </row>
        <row r="265">
          <cell r="B265">
            <v>420000</v>
          </cell>
          <cell r="C265">
            <v>29526</v>
          </cell>
          <cell r="D265">
            <v>20538</v>
          </cell>
          <cell r="E265">
            <v>2.1399999999999999E-2</v>
          </cell>
          <cell r="F265">
            <v>8988</v>
          </cell>
          <cell r="H265">
            <v>7.0300000000000001E-2</v>
          </cell>
        </row>
        <row r="266">
          <cell r="B266">
            <v>430000</v>
          </cell>
          <cell r="C266">
            <v>30100</v>
          </cell>
          <cell r="D266">
            <v>21027</v>
          </cell>
          <cell r="E266">
            <v>2.1100000000000001E-2</v>
          </cell>
          <cell r="F266">
            <v>9073</v>
          </cell>
          <cell r="H266">
            <v>7.0000000000000007E-2</v>
          </cell>
        </row>
        <row r="267">
          <cell r="B267">
            <v>440000</v>
          </cell>
          <cell r="C267">
            <v>30712</v>
          </cell>
          <cell r="D267">
            <v>21516</v>
          </cell>
          <cell r="E267">
            <v>2.0899999999999998E-2</v>
          </cell>
          <cell r="F267">
            <v>9196</v>
          </cell>
          <cell r="H267">
            <v>6.9800000000000001E-2</v>
          </cell>
        </row>
        <row r="268">
          <cell r="B268">
            <v>450000</v>
          </cell>
          <cell r="C268">
            <v>31275</v>
          </cell>
          <cell r="D268">
            <v>22005</v>
          </cell>
          <cell r="E268">
            <v>2.06E-2</v>
          </cell>
          <cell r="F268">
            <v>9270</v>
          </cell>
          <cell r="H268">
            <v>6.9500000000000006E-2</v>
          </cell>
        </row>
        <row r="269">
          <cell r="B269">
            <v>460000</v>
          </cell>
          <cell r="C269">
            <v>31878</v>
          </cell>
          <cell r="D269">
            <v>22494</v>
          </cell>
          <cell r="E269">
            <v>2.0400000000000001E-2</v>
          </cell>
          <cell r="F269">
            <v>9384</v>
          </cell>
          <cell r="H269">
            <v>6.93E-2</v>
          </cell>
        </row>
        <row r="270">
          <cell r="B270">
            <v>470000</v>
          </cell>
          <cell r="C270">
            <v>32477</v>
          </cell>
          <cell r="D270">
            <v>22983</v>
          </cell>
          <cell r="E270">
            <v>2.0200000000000003E-2</v>
          </cell>
          <cell r="F270">
            <v>9494.0000000000018</v>
          </cell>
          <cell r="H270">
            <v>6.9099999999999995E-2</v>
          </cell>
        </row>
        <row r="271">
          <cell r="B271">
            <v>480000</v>
          </cell>
          <cell r="C271">
            <v>33072</v>
          </cell>
          <cell r="D271">
            <v>23472</v>
          </cell>
          <cell r="E271">
            <v>0.02</v>
          </cell>
          <cell r="F271">
            <v>9600</v>
          </cell>
          <cell r="H271">
            <v>6.8900000000000003E-2</v>
          </cell>
        </row>
        <row r="272">
          <cell r="B272">
            <v>490000</v>
          </cell>
          <cell r="C272">
            <v>33663</v>
          </cell>
          <cell r="D272">
            <v>23961</v>
          </cell>
          <cell r="E272">
            <v>1.9800000000000005E-2</v>
          </cell>
          <cell r="F272">
            <v>9702.0000000000018</v>
          </cell>
          <cell r="H272">
            <v>6.8699999999999997E-2</v>
          </cell>
        </row>
        <row r="273">
          <cell r="B273">
            <v>500000</v>
          </cell>
          <cell r="C273">
            <v>34250</v>
          </cell>
          <cell r="D273">
            <v>24450</v>
          </cell>
          <cell r="E273">
            <v>1.9600000000000006E-2</v>
          </cell>
          <cell r="F273">
            <v>9800.0000000000036</v>
          </cell>
          <cell r="H273">
            <v>6.8500000000000005E-2</v>
          </cell>
        </row>
        <row r="274">
          <cell r="B274">
            <v>510000</v>
          </cell>
          <cell r="C274">
            <v>34833</v>
          </cell>
          <cell r="D274">
            <v>24939</v>
          </cell>
          <cell r="E274">
            <v>1.9400000000000008E-2</v>
          </cell>
          <cell r="F274">
            <v>9894.0000000000036</v>
          </cell>
          <cell r="H274">
            <v>6.83E-2</v>
          </cell>
        </row>
        <row r="275">
          <cell r="B275">
            <v>520000</v>
          </cell>
          <cell r="C275">
            <v>35412</v>
          </cell>
          <cell r="D275">
            <v>25428</v>
          </cell>
          <cell r="E275">
            <v>1.9200000000000009E-2</v>
          </cell>
          <cell r="F275">
            <v>9984.0000000000036</v>
          </cell>
          <cell r="H275">
            <v>6.8099999999999994E-2</v>
          </cell>
        </row>
        <row r="276">
          <cell r="B276">
            <v>530000</v>
          </cell>
          <cell r="C276">
            <v>35987.000000000007</v>
          </cell>
          <cell r="D276">
            <v>25917</v>
          </cell>
          <cell r="E276">
            <v>1.900000000000001E-2</v>
          </cell>
          <cell r="F276">
            <v>10070.000000000005</v>
          </cell>
          <cell r="H276">
            <v>6.7900000000000016E-2</v>
          </cell>
        </row>
        <row r="277">
          <cell r="B277">
            <v>540000</v>
          </cell>
          <cell r="C277">
            <v>36612</v>
          </cell>
          <cell r="D277">
            <v>26406</v>
          </cell>
          <cell r="E277">
            <v>1.89E-2</v>
          </cell>
          <cell r="F277">
            <v>10206</v>
          </cell>
          <cell r="H277">
            <v>6.7799999999999999E-2</v>
          </cell>
        </row>
        <row r="278">
          <cell r="B278">
            <v>550000</v>
          </cell>
          <cell r="C278">
            <v>37180</v>
          </cell>
          <cell r="D278">
            <v>26895</v>
          </cell>
          <cell r="E278">
            <v>1.8700000000000001E-2</v>
          </cell>
          <cell r="F278">
            <v>10285</v>
          </cell>
          <cell r="H278">
            <v>6.7599999999999993E-2</v>
          </cell>
        </row>
        <row r="279">
          <cell r="B279">
            <v>560000</v>
          </cell>
          <cell r="C279">
            <v>37744</v>
          </cell>
          <cell r="D279">
            <v>27384</v>
          </cell>
          <cell r="E279">
            <v>1.8500000000000003E-2</v>
          </cell>
          <cell r="F279">
            <v>10360.000000000002</v>
          </cell>
          <cell r="H279">
            <v>6.7400000000000002E-2</v>
          </cell>
        </row>
        <row r="280">
          <cell r="B280">
            <v>570000</v>
          </cell>
          <cell r="C280">
            <v>38361</v>
          </cell>
          <cell r="D280">
            <v>27873</v>
          </cell>
          <cell r="E280">
            <v>1.84E-2</v>
          </cell>
          <cell r="F280">
            <v>10488</v>
          </cell>
          <cell r="H280">
            <v>6.7299999999999999E-2</v>
          </cell>
        </row>
        <row r="281">
          <cell r="B281">
            <v>580000</v>
          </cell>
          <cell r="C281">
            <v>38918</v>
          </cell>
          <cell r="D281">
            <v>28362</v>
          </cell>
          <cell r="E281">
            <v>1.8200000000000001E-2</v>
          </cell>
          <cell r="F281">
            <v>10556</v>
          </cell>
          <cell r="H281">
            <v>6.7100000000000007E-2</v>
          </cell>
        </row>
        <row r="282">
          <cell r="B282">
            <v>590000</v>
          </cell>
          <cell r="C282">
            <v>39530</v>
          </cell>
          <cell r="D282">
            <v>28851</v>
          </cell>
          <cell r="E282">
            <v>1.8100000000000002E-2</v>
          </cell>
          <cell r="F282">
            <v>10679</v>
          </cell>
          <cell r="H282">
            <v>6.7000000000000004E-2</v>
          </cell>
        </row>
        <row r="283">
          <cell r="B283">
            <v>600000</v>
          </cell>
          <cell r="C283">
            <v>40140</v>
          </cell>
          <cell r="D283">
            <v>29340</v>
          </cell>
          <cell r="E283">
            <v>1.7999999999999999E-2</v>
          </cell>
          <cell r="F283">
            <v>10800</v>
          </cell>
          <cell r="H283">
            <v>6.6900000000000001E-2</v>
          </cell>
        </row>
        <row r="284">
          <cell r="B284">
            <v>610000</v>
          </cell>
          <cell r="C284">
            <v>40687</v>
          </cell>
          <cell r="D284">
            <v>29829</v>
          </cell>
          <cell r="E284">
            <v>1.78E-2</v>
          </cell>
          <cell r="F284">
            <v>10858</v>
          </cell>
          <cell r="H284">
            <v>6.6699999999999995E-2</v>
          </cell>
        </row>
        <row r="285">
          <cell r="B285">
            <v>620000</v>
          </cell>
          <cell r="C285">
            <v>41292</v>
          </cell>
          <cell r="D285">
            <v>30318</v>
          </cell>
          <cell r="E285">
            <v>1.77E-2</v>
          </cell>
          <cell r="F285">
            <v>10974</v>
          </cell>
          <cell r="H285">
            <v>6.6600000000000006E-2</v>
          </cell>
        </row>
        <row r="286">
          <cell r="B286">
            <v>630000</v>
          </cell>
          <cell r="C286">
            <v>41895</v>
          </cell>
          <cell r="D286">
            <v>30807</v>
          </cell>
          <cell r="E286">
            <v>1.7600000000000001E-2</v>
          </cell>
          <cell r="F286">
            <v>11088</v>
          </cell>
          <cell r="H286">
            <v>6.6500000000000004E-2</v>
          </cell>
        </row>
        <row r="287">
          <cell r="B287">
            <v>640000</v>
          </cell>
          <cell r="C287">
            <v>42496</v>
          </cell>
          <cell r="D287">
            <v>31296</v>
          </cell>
          <cell r="E287">
            <v>1.7500000000000002E-2</v>
          </cell>
          <cell r="F287">
            <v>11200.000000000002</v>
          </cell>
          <cell r="H287">
            <v>6.6400000000000001E-2</v>
          </cell>
        </row>
        <row r="288">
          <cell r="B288">
            <v>650000</v>
          </cell>
          <cell r="C288">
            <v>43030</v>
          </cell>
          <cell r="D288">
            <v>31785</v>
          </cell>
          <cell r="E288">
            <v>1.7299999999999999E-2</v>
          </cell>
          <cell r="F288">
            <v>11245</v>
          </cell>
          <cell r="H288">
            <v>6.6199999999999995E-2</v>
          </cell>
        </row>
        <row r="289">
          <cell r="B289">
            <v>660000</v>
          </cell>
          <cell r="C289">
            <v>43626</v>
          </cell>
          <cell r="D289">
            <v>32274</v>
          </cell>
          <cell r="E289">
            <v>1.72E-2</v>
          </cell>
          <cell r="F289">
            <v>11352</v>
          </cell>
          <cell r="H289">
            <v>6.6100000000000006E-2</v>
          </cell>
        </row>
        <row r="290">
          <cell r="B290">
            <v>670000</v>
          </cell>
          <cell r="C290">
            <v>44220</v>
          </cell>
          <cell r="D290">
            <v>32763</v>
          </cell>
          <cell r="E290">
            <v>1.7100000000000001E-2</v>
          </cell>
          <cell r="F290">
            <v>11457</v>
          </cell>
          <cell r="H290">
            <v>6.6000000000000003E-2</v>
          </cell>
        </row>
        <row r="291">
          <cell r="B291">
            <v>680000</v>
          </cell>
          <cell r="C291">
            <v>44812</v>
          </cell>
          <cell r="D291">
            <v>33252</v>
          </cell>
          <cell r="E291">
            <v>1.7000000000000001E-2</v>
          </cell>
          <cell r="F291">
            <v>11560</v>
          </cell>
          <cell r="H291">
            <v>6.59E-2</v>
          </cell>
        </row>
        <row r="292">
          <cell r="B292">
            <v>690000</v>
          </cell>
          <cell r="C292">
            <v>45402</v>
          </cell>
          <cell r="D292">
            <v>33741</v>
          </cell>
          <cell r="E292">
            <v>1.6899999999999998E-2</v>
          </cell>
          <cell r="F292">
            <v>11660.999999999998</v>
          </cell>
          <cell r="H292">
            <v>6.5799999999999997E-2</v>
          </cell>
        </row>
        <row r="293">
          <cell r="B293">
            <v>700000</v>
          </cell>
          <cell r="C293">
            <v>45990</v>
          </cell>
          <cell r="D293">
            <v>34230</v>
          </cell>
          <cell r="E293">
            <v>1.6799999999999999E-2</v>
          </cell>
          <cell r="F293">
            <v>11760</v>
          </cell>
          <cell r="H293">
            <v>6.5699999999999995E-2</v>
          </cell>
        </row>
        <row r="294">
          <cell r="B294">
            <v>710000</v>
          </cell>
          <cell r="C294">
            <v>46576</v>
          </cell>
          <cell r="D294">
            <v>34719</v>
          </cell>
          <cell r="E294">
            <v>1.67E-2</v>
          </cell>
          <cell r="F294">
            <v>11857</v>
          </cell>
          <cell r="H294">
            <v>6.5600000000000006E-2</v>
          </cell>
        </row>
        <row r="295">
          <cell r="B295">
            <v>720000</v>
          </cell>
          <cell r="C295">
            <v>47160</v>
          </cell>
          <cell r="D295">
            <v>35208</v>
          </cell>
          <cell r="E295">
            <v>1.66E-2</v>
          </cell>
          <cell r="F295">
            <v>11952</v>
          </cell>
          <cell r="H295">
            <v>6.5500000000000003E-2</v>
          </cell>
        </row>
        <row r="296">
          <cell r="B296">
            <v>730000</v>
          </cell>
          <cell r="C296">
            <v>47742</v>
          </cell>
          <cell r="D296">
            <v>35697</v>
          </cell>
          <cell r="E296">
            <v>1.6500000000000001E-2</v>
          </cell>
          <cell r="F296">
            <v>12045</v>
          </cell>
          <cell r="H296">
            <v>6.54E-2</v>
          </cell>
        </row>
        <row r="297">
          <cell r="B297">
            <v>740000</v>
          </cell>
          <cell r="C297">
            <v>48322</v>
          </cell>
          <cell r="D297">
            <v>36186</v>
          </cell>
          <cell r="E297">
            <v>1.6400000000000001E-2</v>
          </cell>
          <cell r="F297">
            <v>12136.000000000002</v>
          </cell>
          <cell r="H297">
            <v>6.5299999999999997E-2</v>
          </cell>
        </row>
        <row r="298">
          <cell r="B298">
            <v>750000</v>
          </cell>
          <cell r="C298">
            <v>48975</v>
          </cell>
          <cell r="D298">
            <v>36675</v>
          </cell>
          <cell r="E298">
            <v>1.6400000000000001E-2</v>
          </cell>
          <cell r="F298">
            <v>12300.000000000002</v>
          </cell>
          <cell r="H298">
            <v>6.5299999999999997E-2</v>
          </cell>
        </row>
        <row r="299">
          <cell r="B299">
            <v>760000</v>
          </cell>
          <cell r="C299">
            <v>49552</v>
          </cell>
          <cell r="D299">
            <v>37164</v>
          </cell>
          <cell r="E299">
            <v>1.6299999999999999E-2</v>
          </cell>
          <cell r="F299">
            <v>12387.999999999998</v>
          </cell>
          <cell r="H299">
            <v>6.5199999999999994E-2</v>
          </cell>
        </row>
        <row r="300">
          <cell r="B300">
            <v>770000</v>
          </cell>
          <cell r="C300">
            <v>50127</v>
          </cell>
          <cell r="D300">
            <v>37653</v>
          </cell>
          <cell r="E300">
            <v>1.6199999999999999E-2</v>
          </cell>
          <cell r="F300">
            <v>12474</v>
          </cell>
          <cell r="H300">
            <v>6.5100000000000005E-2</v>
          </cell>
        </row>
        <row r="301">
          <cell r="B301">
            <v>780000</v>
          </cell>
          <cell r="C301">
            <v>50700</v>
          </cell>
          <cell r="D301">
            <v>38142</v>
          </cell>
          <cell r="E301">
            <v>1.61E-2</v>
          </cell>
          <cell r="F301">
            <v>12558</v>
          </cell>
          <cell r="H301">
            <v>6.5000000000000002E-2</v>
          </cell>
        </row>
        <row r="302">
          <cell r="B302">
            <v>790000</v>
          </cell>
          <cell r="C302">
            <v>51271</v>
          </cell>
          <cell r="D302">
            <v>38631</v>
          </cell>
          <cell r="E302">
            <v>1.6E-2</v>
          </cell>
          <cell r="F302">
            <v>12640</v>
          </cell>
          <cell r="H302">
            <v>6.4899999999999999E-2</v>
          </cell>
        </row>
        <row r="303">
          <cell r="B303">
            <v>800000</v>
          </cell>
          <cell r="C303">
            <v>51920</v>
          </cell>
          <cell r="D303">
            <v>39120</v>
          </cell>
          <cell r="E303">
            <v>1.6E-2</v>
          </cell>
          <cell r="F303">
            <v>12800</v>
          </cell>
          <cell r="H303">
            <v>6.4899999999999999E-2</v>
          </cell>
        </row>
        <row r="304">
          <cell r="B304">
            <v>810000</v>
          </cell>
          <cell r="C304">
            <v>52488</v>
          </cell>
          <cell r="D304">
            <v>39609</v>
          </cell>
          <cell r="E304">
            <v>1.5900000000000001E-2</v>
          </cell>
          <cell r="F304">
            <v>12879</v>
          </cell>
          <cell r="H304">
            <v>6.4799999999999996E-2</v>
          </cell>
        </row>
        <row r="305">
          <cell r="B305">
            <v>820000</v>
          </cell>
          <cell r="C305">
            <v>53054</v>
          </cell>
          <cell r="D305">
            <v>40098</v>
          </cell>
          <cell r="E305">
            <v>1.5800000000000002E-2</v>
          </cell>
          <cell r="F305">
            <v>12956.000000000002</v>
          </cell>
          <cell r="H305">
            <v>6.4699999999999994E-2</v>
          </cell>
        </row>
        <row r="306">
          <cell r="B306">
            <v>830000</v>
          </cell>
          <cell r="C306">
            <v>53618</v>
          </cell>
          <cell r="D306">
            <v>40587</v>
          </cell>
          <cell r="E306">
            <v>1.5699999999999999E-2</v>
          </cell>
          <cell r="F306">
            <v>13030.999999999998</v>
          </cell>
          <cell r="H306">
            <v>6.4600000000000005E-2</v>
          </cell>
        </row>
        <row r="307">
          <cell r="B307">
            <v>840000</v>
          </cell>
          <cell r="C307">
            <v>54264</v>
          </cell>
          <cell r="D307">
            <v>41076</v>
          </cell>
          <cell r="E307">
            <v>1.5699999999999999E-2</v>
          </cell>
          <cell r="F307">
            <v>13187.999999999998</v>
          </cell>
          <cell r="H307">
            <v>6.4600000000000005E-2</v>
          </cell>
        </row>
        <row r="308">
          <cell r="B308">
            <v>850000</v>
          </cell>
          <cell r="C308">
            <v>54825</v>
          </cell>
          <cell r="D308">
            <v>41565</v>
          </cell>
          <cell r="E308">
            <v>1.5599999999999999E-2</v>
          </cell>
          <cell r="F308">
            <v>13260</v>
          </cell>
          <cell r="H308">
            <v>6.4500000000000002E-2</v>
          </cell>
        </row>
        <row r="309">
          <cell r="B309">
            <v>860000</v>
          </cell>
          <cell r="C309">
            <v>55384</v>
          </cell>
          <cell r="D309">
            <v>42054</v>
          </cell>
          <cell r="E309">
            <v>1.55E-2</v>
          </cell>
          <cell r="F309">
            <v>13330</v>
          </cell>
          <cell r="H309">
            <v>6.4399999999999999E-2</v>
          </cell>
        </row>
        <row r="310">
          <cell r="B310">
            <v>870000</v>
          </cell>
          <cell r="C310">
            <v>56028</v>
          </cell>
          <cell r="D310">
            <v>42543</v>
          </cell>
          <cell r="E310">
            <v>1.55E-2</v>
          </cell>
          <cell r="F310">
            <v>13485</v>
          </cell>
          <cell r="H310">
            <v>6.4399999999999999E-2</v>
          </cell>
        </row>
        <row r="311">
          <cell r="B311">
            <v>880000</v>
          </cell>
          <cell r="C311">
            <v>56584</v>
          </cell>
          <cell r="D311">
            <v>43032</v>
          </cell>
          <cell r="E311">
            <v>1.54E-2</v>
          </cell>
          <cell r="F311">
            <v>13552</v>
          </cell>
          <cell r="H311">
            <v>6.4299999999999996E-2</v>
          </cell>
        </row>
        <row r="312">
          <cell r="B312">
            <v>890000</v>
          </cell>
          <cell r="C312">
            <v>57227</v>
          </cell>
          <cell r="D312">
            <v>43521</v>
          </cell>
          <cell r="E312">
            <v>1.54E-2</v>
          </cell>
          <cell r="F312">
            <v>13706</v>
          </cell>
          <cell r="H312">
            <v>6.4299999999999996E-2</v>
          </cell>
        </row>
        <row r="313">
          <cell r="B313">
            <v>900000</v>
          </cell>
          <cell r="C313">
            <v>57780</v>
          </cell>
          <cell r="D313">
            <v>44010</v>
          </cell>
          <cell r="E313">
            <v>1.5299999999999999E-2</v>
          </cell>
          <cell r="F313">
            <v>13770</v>
          </cell>
          <cell r="H313">
            <v>6.4199999999999993E-2</v>
          </cell>
        </row>
        <row r="314">
          <cell r="B314">
            <v>910000</v>
          </cell>
          <cell r="C314">
            <v>58331</v>
          </cell>
          <cell r="D314">
            <v>44499</v>
          </cell>
          <cell r="E314">
            <v>1.52E-2</v>
          </cell>
          <cell r="F314">
            <v>13832</v>
          </cell>
          <cell r="H314">
            <v>6.4100000000000004E-2</v>
          </cell>
        </row>
        <row r="315">
          <cell r="B315">
            <v>920000</v>
          </cell>
          <cell r="C315">
            <v>58972</v>
          </cell>
          <cell r="D315">
            <v>44988</v>
          </cell>
          <cell r="E315">
            <v>1.52E-2</v>
          </cell>
          <cell r="F315">
            <v>13984</v>
          </cell>
          <cell r="H315">
            <v>6.4100000000000004E-2</v>
          </cell>
        </row>
        <row r="316">
          <cell r="B316">
            <v>930000</v>
          </cell>
          <cell r="C316">
            <v>59520</v>
          </cell>
          <cell r="D316">
            <v>45477</v>
          </cell>
          <cell r="E316">
            <v>1.5100000000000001E-2</v>
          </cell>
          <cell r="F316">
            <v>14043</v>
          </cell>
          <cell r="H316">
            <v>6.4000000000000001E-2</v>
          </cell>
        </row>
        <row r="317">
          <cell r="B317">
            <v>940000</v>
          </cell>
          <cell r="C317">
            <v>60160</v>
          </cell>
          <cell r="D317">
            <v>45966</v>
          </cell>
          <cell r="E317">
            <v>1.5100000000000001E-2</v>
          </cell>
          <cell r="F317">
            <v>14194</v>
          </cell>
          <cell r="H317">
            <v>6.4000000000000001E-2</v>
          </cell>
        </row>
        <row r="318">
          <cell r="B318">
            <v>950000</v>
          </cell>
          <cell r="C318">
            <v>60705</v>
          </cell>
          <cell r="D318">
            <v>46455</v>
          </cell>
          <cell r="E318">
            <v>1.4999999999999999E-2</v>
          </cell>
          <cell r="F318">
            <v>14250</v>
          </cell>
          <cell r="H318">
            <v>6.3899999999999998E-2</v>
          </cell>
        </row>
        <row r="319">
          <cell r="B319">
            <v>960000</v>
          </cell>
          <cell r="C319">
            <v>61344</v>
          </cell>
          <cell r="D319">
            <v>46944</v>
          </cell>
          <cell r="E319">
            <v>1.4999999999999999E-2</v>
          </cell>
          <cell r="F319">
            <v>14400</v>
          </cell>
          <cell r="H319">
            <v>6.3899999999999998E-2</v>
          </cell>
        </row>
        <row r="320">
          <cell r="B320">
            <v>970000</v>
          </cell>
          <cell r="C320">
            <v>61886</v>
          </cell>
          <cell r="D320">
            <v>47433</v>
          </cell>
          <cell r="E320">
            <v>1.49E-2</v>
          </cell>
          <cell r="F320">
            <v>14453</v>
          </cell>
          <cell r="H320">
            <v>6.3799999999999996E-2</v>
          </cell>
        </row>
        <row r="321">
          <cell r="B321">
            <v>980000</v>
          </cell>
          <cell r="C321">
            <v>62524</v>
          </cell>
          <cell r="D321">
            <v>47922</v>
          </cell>
          <cell r="E321">
            <v>1.49E-2</v>
          </cell>
          <cell r="F321">
            <v>14602</v>
          </cell>
          <cell r="H321">
            <v>6.3799999999999996E-2</v>
          </cell>
        </row>
        <row r="322">
          <cell r="B322">
            <v>990000</v>
          </cell>
          <cell r="C322">
            <v>63063</v>
          </cell>
          <cell r="D322">
            <v>48411</v>
          </cell>
          <cell r="E322">
            <v>1.4800000000000001E-2</v>
          </cell>
          <cell r="F322">
            <v>14652</v>
          </cell>
          <cell r="H322">
            <v>6.3700000000000007E-2</v>
          </cell>
        </row>
        <row r="323">
          <cell r="B323">
            <v>1000000</v>
          </cell>
          <cell r="C323">
            <v>63700</v>
          </cell>
          <cell r="D323">
            <v>48900</v>
          </cell>
          <cell r="E323">
            <v>1.4800000000000001E-2</v>
          </cell>
          <cell r="F323">
            <v>14800</v>
          </cell>
          <cell r="H323">
            <v>6.3700000000000007E-2</v>
          </cell>
        </row>
        <row r="324">
          <cell r="B324">
            <v>1010000</v>
          </cell>
          <cell r="C324">
            <v>64236</v>
          </cell>
          <cell r="D324">
            <v>49389</v>
          </cell>
          <cell r="E324">
            <v>1.47E-2</v>
          </cell>
          <cell r="F324">
            <v>14847</v>
          </cell>
          <cell r="H324">
            <v>6.3600000000000004E-2</v>
          </cell>
        </row>
        <row r="325">
          <cell r="B325">
            <v>1020000</v>
          </cell>
          <cell r="C325">
            <v>64872</v>
          </cell>
          <cell r="D325">
            <v>49878</v>
          </cell>
          <cell r="E325">
            <v>1.47E-2</v>
          </cell>
          <cell r="F325">
            <v>14994</v>
          </cell>
          <cell r="H325">
            <v>6.3600000000000004E-2</v>
          </cell>
        </row>
        <row r="326">
          <cell r="B326">
            <v>1030000</v>
          </cell>
          <cell r="C326">
            <v>65405</v>
          </cell>
          <cell r="D326">
            <v>50367</v>
          </cell>
          <cell r="E326">
            <v>1.46E-2</v>
          </cell>
          <cell r="F326">
            <v>15038</v>
          </cell>
          <cell r="H326">
            <v>6.3500000000000001E-2</v>
          </cell>
        </row>
        <row r="327">
          <cell r="B327">
            <v>1040000</v>
          </cell>
          <cell r="C327">
            <v>66040</v>
          </cell>
          <cell r="D327">
            <v>50856</v>
          </cell>
          <cell r="E327">
            <v>1.46E-2</v>
          </cell>
          <cell r="F327">
            <v>15184</v>
          </cell>
          <cell r="H327">
            <v>6.3500000000000001E-2</v>
          </cell>
        </row>
        <row r="328">
          <cell r="B328">
            <v>1050000</v>
          </cell>
          <cell r="C328">
            <v>66675</v>
          </cell>
          <cell r="D328">
            <v>51345</v>
          </cell>
          <cell r="E328">
            <v>1.46E-2</v>
          </cell>
          <cell r="F328">
            <v>15330</v>
          </cell>
          <cell r="H328">
            <v>6.3500000000000001E-2</v>
          </cell>
        </row>
        <row r="329">
          <cell r="B329">
            <v>1060000</v>
          </cell>
          <cell r="C329">
            <v>67204</v>
          </cell>
          <cell r="D329">
            <v>51834</v>
          </cell>
          <cell r="E329">
            <v>1.4500000000000001E-2</v>
          </cell>
          <cell r="F329">
            <v>15370</v>
          </cell>
          <cell r="H329">
            <v>6.3399999999999998E-2</v>
          </cell>
        </row>
        <row r="330">
          <cell r="B330">
            <v>1070000</v>
          </cell>
          <cell r="C330">
            <v>67838</v>
          </cell>
          <cell r="D330">
            <v>52323</v>
          </cell>
          <cell r="E330">
            <v>1.4500000000000001E-2</v>
          </cell>
          <cell r="F330">
            <v>15515</v>
          </cell>
          <cell r="H330">
            <v>6.3399999999999998E-2</v>
          </cell>
        </row>
        <row r="331">
          <cell r="B331">
            <v>1080000</v>
          </cell>
          <cell r="C331">
            <v>68472</v>
          </cell>
          <cell r="D331">
            <v>52812</v>
          </cell>
          <cell r="E331">
            <v>1.4500000000000001E-2</v>
          </cell>
          <cell r="F331">
            <v>15660</v>
          </cell>
          <cell r="H331">
            <v>6.3399999999999998E-2</v>
          </cell>
        </row>
        <row r="332">
          <cell r="B332">
            <v>1090000</v>
          </cell>
          <cell r="C332">
            <v>68997</v>
          </cell>
          <cell r="D332">
            <v>53301</v>
          </cell>
          <cell r="E332">
            <v>1.44E-2</v>
          </cell>
          <cell r="F332">
            <v>15696</v>
          </cell>
          <cell r="H332">
            <v>6.3299999999999995E-2</v>
          </cell>
        </row>
        <row r="333">
          <cell r="B333">
            <v>1100000</v>
          </cell>
          <cell r="C333">
            <v>69630</v>
          </cell>
          <cell r="D333">
            <v>53790</v>
          </cell>
          <cell r="E333">
            <v>1.44E-2</v>
          </cell>
          <cell r="F333">
            <v>15840</v>
          </cell>
          <cell r="H333">
            <v>6.3299999999999995E-2</v>
          </cell>
        </row>
        <row r="334">
          <cell r="B334">
            <v>1110000</v>
          </cell>
          <cell r="C334">
            <v>70263</v>
          </cell>
          <cell r="D334">
            <v>54279</v>
          </cell>
          <cell r="E334">
            <v>1.44E-2</v>
          </cell>
          <cell r="F334">
            <v>15984</v>
          </cell>
          <cell r="H334">
            <v>6.3299999999999995E-2</v>
          </cell>
        </row>
        <row r="335">
          <cell r="B335">
            <v>1120000</v>
          </cell>
          <cell r="C335">
            <v>70784</v>
          </cell>
          <cell r="D335">
            <v>54768</v>
          </cell>
          <cell r="E335">
            <v>1.43E-2</v>
          </cell>
          <cell r="F335">
            <v>16016</v>
          </cell>
          <cell r="H335">
            <v>6.3200000000000006E-2</v>
          </cell>
        </row>
        <row r="336">
          <cell r="B336">
            <v>1130000</v>
          </cell>
          <cell r="C336">
            <v>71416</v>
          </cell>
          <cell r="D336">
            <v>55257</v>
          </cell>
          <cell r="E336">
            <v>1.43E-2</v>
          </cell>
          <cell r="F336">
            <v>16159</v>
          </cell>
          <cell r="H336">
            <v>6.3200000000000006E-2</v>
          </cell>
        </row>
        <row r="337">
          <cell r="B337">
            <v>1140000</v>
          </cell>
          <cell r="C337">
            <v>72048</v>
          </cell>
          <cell r="D337">
            <v>55746</v>
          </cell>
          <cell r="E337">
            <v>1.43E-2</v>
          </cell>
          <cell r="F337">
            <v>16302</v>
          </cell>
          <cell r="H337">
            <v>6.3200000000000006E-2</v>
          </cell>
        </row>
        <row r="338">
          <cell r="B338">
            <v>1150000</v>
          </cell>
          <cell r="C338">
            <v>72565</v>
          </cell>
          <cell r="D338">
            <v>56235</v>
          </cell>
          <cell r="E338">
            <v>1.4200000000000001E-2</v>
          </cell>
          <cell r="F338">
            <v>16330.000000000002</v>
          </cell>
          <cell r="H338">
            <v>6.3100000000000003E-2</v>
          </cell>
        </row>
        <row r="339">
          <cell r="B339">
            <v>1160000</v>
          </cell>
          <cell r="C339">
            <v>73196</v>
          </cell>
          <cell r="D339">
            <v>56724</v>
          </cell>
          <cell r="E339">
            <v>1.4200000000000001E-2</v>
          </cell>
          <cell r="F339">
            <v>16472</v>
          </cell>
          <cell r="H339">
            <v>6.3100000000000003E-2</v>
          </cell>
        </row>
        <row r="340">
          <cell r="B340">
            <v>1170000</v>
          </cell>
          <cell r="C340">
            <v>73827</v>
          </cell>
          <cell r="D340">
            <v>57213</v>
          </cell>
          <cell r="E340">
            <v>1.4200000000000001E-2</v>
          </cell>
          <cell r="F340">
            <v>16614</v>
          </cell>
          <cell r="H340">
            <v>6.3100000000000003E-2</v>
          </cell>
        </row>
        <row r="341">
          <cell r="B341">
            <v>1180000</v>
          </cell>
          <cell r="C341">
            <v>74340</v>
          </cell>
          <cell r="D341">
            <v>57702</v>
          </cell>
          <cell r="E341">
            <v>1.41E-2</v>
          </cell>
          <cell r="F341">
            <v>16638</v>
          </cell>
          <cell r="H341">
            <v>6.3E-2</v>
          </cell>
        </row>
        <row r="342">
          <cell r="B342">
            <v>1190000</v>
          </cell>
          <cell r="C342">
            <v>74970</v>
          </cell>
          <cell r="D342">
            <v>58191</v>
          </cell>
          <cell r="E342">
            <v>1.41E-2</v>
          </cell>
          <cell r="F342">
            <v>16779</v>
          </cell>
          <cell r="H342">
            <v>6.3E-2</v>
          </cell>
        </row>
        <row r="343">
          <cell r="B343">
            <v>1200000</v>
          </cell>
          <cell r="C343">
            <v>75600</v>
          </cell>
          <cell r="D343">
            <v>58680</v>
          </cell>
          <cell r="E343">
            <v>1.41E-2</v>
          </cell>
          <cell r="F343">
            <v>16920</v>
          </cell>
          <cell r="H343">
            <v>6.3E-2</v>
          </cell>
        </row>
        <row r="344">
          <cell r="B344">
            <v>1210000</v>
          </cell>
          <cell r="C344">
            <v>76109</v>
          </cell>
          <cell r="D344">
            <v>59169</v>
          </cell>
          <cell r="E344">
            <v>1.4E-2</v>
          </cell>
          <cell r="F344">
            <v>16940</v>
          </cell>
          <cell r="H344">
            <v>6.2899999999999998E-2</v>
          </cell>
        </row>
        <row r="345">
          <cell r="B345">
            <v>1220000</v>
          </cell>
          <cell r="C345">
            <v>76738</v>
          </cell>
          <cell r="D345">
            <v>59658</v>
          </cell>
          <cell r="E345">
            <v>1.4E-2</v>
          </cell>
          <cell r="F345">
            <v>17080</v>
          </cell>
          <cell r="H345">
            <v>6.2899999999999998E-2</v>
          </cell>
        </row>
        <row r="346">
          <cell r="B346">
            <v>1230000</v>
          </cell>
          <cell r="C346">
            <v>77367</v>
          </cell>
          <cell r="D346">
            <v>60147</v>
          </cell>
          <cell r="E346">
            <v>1.4E-2</v>
          </cell>
          <cell r="F346">
            <v>17220</v>
          </cell>
          <cell r="H346">
            <v>6.2899999999999998E-2</v>
          </cell>
        </row>
        <row r="347">
          <cell r="B347">
            <v>1240000</v>
          </cell>
          <cell r="C347">
            <v>77872</v>
          </cell>
          <cell r="D347">
            <v>60636</v>
          </cell>
          <cell r="E347">
            <v>1.3899999999999999E-2</v>
          </cell>
          <cell r="F347">
            <v>17236</v>
          </cell>
          <cell r="H347">
            <v>6.2799999999999995E-2</v>
          </cell>
        </row>
        <row r="348">
          <cell r="B348">
            <v>1250000</v>
          </cell>
          <cell r="C348">
            <v>78500</v>
          </cell>
          <cell r="D348">
            <v>61125</v>
          </cell>
          <cell r="E348">
            <v>1.3899999999999999E-2</v>
          </cell>
          <cell r="F348">
            <v>17375</v>
          </cell>
          <cell r="H348">
            <v>6.2799999999999995E-2</v>
          </cell>
        </row>
        <row r="349">
          <cell r="B349">
            <v>1260000</v>
          </cell>
          <cell r="C349">
            <v>79128</v>
          </cell>
          <cell r="D349">
            <v>61614</v>
          </cell>
          <cell r="E349">
            <v>1.3899999999999999E-2</v>
          </cell>
          <cell r="F349">
            <v>17514</v>
          </cell>
          <cell r="H349">
            <v>6.2799999999999995E-2</v>
          </cell>
        </row>
        <row r="350">
          <cell r="B350">
            <v>1270000</v>
          </cell>
          <cell r="C350">
            <v>79629</v>
          </cell>
          <cell r="D350">
            <v>62103</v>
          </cell>
          <cell r="E350">
            <v>1.38E-2</v>
          </cell>
          <cell r="F350">
            <v>17526</v>
          </cell>
          <cell r="H350">
            <v>6.2700000000000006E-2</v>
          </cell>
        </row>
        <row r="351">
          <cell r="B351">
            <v>1280000</v>
          </cell>
          <cell r="C351">
            <v>80256</v>
          </cell>
          <cell r="D351">
            <v>62592</v>
          </cell>
          <cell r="E351">
            <v>1.38E-2</v>
          </cell>
          <cell r="F351">
            <v>17664</v>
          </cell>
          <cell r="H351">
            <v>6.2700000000000006E-2</v>
          </cell>
        </row>
        <row r="352">
          <cell r="B352">
            <v>1290000</v>
          </cell>
          <cell r="C352">
            <v>80883</v>
          </cell>
          <cell r="D352">
            <v>63081</v>
          </cell>
          <cell r="E352">
            <v>1.38E-2</v>
          </cell>
          <cell r="F352">
            <v>17802</v>
          </cell>
          <cell r="H352">
            <v>6.2700000000000006E-2</v>
          </cell>
        </row>
        <row r="353">
          <cell r="B353">
            <v>1300000</v>
          </cell>
          <cell r="C353">
            <v>81380</v>
          </cell>
          <cell r="D353">
            <v>63570</v>
          </cell>
          <cell r="E353">
            <v>1.37E-2</v>
          </cell>
          <cell r="F353">
            <v>17810</v>
          </cell>
          <cell r="H353">
            <v>6.2600000000000003E-2</v>
          </cell>
        </row>
        <row r="354">
          <cell r="B354">
            <v>1310000</v>
          </cell>
          <cell r="C354">
            <v>82006</v>
          </cell>
          <cell r="D354">
            <v>64059</v>
          </cell>
          <cell r="E354">
            <v>1.37E-2</v>
          </cell>
          <cell r="F354">
            <v>17947</v>
          </cell>
          <cell r="H354">
            <v>6.2600000000000003E-2</v>
          </cell>
        </row>
        <row r="355">
          <cell r="B355">
            <v>1320000</v>
          </cell>
          <cell r="C355">
            <v>82632</v>
          </cell>
          <cell r="D355">
            <v>64548</v>
          </cell>
          <cell r="E355">
            <v>1.37E-2</v>
          </cell>
          <cell r="F355">
            <v>18084</v>
          </cell>
          <cell r="H355">
            <v>6.2600000000000003E-2</v>
          </cell>
        </row>
        <row r="356">
          <cell r="B356">
            <v>1330000</v>
          </cell>
          <cell r="C356">
            <v>83125</v>
          </cell>
          <cell r="D356">
            <v>65037</v>
          </cell>
          <cell r="E356">
            <v>1.3599999999999999E-2</v>
          </cell>
          <cell r="F356">
            <v>18088</v>
          </cell>
          <cell r="H356">
            <v>6.25E-2</v>
          </cell>
        </row>
        <row r="357">
          <cell r="B357">
            <v>1340000</v>
          </cell>
          <cell r="C357">
            <v>83750</v>
          </cell>
          <cell r="D357">
            <v>65526</v>
          </cell>
          <cell r="E357">
            <v>1.3599999999999999E-2</v>
          </cell>
          <cell r="F357">
            <v>18224</v>
          </cell>
          <cell r="H357">
            <v>6.25E-2</v>
          </cell>
        </row>
        <row r="358">
          <cell r="B358">
            <v>1350000</v>
          </cell>
          <cell r="C358">
            <v>84375</v>
          </cell>
          <cell r="D358">
            <v>66015</v>
          </cell>
          <cell r="E358">
            <v>1.3599999999999999E-2</v>
          </cell>
          <cell r="F358">
            <v>18360</v>
          </cell>
          <cell r="H358">
            <v>6.25E-2</v>
          </cell>
        </row>
        <row r="359">
          <cell r="B359">
            <v>1360000</v>
          </cell>
          <cell r="C359">
            <v>84864</v>
          </cell>
          <cell r="D359">
            <v>66504</v>
          </cell>
          <cell r="E359">
            <v>1.35E-2</v>
          </cell>
          <cell r="F359">
            <v>18360</v>
          </cell>
          <cell r="H359">
            <v>6.2399999999999997E-2</v>
          </cell>
        </row>
        <row r="360">
          <cell r="B360">
            <v>1370000</v>
          </cell>
          <cell r="C360">
            <v>85488</v>
          </cell>
          <cell r="D360">
            <v>66993</v>
          </cell>
          <cell r="E360">
            <v>1.35E-2</v>
          </cell>
          <cell r="F360">
            <v>18495</v>
          </cell>
          <cell r="H360">
            <v>6.2399999999999997E-2</v>
          </cell>
        </row>
        <row r="361">
          <cell r="B361">
            <v>1380000</v>
          </cell>
          <cell r="C361">
            <v>86112</v>
          </cell>
          <cell r="D361">
            <v>67482</v>
          </cell>
          <cell r="E361">
            <v>1.35E-2</v>
          </cell>
          <cell r="F361">
            <v>18630</v>
          </cell>
          <cell r="H361">
            <v>6.2399999999999997E-2</v>
          </cell>
        </row>
        <row r="362">
          <cell r="B362">
            <v>1390000</v>
          </cell>
          <cell r="C362">
            <v>86597</v>
          </cell>
          <cell r="D362">
            <v>67971</v>
          </cell>
          <cell r="E362">
            <v>1.34E-2</v>
          </cell>
          <cell r="F362">
            <v>18626</v>
          </cell>
          <cell r="H362">
            <v>6.2300000000000001E-2</v>
          </cell>
        </row>
        <row r="363">
          <cell r="B363">
            <v>1400000</v>
          </cell>
          <cell r="C363">
            <v>87220</v>
          </cell>
          <cell r="D363">
            <v>68460</v>
          </cell>
          <cell r="E363">
            <v>1.34E-2</v>
          </cell>
          <cell r="F363">
            <v>18760</v>
          </cell>
          <cell r="H363">
            <v>6.2300000000000001E-2</v>
          </cell>
        </row>
        <row r="364">
          <cell r="B364">
            <v>1410000</v>
          </cell>
          <cell r="C364">
            <v>87843</v>
          </cell>
          <cell r="D364">
            <v>68949</v>
          </cell>
          <cell r="E364">
            <v>1.34E-2</v>
          </cell>
          <cell r="F364">
            <v>18894</v>
          </cell>
          <cell r="H364">
            <v>6.2300000000000001E-2</v>
          </cell>
        </row>
        <row r="365">
          <cell r="B365">
            <v>1420000</v>
          </cell>
          <cell r="C365">
            <v>88324</v>
          </cell>
          <cell r="D365">
            <v>69438</v>
          </cell>
          <cell r="E365">
            <v>1.3299999999999999E-2</v>
          </cell>
          <cell r="F365">
            <v>18886</v>
          </cell>
          <cell r="H365">
            <v>6.2199999999999998E-2</v>
          </cell>
        </row>
        <row r="366">
          <cell r="B366">
            <v>1430000</v>
          </cell>
          <cell r="C366">
            <v>88946</v>
          </cell>
          <cell r="D366">
            <v>69927</v>
          </cell>
          <cell r="E366">
            <v>1.3299999999999999E-2</v>
          </cell>
          <cell r="F366">
            <v>19019</v>
          </cell>
          <cell r="H366">
            <v>6.2199999999999998E-2</v>
          </cell>
        </row>
        <row r="367">
          <cell r="B367">
            <v>1440000</v>
          </cell>
          <cell r="C367">
            <v>89568</v>
          </cell>
          <cell r="D367">
            <v>70416</v>
          </cell>
          <cell r="E367">
            <v>1.3299999999999999E-2</v>
          </cell>
          <cell r="F367">
            <v>19152</v>
          </cell>
          <cell r="H367">
            <v>6.2199999999999998E-2</v>
          </cell>
        </row>
        <row r="368">
          <cell r="B368">
            <v>1450000</v>
          </cell>
          <cell r="C368">
            <v>90045</v>
          </cell>
          <cell r="D368">
            <v>70905</v>
          </cell>
          <cell r="E368">
            <v>1.32E-2</v>
          </cell>
          <cell r="F368">
            <v>19140</v>
          </cell>
          <cell r="H368">
            <v>6.2100000000000002E-2</v>
          </cell>
        </row>
        <row r="369">
          <cell r="B369">
            <v>1460000</v>
          </cell>
          <cell r="C369">
            <v>90666</v>
          </cell>
          <cell r="D369">
            <v>71394</v>
          </cell>
          <cell r="E369">
            <v>1.32E-2</v>
          </cell>
          <cell r="F369">
            <v>19272</v>
          </cell>
          <cell r="H369">
            <v>6.2100000000000002E-2</v>
          </cell>
        </row>
        <row r="370">
          <cell r="B370">
            <v>1470000</v>
          </cell>
          <cell r="C370">
            <v>91287</v>
          </cell>
          <cell r="D370">
            <v>71883</v>
          </cell>
          <cell r="E370">
            <v>1.32E-2</v>
          </cell>
          <cell r="F370">
            <v>19404</v>
          </cell>
          <cell r="H370">
            <v>6.2100000000000002E-2</v>
          </cell>
        </row>
        <row r="371">
          <cell r="B371">
            <v>1480000</v>
          </cell>
          <cell r="C371">
            <v>91760</v>
          </cell>
          <cell r="D371">
            <v>72372</v>
          </cell>
          <cell r="E371">
            <v>1.3100000000000001E-2</v>
          </cell>
          <cell r="F371">
            <v>19388</v>
          </cell>
          <cell r="H371">
            <v>6.2E-2</v>
          </cell>
        </row>
        <row r="372">
          <cell r="B372">
            <v>1490000</v>
          </cell>
          <cell r="C372">
            <v>92380</v>
          </cell>
          <cell r="D372">
            <v>72861</v>
          </cell>
          <cell r="E372">
            <v>1.3100000000000001E-2</v>
          </cell>
          <cell r="F372">
            <v>19519</v>
          </cell>
          <cell r="H372">
            <v>6.2E-2</v>
          </cell>
        </row>
        <row r="373">
          <cell r="B373">
            <v>1500000</v>
          </cell>
          <cell r="C373">
            <v>93000</v>
          </cell>
          <cell r="D373">
            <v>73350</v>
          </cell>
          <cell r="E373">
            <v>1.3100000000000001E-2</v>
          </cell>
          <cell r="F373">
            <v>19650</v>
          </cell>
          <cell r="H373">
            <v>6.2E-2</v>
          </cell>
        </row>
        <row r="374">
          <cell r="B374">
            <v>1550000</v>
          </cell>
          <cell r="C374">
            <v>95945</v>
          </cell>
          <cell r="D374">
            <v>75795</v>
          </cell>
          <cell r="E374">
            <v>1.2999999999999999E-2</v>
          </cell>
          <cell r="F374">
            <v>20150</v>
          </cell>
          <cell r="H374">
            <v>6.1899999999999997E-2</v>
          </cell>
        </row>
        <row r="375">
          <cell r="B375">
            <v>1600000</v>
          </cell>
          <cell r="C375">
            <v>99040</v>
          </cell>
          <cell r="D375">
            <v>78240</v>
          </cell>
          <cell r="E375">
            <v>1.2999999999999999E-2</v>
          </cell>
          <cell r="F375">
            <v>20800</v>
          </cell>
          <cell r="H375">
            <v>6.1899999999999997E-2</v>
          </cell>
        </row>
        <row r="376">
          <cell r="B376">
            <v>1650000</v>
          </cell>
          <cell r="C376">
            <v>102135</v>
          </cell>
          <cell r="D376">
            <v>80685</v>
          </cell>
          <cell r="E376">
            <v>1.2999999999999999E-2</v>
          </cell>
          <cell r="F376">
            <v>21450</v>
          </cell>
          <cell r="H376">
            <v>6.1899999999999997E-2</v>
          </cell>
        </row>
        <row r="377">
          <cell r="B377">
            <v>1700000</v>
          </cell>
          <cell r="C377">
            <v>105060</v>
          </cell>
          <cell r="D377">
            <v>83130</v>
          </cell>
          <cell r="E377">
            <v>1.29E-2</v>
          </cell>
          <cell r="F377">
            <v>21930</v>
          </cell>
          <cell r="H377">
            <v>6.1800000000000001E-2</v>
          </cell>
        </row>
        <row r="378">
          <cell r="B378">
            <v>1750000</v>
          </cell>
          <cell r="C378">
            <v>108150</v>
          </cell>
          <cell r="D378">
            <v>85575</v>
          </cell>
          <cell r="E378">
            <v>1.29E-2</v>
          </cell>
          <cell r="F378">
            <v>22575</v>
          </cell>
          <cell r="H378">
            <v>6.1800000000000001E-2</v>
          </cell>
        </row>
        <row r="379">
          <cell r="B379">
            <v>1800000</v>
          </cell>
          <cell r="C379">
            <v>111240</v>
          </cell>
          <cell r="D379">
            <v>88020</v>
          </cell>
          <cell r="E379">
            <v>1.29E-2</v>
          </cell>
          <cell r="F379">
            <v>23220</v>
          </cell>
          <cell r="H379">
            <v>6.1800000000000001E-2</v>
          </cell>
        </row>
        <row r="380">
          <cell r="B380">
            <v>1850000</v>
          </cell>
          <cell r="C380">
            <v>114145</v>
          </cell>
          <cell r="D380">
            <v>90465</v>
          </cell>
          <cell r="E380">
            <v>1.2800000000000001E-2</v>
          </cell>
          <cell r="F380">
            <v>23680</v>
          </cell>
          <cell r="H380">
            <v>6.1699999999999998E-2</v>
          </cell>
        </row>
        <row r="381">
          <cell r="B381">
            <v>1900000</v>
          </cell>
          <cell r="C381">
            <v>117230</v>
          </cell>
          <cell r="D381">
            <v>92910</v>
          </cell>
          <cell r="E381">
            <v>1.2800000000000001E-2</v>
          </cell>
          <cell r="F381">
            <v>24320</v>
          </cell>
          <cell r="H381">
            <v>6.1699999999999998E-2</v>
          </cell>
        </row>
      </sheetData>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Weiss"/>
      <sheetName val="Chemillé"/>
      <sheetName val="Notre projet"/>
      <sheetName val="Carte géo participants 31 01 08"/>
      <sheetName val="Carte géo participants 31 05 08"/>
      <sheetName val="Allonas"/>
      <sheetName val="Lexique"/>
    </sheetNames>
    <sheetDataSet>
      <sheetData sheetId="0"/>
      <sheetData sheetId="1"/>
      <sheetData sheetId="2"/>
      <sheetData sheetId="3"/>
      <sheetData sheetId="4"/>
      <sheetData sheetId="5"/>
      <sheetData sheetId="6"/>
      <sheetData sheetId="7">
        <row r="46">
          <cell r="B46" t="str">
            <v>CELLULES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Weiss"/>
      <sheetName val="Chemillé"/>
      <sheetName val="Notre projet"/>
      <sheetName val="Carte géo participants 31 01 08"/>
      <sheetName val="Carte géo participants 31 05 08"/>
      <sheetName val="Allonas"/>
      <sheetName val="Lexique"/>
    </sheetNames>
    <sheetDataSet>
      <sheetData sheetId="0"/>
      <sheetData sheetId="1"/>
      <sheetData sheetId="2"/>
      <sheetData sheetId="3"/>
      <sheetData sheetId="4"/>
      <sheetData sheetId="5"/>
      <sheetData sheetId="6"/>
      <sheetData sheetId="7">
        <row r="46">
          <cell r="B46" t="str">
            <v>CELLULES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cs et Astuces "/>
      <sheetName val="PH du SOL  "/>
      <sheetName val="Eléments nutritifs du Sol "/>
      <sheetName val="les  PURINS "/>
      <sheetName val="AMIS du Jardinier "/>
      <sheetName val="Association de Plantes "/>
      <sheetName val="Rotation des Cultures "/>
      <sheetName val="Mauvaises herbes "/>
      <sheetName val="Fleurs préférées des Abeilles "/>
      <sheetName val="Guide  d'Association "/>
    </sheetNames>
    <sheetDataSet>
      <sheetData sheetId="0">
        <row r="5">
          <cell r="B5" t="str">
            <v>A</v>
          </cell>
        </row>
        <row r="377">
          <cell r="B377" t="str">
            <v>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Weiss"/>
      <sheetName val="Chemillé"/>
      <sheetName val="Notre projet"/>
      <sheetName val="Carte géo participants 31 01 08"/>
      <sheetName val="Carte géo participants 31 05 08"/>
      <sheetName val="Allonas"/>
      <sheetName val="Lexique"/>
    </sheetNames>
    <sheetDataSet>
      <sheetData sheetId="0"/>
      <sheetData sheetId="1"/>
      <sheetData sheetId="2"/>
      <sheetData sheetId="3"/>
      <sheetData sheetId="4"/>
      <sheetData sheetId="5"/>
      <sheetData sheetId="6"/>
      <sheetData sheetId="7">
        <row r="46">
          <cell r="B46" t="str">
            <v>CELLULES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Adresses Tél Fax"/>
      <sheetName val="Gens de Leimbach"/>
      <sheetName val="à contacter"/>
      <sheetName val="Notes lecture"/>
      <sheetName val="Notes techniques LEIMBACH"/>
      <sheetName val="Sites Internet"/>
      <sheetName val="Adresses INTERNET"/>
      <sheetName val="Prix Conso"/>
      <sheetName val="Prix au KM"/>
      <sheetName val="Prix au KM 02"/>
      <sheetName val="Réflexions"/>
      <sheetName val="Tél et FAX "/>
      <sheetName val="Feuil1"/>
      <sheetName val="Rec Dép an"/>
      <sheetName val="AUTO"/>
      <sheetName val="Ag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ow r="6">
          <cell r="B6">
            <v>1</v>
          </cell>
        </row>
        <row r="180">
          <cell r="B180">
            <v>28</v>
          </cell>
        </row>
      </sheetData>
      <sheetData sheetId="9"/>
      <sheetData sheetId="10">
        <row r="26">
          <cell r="E26">
            <v>0.57999999999999996</v>
          </cell>
        </row>
      </sheetData>
      <sheetData sheetId="11" refreshError="1"/>
      <sheetData sheetId="12" refreshError="1"/>
      <sheetData sheetId="13" refreshError="1"/>
      <sheetData sheetId="14"/>
      <sheetData sheetId="15" refreshError="1"/>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Adresses Tél Fax"/>
      <sheetName val="Gens de Leimbach"/>
      <sheetName val="à contacter"/>
      <sheetName val="Notes lecture"/>
      <sheetName val="Notes techniques LEIMBACH"/>
      <sheetName val="Sites Internet"/>
      <sheetName val="Adresses INTERNET"/>
      <sheetName val="Prix Conso"/>
      <sheetName val="Prix au KM"/>
      <sheetName val="Prix au KM 02"/>
      <sheetName val="Réflexions"/>
      <sheetName val="Tél et FAX "/>
      <sheetName val="Feuil1"/>
      <sheetName val="Rec Dép an"/>
      <sheetName val="AUTO"/>
      <sheetName val="Ag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ow r="6">
          <cell r="B6">
            <v>1</v>
          </cell>
        </row>
        <row r="68">
          <cell r="B68">
            <v>8</v>
          </cell>
        </row>
        <row r="76">
          <cell r="B76">
            <v>9</v>
          </cell>
        </row>
        <row r="84">
          <cell r="B84">
            <v>10</v>
          </cell>
        </row>
        <row r="102">
          <cell r="B102">
            <v>11</v>
          </cell>
        </row>
        <row r="106">
          <cell r="B106">
            <v>12</v>
          </cell>
        </row>
        <row r="115">
          <cell r="B115">
            <v>13</v>
          </cell>
        </row>
        <row r="121">
          <cell r="B121">
            <v>14</v>
          </cell>
        </row>
        <row r="124">
          <cell r="B124">
            <v>15</v>
          </cell>
        </row>
        <row r="134">
          <cell r="B134">
            <v>18</v>
          </cell>
        </row>
        <row r="145">
          <cell r="B145">
            <v>20</v>
          </cell>
        </row>
        <row r="155">
          <cell r="B155">
            <v>22</v>
          </cell>
        </row>
        <row r="168">
          <cell r="B168">
            <v>25</v>
          </cell>
        </row>
        <row r="171">
          <cell r="B171">
            <v>26</v>
          </cell>
        </row>
        <row r="174">
          <cell r="B174">
            <v>27</v>
          </cell>
        </row>
        <row r="180">
          <cell r="B180">
            <v>28</v>
          </cell>
        </row>
        <row r="183">
          <cell r="B183">
            <v>29</v>
          </cell>
        </row>
        <row r="339">
          <cell r="R339" t="str">
            <v>n°</v>
          </cell>
          <cell r="S339" t="str">
            <v>Article</v>
          </cell>
        </row>
        <row r="340">
          <cell r="R340">
            <v>1</v>
          </cell>
          <cell r="S340" t="str">
            <v>Alcool</v>
          </cell>
          <cell r="T340" t="str">
            <v>1  Alcool</v>
          </cell>
        </row>
        <row r="341">
          <cell r="R341">
            <v>2</v>
          </cell>
          <cell r="S341" t="str">
            <v>Beurre , Lait</v>
          </cell>
          <cell r="T341" t="str">
            <v>2  Beurre , Lait</v>
          </cell>
        </row>
        <row r="342">
          <cell r="R342">
            <v>3</v>
          </cell>
          <cell r="S342" t="str">
            <v>Bières</v>
          </cell>
          <cell r="T342" t="str">
            <v>3  Bières</v>
          </cell>
        </row>
        <row r="343">
          <cell r="R343">
            <v>4</v>
          </cell>
          <cell r="S343" t="str">
            <v xml:space="preserve">Boissons , Eau J Fruits </v>
          </cell>
          <cell r="T343" t="str">
            <v xml:space="preserve">4  Boissons , Eau J Fruits </v>
          </cell>
        </row>
        <row r="344">
          <cell r="R344">
            <v>5</v>
          </cell>
          <cell r="S344" t="str">
            <v>Charcuterie</v>
          </cell>
          <cell r="T344" t="str">
            <v>5  Charcuterie</v>
          </cell>
        </row>
        <row r="345">
          <cell r="R345">
            <v>6</v>
          </cell>
          <cell r="S345" t="str">
            <v>Chien et Chat</v>
          </cell>
          <cell r="T345" t="str">
            <v>6  Chien et Chat</v>
          </cell>
        </row>
        <row r="346">
          <cell r="R346">
            <v>7</v>
          </cell>
          <cell r="S346" t="str">
            <v>Chocolat - Confiserie</v>
          </cell>
          <cell r="T346" t="str">
            <v>7  Chocolat - Confiserie</v>
          </cell>
        </row>
        <row r="347">
          <cell r="R347">
            <v>8</v>
          </cell>
          <cell r="S347" t="str">
            <v>Conserves</v>
          </cell>
          <cell r="T347" t="str">
            <v>8  Conserves</v>
          </cell>
        </row>
        <row r="348">
          <cell r="R348">
            <v>9</v>
          </cell>
          <cell r="S348" t="str">
            <v>Dessert , Glace</v>
          </cell>
          <cell r="T348" t="str">
            <v>9  Dessert , Glace</v>
          </cell>
        </row>
        <row r="349">
          <cell r="R349">
            <v>10</v>
          </cell>
          <cell r="S349" t="str">
            <v>Fromages</v>
          </cell>
          <cell r="T349" t="str">
            <v>10  Fromages</v>
          </cell>
        </row>
        <row r="350">
          <cell r="R350">
            <v>11</v>
          </cell>
          <cell r="S350" t="str">
            <v>Fruits</v>
          </cell>
          <cell r="T350" t="str">
            <v>11  Fruits</v>
          </cell>
        </row>
        <row r="351">
          <cell r="R351">
            <v>12</v>
          </cell>
          <cell r="S351" t="str">
            <v>Huile Condiments Sauce</v>
          </cell>
          <cell r="T351" t="str">
            <v>12  Huile Condiments Sauce</v>
          </cell>
        </row>
        <row r="352">
          <cell r="R352">
            <v>13</v>
          </cell>
          <cell r="S352" t="str">
            <v>Hygiène - Santé</v>
          </cell>
          <cell r="T352" t="str">
            <v>13  Hygiène - Santé</v>
          </cell>
        </row>
        <row r="353">
          <cell r="R353">
            <v>14</v>
          </cell>
          <cell r="S353" t="str">
            <v>Légumes</v>
          </cell>
          <cell r="T353" t="str">
            <v>14  Légumes</v>
          </cell>
        </row>
        <row r="354">
          <cell r="R354">
            <v>15</v>
          </cell>
          <cell r="S354" t="str">
            <v>Nettoyage - Lessive</v>
          </cell>
          <cell r="T354" t="str">
            <v>15  Nettoyage - Lessive</v>
          </cell>
        </row>
        <row r="355">
          <cell r="R355">
            <v>16</v>
          </cell>
          <cell r="S355" t="str">
            <v>Pain - Patisserie</v>
          </cell>
          <cell r="T355" t="str">
            <v>16  Pain - Patisserie</v>
          </cell>
        </row>
        <row r="356">
          <cell r="R356">
            <v>17</v>
          </cell>
          <cell r="S356" t="str">
            <v>Pates</v>
          </cell>
          <cell r="T356" t="str">
            <v>17  Pates</v>
          </cell>
        </row>
        <row r="357">
          <cell r="R357">
            <v>18</v>
          </cell>
          <cell r="S357" t="str">
            <v>Petit déjeuner / Café</v>
          </cell>
          <cell r="T357" t="str">
            <v>18  Petit déjeuner / Café</v>
          </cell>
        </row>
        <row r="358">
          <cell r="R358">
            <v>19</v>
          </cell>
          <cell r="S358" t="str">
            <v>Soupes</v>
          </cell>
          <cell r="T358" t="str">
            <v>19  Soupes</v>
          </cell>
        </row>
        <row r="359">
          <cell r="R359">
            <v>20</v>
          </cell>
          <cell r="S359" t="str">
            <v>Sucre</v>
          </cell>
          <cell r="T359" t="str">
            <v>20  Sucre</v>
          </cell>
        </row>
        <row r="360">
          <cell r="R360">
            <v>21</v>
          </cell>
          <cell r="S360" t="str">
            <v>Viande</v>
          </cell>
          <cell r="T360" t="str">
            <v>21  Viande</v>
          </cell>
        </row>
        <row r="361">
          <cell r="R361">
            <v>22</v>
          </cell>
          <cell r="S361" t="str">
            <v>Yaourt</v>
          </cell>
          <cell r="T361" t="str">
            <v>22  Yaourt</v>
          </cell>
        </row>
        <row r="362">
          <cell r="R362">
            <v>23</v>
          </cell>
          <cell r="S362" t="str">
            <v>Divers</v>
          </cell>
          <cell r="T362" t="str">
            <v>23  Divers</v>
          </cell>
        </row>
        <row r="363">
          <cell r="R363">
            <v>24</v>
          </cell>
          <cell r="S363" t="str">
            <v>Bricolage</v>
          </cell>
          <cell r="T363" t="str">
            <v>24  Bricolage</v>
          </cell>
        </row>
        <row r="364">
          <cell r="R364">
            <v>25</v>
          </cell>
          <cell r="S364" t="str">
            <v>Construction</v>
          </cell>
          <cell r="T364" t="str">
            <v>25  Construction</v>
          </cell>
        </row>
        <row r="365">
          <cell r="R365">
            <v>26</v>
          </cell>
          <cell r="S365" t="str">
            <v>Informatique</v>
          </cell>
          <cell r="T365" t="str">
            <v>26  Informatique</v>
          </cell>
        </row>
        <row r="366">
          <cell r="R366">
            <v>27</v>
          </cell>
          <cell r="S366" t="str">
            <v>Jardin</v>
          </cell>
          <cell r="T366" t="str">
            <v>27  Jardin</v>
          </cell>
        </row>
        <row r="367">
          <cell r="R367">
            <v>28</v>
          </cell>
          <cell r="S367" t="str">
            <v>Loisirs - Culture</v>
          </cell>
          <cell r="T367" t="str">
            <v>28  Loisirs - Culture</v>
          </cell>
        </row>
        <row r="368">
          <cell r="R368">
            <v>29</v>
          </cell>
          <cell r="S368" t="str">
            <v>Voiture</v>
          </cell>
          <cell r="T368" t="str">
            <v>29  Voiture</v>
          </cell>
        </row>
        <row r="369">
          <cell r="R369">
            <v>30</v>
          </cell>
          <cell r="T369" t="str">
            <v xml:space="preserve">30  </v>
          </cell>
        </row>
      </sheetData>
      <sheetData sheetId="9"/>
      <sheetData sheetId="10">
        <row r="26">
          <cell r="E26">
            <v>0.57999999999999996</v>
          </cell>
        </row>
        <row r="28">
          <cell r="C28">
            <v>10.5</v>
          </cell>
        </row>
        <row r="35">
          <cell r="C35">
            <v>0.05</v>
          </cell>
        </row>
        <row r="40">
          <cell r="C40">
            <v>0.1</v>
          </cell>
        </row>
      </sheetData>
      <sheetData sheetId="11" refreshError="1"/>
      <sheetData sheetId="12" refreshError="1"/>
      <sheetData sheetId="13" refreshError="1"/>
      <sheetData sheetId="14"/>
      <sheetData sheetId="15" refreshError="1"/>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Adresses Tél Fax"/>
      <sheetName val="Gens de Leimbach"/>
      <sheetName val="à contacter"/>
      <sheetName val="Notes lecture"/>
      <sheetName val="Notes techniques LEIMBACH"/>
      <sheetName val="Sites Internet"/>
      <sheetName val="Adresses INTERNET"/>
      <sheetName val="Prix Conso"/>
      <sheetName val="Prix au KM"/>
      <sheetName val="Prix au KM 02"/>
      <sheetName val="Réflexions"/>
      <sheetName val="Tél et FAX "/>
      <sheetName val="Feuil1"/>
      <sheetName val="Rec Dép an"/>
      <sheetName val="AUTO"/>
      <sheetName val="Age"/>
    </sheetNames>
    <sheetDataSet>
      <sheetData sheetId="0" refreshError="1"/>
      <sheetData sheetId="1">
        <row r="5">
          <cell r="B5" t="str">
            <v>A</v>
          </cell>
        </row>
      </sheetData>
      <sheetData sheetId="2">
        <row r="37">
          <cell r="B37" t="str">
            <v>Afin</v>
          </cell>
        </row>
      </sheetData>
      <sheetData sheetId="3" refreshError="1"/>
      <sheetData sheetId="4" refreshError="1"/>
      <sheetData sheetId="5" refreshError="1"/>
      <sheetData sheetId="6" refreshError="1"/>
      <sheetData sheetId="7" refreshError="1"/>
      <sheetData sheetId="8">
        <row r="6">
          <cell r="B6">
            <v>1</v>
          </cell>
        </row>
        <row r="15">
          <cell r="B15">
            <v>2</v>
          </cell>
        </row>
        <row r="20">
          <cell r="B20">
            <v>3</v>
          </cell>
        </row>
        <row r="47">
          <cell r="B47">
            <v>5</v>
          </cell>
        </row>
        <row r="52">
          <cell r="B52">
            <v>6</v>
          </cell>
        </row>
        <row r="61">
          <cell r="B61">
            <v>7</v>
          </cell>
        </row>
        <row r="68">
          <cell r="B68">
            <v>8</v>
          </cell>
        </row>
        <row r="76">
          <cell r="B76">
            <v>9</v>
          </cell>
        </row>
        <row r="84">
          <cell r="B84">
            <v>10</v>
          </cell>
        </row>
        <row r="102">
          <cell r="B102">
            <v>11</v>
          </cell>
        </row>
        <row r="106">
          <cell r="B106">
            <v>12</v>
          </cell>
        </row>
        <row r="115">
          <cell r="B115">
            <v>13</v>
          </cell>
        </row>
        <row r="121">
          <cell r="B121">
            <v>14</v>
          </cell>
        </row>
        <row r="124">
          <cell r="B124">
            <v>15</v>
          </cell>
        </row>
        <row r="127">
          <cell r="B127">
            <v>16</v>
          </cell>
        </row>
        <row r="130">
          <cell r="B130">
            <v>17</v>
          </cell>
        </row>
        <row r="134">
          <cell r="B134">
            <v>18</v>
          </cell>
        </row>
        <row r="141">
          <cell r="B141">
            <v>19</v>
          </cell>
        </row>
        <row r="145">
          <cell r="B145">
            <v>20</v>
          </cell>
        </row>
        <row r="152">
          <cell r="B152">
            <v>21</v>
          </cell>
        </row>
        <row r="155">
          <cell r="B155">
            <v>22</v>
          </cell>
        </row>
        <row r="164">
          <cell r="B164">
            <v>24</v>
          </cell>
        </row>
        <row r="168">
          <cell r="B168">
            <v>25</v>
          </cell>
        </row>
        <row r="171">
          <cell r="B171">
            <v>26</v>
          </cell>
        </row>
        <row r="174">
          <cell r="B174">
            <v>27</v>
          </cell>
        </row>
        <row r="180">
          <cell r="B180">
            <v>28</v>
          </cell>
        </row>
        <row r="183">
          <cell r="B183">
            <v>29</v>
          </cell>
        </row>
        <row r="339">
          <cell r="R339" t="str">
            <v>n°</v>
          </cell>
          <cell r="S339" t="str">
            <v>Article</v>
          </cell>
        </row>
        <row r="340">
          <cell r="R340">
            <v>1</v>
          </cell>
          <cell r="S340" t="str">
            <v>Alcool</v>
          </cell>
          <cell r="T340" t="str">
            <v>1  Alcool</v>
          </cell>
        </row>
        <row r="341">
          <cell r="R341">
            <v>2</v>
          </cell>
          <cell r="S341" t="str">
            <v>Beurre , Lait</v>
          </cell>
          <cell r="T341" t="str">
            <v>2  Beurre , Lait</v>
          </cell>
        </row>
        <row r="342">
          <cell r="R342">
            <v>3</v>
          </cell>
          <cell r="S342" t="str">
            <v>Bières</v>
          </cell>
          <cell r="T342" t="str">
            <v>3  Bières</v>
          </cell>
        </row>
        <row r="343">
          <cell r="R343">
            <v>4</v>
          </cell>
          <cell r="S343" t="str">
            <v xml:space="preserve">Boissons , Eau J Fruits </v>
          </cell>
          <cell r="T343" t="str">
            <v xml:space="preserve">4  Boissons , Eau J Fruits </v>
          </cell>
        </row>
        <row r="344">
          <cell r="R344">
            <v>5</v>
          </cell>
          <cell r="S344" t="str">
            <v>Charcuterie</v>
          </cell>
          <cell r="T344" t="str">
            <v>5  Charcuterie</v>
          </cell>
        </row>
        <row r="345">
          <cell r="R345">
            <v>6</v>
          </cell>
          <cell r="S345" t="str">
            <v>Chien et Chat</v>
          </cell>
          <cell r="T345" t="str">
            <v>6  Chien et Chat</v>
          </cell>
        </row>
        <row r="346">
          <cell r="R346">
            <v>7</v>
          </cell>
          <cell r="S346" t="str">
            <v>Chocolat - Confiserie</v>
          </cell>
          <cell r="T346" t="str">
            <v>7  Chocolat - Confiserie</v>
          </cell>
        </row>
        <row r="347">
          <cell r="R347">
            <v>8</v>
          </cell>
          <cell r="S347" t="str">
            <v>Conserves</v>
          </cell>
          <cell r="T347" t="str">
            <v>8  Conserves</v>
          </cell>
        </row>
        <row r="348">
          <cell r="R348">
            <v>9</v>
          </cell>
          <cell r="S348" t="str">
            <v>Dessert , Glace</v>
          </cell>
          <cell r="T348" t="str">
            <v>9  Dessert , Glace</v>
          </cell>
        </row>
        <row r="349">
          <cell r="R349">
            <v>10</v>
          </cell>
          <cell r="S349" t="str">
            <v>Fromages</v>
          </cell>
          <cell r="T349" t="str">
            <v>10  Fromages</v>
          </cell>
        </row>
        <row r="350">
          <cell r="R350">
            <v>11</v>
          </cell>
          <cell r="S350" t="str">
            <v>Fruits</v>
          </cell>
          <cell r="T350" t="str">
            <v>11  Fruits</v>
          </cell>
        </row>
        <row r="351">
          <cell r="R351">
            <v>12</v>
          </cell>
          <cell r="S351" t="str">
            <v>Huile Condiments Sauce</v>
          </cell>
          <cell r="T351" t="str">
            <v>12  Huile Condiments Sauce</v>
          </cell>
        </row>
        <row r="352">
          <cell r="R352">
            <v>13</v>
          </cell>
          <cell r="S352" t="str">
            <v>Hygiène - Santé</v>
          </cell>
          <cell r="T352" t="str">
            <v>13  Hygiène - Santé</v>
          </cell>
        </row>
        <row r="353">
          <cell r="R353">
            <v>14</v>
          </cell>
          <cell r="S353" t="str">
            <v>Légumes</v>
          </cell>
          <cell r="T353" t="str">
            <v>14  Légumes</v>
          </cell>
        </row>
        <row r="354">
          <cell r="R354">
            <v>15</v>
          </cell>
          <cell r="S354" t="str">
            <v>Nettoyage - Lessive</v>
          </cell>
          <cell r="T354" t="str">
            <v>15  Nettoyage - Lessive</v>
          </cell>
        </row>
        <row r="355">
          <cell r="R355">
            <v>16</v>
          </cell>
          <cell r="S355" t="str">
            <v>Pain - Patisserie</v>
          </cell>
          <cell r="T355" t="str">
            <v>16  Pain - Patisserie</v>
          </cell>
        </row>
        <row r="356">
          <cell r="R356">
            <v>17</v>
          </cell>
          <cell r="S356" t="str">
            <v>Pates</v>
          </cell>
          <cell r="T356" t="str">
            <v>17  Pates</v>
          </cell>
        </row>
        <row r="357">
          <cell r="R357">
            <v>18</v>
          </cell>
          <cell r="S357" t="str">
            <v>Petit déjeuner / Café</v>
          </cell>
          <cell r="T357" t="str">
            <v>18  Petit déjeuner / Café</v>
          </cell>
        </row>
        <row r="358">
          <cell r="R358">
            <v>19</v>
          </cell>
          <cell r="S358" t="str">
            <v>Soupes</v>
          </cell>
          <cell r="T358" t="str">
            <v>19  Soupes</v>
          </cell>
        </row>
        <row r="359">
          <cell r="R359">
            <v>20</v>
          </cell>
          <cell r="S359" t="str">
            <v>Sucre</v>
          </cell>
          <cell r="T359" t="str">
            <v>20  Sucre</v>
          </cell>
        </row>
        <row r="360">
          <cell r="R360">
            <v>21</v>
          </cell>
          <cell r="S360" t="str">
            <v>Viande</v>
          </cell>
          <cell r="T360" t="str">
            <v>21  Viande</v>
          </cell>
        </row>
        <row r="361">
          <cell r="R361">
            <v>22</v>
          </cell>
          <cell r="S361" t="str">
            <v>Yaourt</v>
          </cell>
          <cell r="T361" t="str">
            <v>22  Yaourt</v>
          </cell>
        </row>
        <row r="362">
          <cell r="R362">
            <v>23</v>
          </cell>
          <cell r="S362" t="str">
            <v>Divers</v>
          </cell>
          <cell r="T362" t="str">
            <v>23  Divers</v>
          </cell>
        </row>
        <row r="363">
          <cell r="R363">
            <v>24</v>
          </cell>
          <cell r="S363" t="str">
            <v>Bricolage</v>
          </cell>
          <cell r="T363" t="str">
            <v>24  Bricolage</v>
          </cell>
        </row>
        <row r="364">
          <cell r="R364">
            <v>25</v>
          </cell>
          <cell r="S364" t="str">
            <v>Construction</v>
          </cell>
          <cell r="T364" t="str">
            <v>25  Construction</v>
          </cell>
        </row>
        <row r="365">
          <cell r="R365">
            <v>26</v>
          </cell>
          <cell r="S365" t="str">
            <v>Informatique</v>
          </cell>
          <cell r="T365" t="str">
            <v>26  Informatique</v>
          </cell>
        </row>
        <row r="366">
          <cell r="R366">
            <v>27</v>
          </cell>
          <cell r="S366" t="str">
            <v>Jardin</v>
          </cell>
          <cell r="T366" t="str">
            <v>27  Jardin</v>
          </cell>
        </row>
        <row r="367">
          <cell r="R367">
            <v>28</v>
          </cell>
          <cell r="S367" t="str">
            <v>Loisirs - Culture</v>
          </cell>
          <cell r="T367" t="str">
            <v>28  Loisirs - Culture</v>
          </cell>
        </row>
        <row r="368">
          <cell r="R368">
            <v>29</v>
          </cell>
          <cell r="S368" t="str">
            <v>Voiture</v>
          </cell>
          <cell r="T368" t="str">
            <v>29  Voiture</v>
          </cell>
        </row>
        <row r="369">
          <cell r="R369">
            <v>30</v>
          </cell>
          <cell r="T369" t="str">
            <v xml:space="preserve">30  </v>
          </cell>
        </row>
      </sheetData>
      <sheetData sheetId="9">
        <row r="17">
          <cell r="C17">
            <v>15</v>
          </cell>
        </row>
      </sheetData>
      <sheetData sheetId="10">
        <row r="26">
          <cell r="E26">
            <v>0.57999999999999996</v>
          </cell>
        </row>
        <row r="28">
          <cell r="C28">
            <v>10.5</v>
          </cell>
        </row>
        <row r="35">
          <cell r="C35">
            <v>0.05</v>
          </cell>
        </row>
        <row r="40">
          <cell r="C40">
            <v>0.1</v>
          </cell>
        </row>
      </sheetData>
      <sheetData sheetId="11" refreshError="1"/>
      <sheetData sheetId="12" refreshError="1"/>
      <sheetData sheetId="13" refreshError="1"/>
      <sheetData sheetId="14"/>
      <sheetData sheetId="15" refreshError="1"/>
      <sheetData sheetId="16">
        <row r="2">
          <cell r="J2">
            <v>16482.625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Adresses Tél Fax"/>
      <sheetName val="Gens de Leimbach"/>
      <sheetName val="à contacter"/>
      <sheetName val="Notes lecture"/>
      <sheetName val="Notes techniques LEIMBACH"/>
      <sheetName val="Sites Internet"/>
      <sheetName val="Adresses INTERNET"/>
      <sheetName val="Prix Conso"/>
      <sheetName val="Prix au KM"/>
      <sheetName val="Prix au KM 02"/>
      <sheetName val="Réflexions"/>
      <sheetName val="Tél et FAX "/>
      <sheetName val="Feuil1"/>
      <sheetName val="Rec Dép an"/>
      <sheetName val="AUTO"/>
      <sheetName val="Ag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row r="6">
          <cell r="B6">
            <v>1</v>
          </cell>
        </row>
        <row r="68">
          <cell r="B68">
            <v>8</v>
          </cell>
        </row>
        <row r="76">
          <cell r="B76">
            <v>9</v>
          </cell>
        </row>
        <row r="84">
          <cell r="B84">
            <v>10</v>
          </cell>
        </row>
        <row r="102">
          <cell r="B102">
            <v>11</v>
          </cell>
        </row>
        <row r="106">
          <cell r="B106">
            <v>12</v>
          </cell>
        </row>
        <row r="115">
          <cell r="B115">
            <v>13</v>
          </cell>
        </row>
        <row r="121">
          <cell r="B121">
            <v>14</v>
          </cell>
        </row>
        <row r="124">
          <cell r="B124">
            <v>15</v>
          </cell>
        </row>
        <row r="134">
          <cell r="B134">
            <v>18</v>
          </cell>
        </row>
        <row r="145">
          <cell r="B145">
            <v>20</v>
          </cell>
        </row>
        <row r="155">
          <cell r="B155">
            <v>22</v>
          </cell>
        </row>
        <row r="168">
          <cell r="B168">
            <v>25</v>
          </cell>
        </row>
        <row r="171">
          <cell r="B171">
            <v>26</v>
          </cell>
        </row>
        <row r="174">
          <cell r="B174">
            <v>27</v>
          </cell>
        </row>
        <row r="180">
          <cell r="B180">
            <v>28</v>
          </cell>
        </row>
        <row r="183">
          <cell r="B183">
            <v>29</v>
          </cell>
        </row>
        <row r="339">
          <cell r="R339" t="str">
            <v>n°</v>
          </cell>
          <cell r="S339" t="str">
            <v>Article</v>
          </cell>
        </row>
        <row r="340">
          <cell r="R340">
            <v>1</v>
          </cell>
          <cell r="S340" t="str">
            <v>Alcool</v>
          </cell>
          <cell r="T340" t="str">
            <v>1  Alcool</v>
          </cell>
        </row>
        <row r="341">
          <cell r="R341">
            <v>2</v>
          </cell>
          <cell r="S341" t="str">
            <v>Beurre , Lait</v>
          </cell>
          <cell r="T341" t="str">
            <v>2  Beurre , Lait</v>
          </cell>
        </row>
        <row r="342">
          <cell r="R342">
            <v>3</v>
          </cell>
          <cell r="S342" t="str">
            <v>Bières</v>
          </cell>
          <cell r="T342" t="str">
            <v>3  Bières</v>
          </cell>
        </row>
        <row r="343">
          <cell r="R343">
            <v>4</v>
          </cell>
          <cell r="S343" t="str">
            <v xml:space="preserve">Boissons , Eau J Fruits </v>
          </cell>
          <cell r="T343" t="str">
            <v xml:space="preserve">4  Boissons , Eau J Fruits </v>
          </cell>
        </row>
        <row r="344">
          <cell r="R344">
            <v>5</v>
          </cell>
          <cell r="S344" t="str">
            <v>Charcuterie</v>
          </cell>
          <cell r="T344" t="str">
            <v>5  Charcuterie</v>
          </cell>
        </row>
        <row r="345">
          <cell r="R345">
            <v>6</v>
          </cell>
          <cell r="S345" t="str">
            <v>Chien et Chat</v>
          </cell>
          <cell r="T345" t="str">
            <v>6  Chien et Chat</v>
          </cell>
        </row>
        <row r="346">
          <cell r="R346">
            <v>7</v>
          </cell>
          <cell r="S346" t="str">
            <v>Chocolat - Confiserie</v>
          </cell>
          <cell r="T346" t="str">
            <v>7  Chocolat - Confiserie</v>
          </cell>
        </row>
        <row r="347">
          <cell r="R347">
            <v>8</v>
          </cell>
          <cell r="S347" t="str">
            <v>Conserves</v>
          </cell>
          <cell r="T347" t="str">
            <v>8  Conserves</v>
          </cell>
        </row>
        <row r="348">
          <cell r="R348">
            <v>9</v>
          </cell>
          <cell r="S348" t="str">
            <v>Dessert , Glace</v>
          </cell>
          <cell r="T348" t="str">
            <v>9  Dessert , Glace</v>
          </cell>
        </row>
        <row r="349">
          <cell r="R349">
            <v>10</v>
          </cell>
          <cell r="S349" t="str">
            <v>Fromages</v>
          </cell>
          <cell r="T349" t="str">
            <v>10  Fromages</v>
          </cell>
        </row>
        <row r="350">
          <cell r="R350">
            <v>11</v>
          </cell>
          <cell r="S350" t="str">
            <v>Fruits</v>
          </cell>
          <cell r="T350" t="str">
            <v>11  Fruits</v>
          </cell>
        </row>
        <row r="351">
          <cell r="R351">
            <v>12</v>
          </cell>
          <cell r="S351" t="str">
            <v>Huile Condiments Sauce</v>
          </cell>
          <cell r="T351" t="str">
            <v>12  Huile Condiments Sauce</v>
          </cell>
        </row>
        <row r="352">
          <cell r="R352">
            <v>13</v>
          </cell>
          <cell r="S352" t="str">
            <v>Hygiène - Santé</v>
          </cell>
          <cell r="T352" t="str">
            <v>13  Hygiène - Santé</v>
          </cell>
        </row>
        <row r="353">
          <cell r="R353">
            <v>14</v>
          </cell>
          <cell r="S353" t="str">
            <v>Légumes</v>
          </cell>
          <cell r="T353" t="str">
            <v>14  Légumes</v>
          </cell>
        </row>
        <row r="354">
          <cell r="R354">
            <v>15</v>
          </cell>
          <cell r="S354" t="str">
            <v>Nettoyage - Lessive</v>
          </cell>
          <cell r="T354" t="str">
            <v>15  Nettoyage - Lessive</v>
          </cell>
        </row>
        <row r="355">
          <cell r="R355">
            <v>16</v>
          </cell>
          <cell r="S355" t="str">
            <v>Pain - Patisserie</v>
          </cell>
          <cell r="T355" t="str">
            <v>16  Pain - Patisserie</v>
          </cell>
        </row>
        <row r="356">
          <cell r="R356">
            <v>17</v>
          </cell>
          <cell r="S356" t="str">
            <v>Pates</v>
          </cell>
          <cell r="T356" t="str">
            <v>17  Pates</v>
          </cell>
        </row>
        <row r="357">
          <cell r="R357">
            <v>18</v>
          </cell>
          <cell r="S357" t="str">
            <v>Petit déjeuner / Café</v>
          </cell>
          <cell r="T357" t="str">
            <v>18  Petit déjeuner / Café</v>
          </cell>
        </row>
        <row r="358">
          <cell r="R358">
            <v>19</v>
          </cell>
          <cell r="S358" t="str">
            <v>Soupes</v>
          </cell>
          <cell r="T358" t="str">
            <v>19  Soupes</v>
          </cell>
        </row>
        <row r="359">
          <cell r="R359">
            <v>20</v>
          </cell>
          <cell r="S359" t="str">
            <v>Sucre</v>
          </cell>
          <cell r="T359" t="str">
            <v>20  Sucre</v>
          </cell>
        </row>
        <row r="360">
          <cell r="R360">
            <v>21</v>
          </cell>
          <cell r="S360" t="str">
            <v>Viande</v>
          </cell>
          <cell r="T360" t="str">
            <v>21  Viande</v>
          </cell>
        </row>
        <row r="361">
          <cell r="R361">
            <v>22</v>
          </cell>
          <cell r="S361" t="str">
            <v>Yaourt</v>
          </cell>
          <cell r="T361" t="str">
            <v>22  Yaourt</v>
          </cell>
        </row>
        <row r="362">
          <cell r="R362">
            <v>23</v>
          </cell>
          <cell r="S362" t="str">
            <v>Divers</v>
          </cell>
          <cell r="T362" t="str">
            <v>23  Divers</v>
          </cell>
        </row>
        <row r="363">
          <cell r="R363">
            <v>24</v>
          </cell>
          <cell r="S363" t="str">
            <v>Bricolage</v>
          </cell>
          <cell r="T363" t="str">
            <v>24  Bricolage</v>
          </cell>
        </row>
        <row r="364">
          <cell r="R364">
            <v>25</v>
          </cell>
          <cell r="S364" t="str">
            <v>Construction</v>
          </cell>
          <cell r="T364" t="str">
            <v>25  Construction</v>
          </cell>
        </row>
        <row r="365">
          <cell r="R365">
            <v>26</v>
          </cell>
          <cell r="S365" t="str">
            <v>Informatique</v>
          </cell>
          <cell r="T365" t="str">
            <v>26  Informatique</v>
          </cell>
        </row>
        <row r="366">
          <cell r="R366">
            <v>27</v>
          </cell>
          <cell r="S366" t="str">
            <v>Jardin</v>
          </cell>
          <cell r="T366" t="str">
            <v>27  Jardin</v>
          </cell>
        </row>
        <row r="367">
          <cell r="R367">
            <v>28</v>
          </cell>
          <cell r="S367" t="str">
            <v>Loisirs - Culture</v>
          </cell>
          <cell r="T367" t="str">
            <v>28  Loisirs - Culture</v>
          </cell>
        </row>
        <row r="368">
          <cell r="R368">
            <v>29</v>
          </cell>
          <cell r="S368" t="str">
            <v>Voiture</v>
          </cell>
          <cell r="T368" t="str">
            <v>29  Voiture</v>
          </cell>
        </row>
        <row r="369">
          <cell r="R369">
            <v>30</v>
          </cell>
          <cell r="T369" t="str">
            <v xml:space="preserve">30  </v>
          </cell>
        </row>
      </sheetData>
      <sheetData sheetId="9"/>
      <sheetData sheetId="10" refreshError="1">
        <row r="26">
          <cell r="E26">
            <v>0.57999999999999996</v>
          </cell>
        </row>
        <row r="28">
          <cell r="C28">
            <v>10.5</v>
          </cell>
        </row>
        <row r="35">
          <cell r="C35">
            <v>0.05</v>
          </cell>
        </row>
        <row r="40">
          <cell r="C40">
            <v>0.1</v>
          </cell>
        </row>
      </sheetData>
      <sheetData sheetId="11" refreshError="1"/>
      <sheetData sheetId="12" refreshError="1"/>
      <sheetData sheetId="13" refreshError="1"/>
      <sheetData sheetId="14"/>
      <sheetData sheetId="15" refreshError="1"/>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SSION NATURE "/>
      <sheetName val=" AMIS + FAMILLE "/>
      <sheetName val="Famille seule "/>
      <sheetName val="AMIS seuls"/>
      <sheetName val=" DIVERS "/>
      <sheetName val="Fichier téléphone LEIMBACH"/>
      <sheetName val=" LEIMBACH "/>
      <sheetName val="Liste perso"/>
      <sheetName val=" N I A H "/>
      <sheetName val="ASPACH le HAUT "/>
      <sheetName val="Liste pour ABSOLU"/>
      <sheetName val="Invitation Alsace Nature "/>
      <sheetName val="Message Portelli hasselbach"/>
      <sheetName val="PS  PS  PS "/>
      <sheetName val="Tet Comité"/>
      <sheetName val="TET Photovolt "/>
      <sheetName val=" T E T "/>
      <sheetName val="Liste diffusion TET "/>
      <sheetName val="Joyeux Pessimistes "/>
      <sheetName val="Terre sacrée"/>
      <sheetName val="AST Bernard "/>
      <sheetName val="BAY Nicole"/>
      <sheetName val="burg Jean Louis"/>
      <sheetName val="CHENE  j jacques"/>
      <sheetName val="Cheni"/>
      <sheetName val="DIETSCHE frank"/>
      <sheetName val="Di marco Christelle"/>
      <sheetName val="Ecolo Vert"/>
      <sheetName val="GARDIN Pierre"/>
      <sheetName val="HEISSERER Philippe"/>
      <sheetName val="Holler Gregory"/>
      <sheetName val="JARDILLIER Bernadette"/>
      <sheetName val="Joelle"/>
      <sheetName val="KNOERR Michel"/>
      <sheetName val="Kubler Gilbert"/>
      <sheetName val="Le Chanu "/>
      <sheetName val="Leborgne Monique"/>
      <sheetName val="Litzler Serge"/>
      <sheetName val="Manue Schneider"/>
      <sheetName val="MARTINEZ PAULUS Caroline"/>
      <sheetName val="Mitsouco"/>
      <sheetName val="NIAH"/>
      <sheetName val="POUILLET alexandra"/>
      <sheetName val="ROELENS Nicole"/>
      <sheetName val="Rumelhart Leimbach"/>
      <sheetName val="Schneider Jean"/>
      <sheetName val="SCHMITT Nicole Bernard"/>
      <sheetName val="Tiffon"/>
      <sheetName val="adresses UP "/>
      <sheetName val="Zim"/>
      <sheetName val="Waeselynck"/>
      <sheetName val="Méditation"/>
      <sheetName val="Xolin"/>
      <sheetName val="Zimmer Claude"/>
      <sheetName val="vide (4)"/>
    </sheetNames>
    <sheetDataSet>
      <sheetData sheetId="0"/>
      <sheetData sheetId="1">
        <row r="14">
          <cell r="A14">
            <v>8</v>
          </cell>
        </row>
        <row r="26">
          <cell r="A26">
            <v>65</v>
          </cell>
        </row>
        <row r="98">
          <cell r="A98">
            <v>39</v>
          </cell>
        </row>
        <row r="141">
          <cell r="A141">
            <v>18</v>
          </cell>
        </row>
        <row r="163">
          <cell r="A163">
            <v>25</v>
          </cell>
        </row>
        <row r="193">
          <cell r="A193">
            <v>36</v>
          </cell>
        </row>
        <row r="233">
          <cell r="A233">
            <v>37</v>
          </cell>
        </row>
        <row r="274">
          <cell r="A274">
            <v>38</v>
          </cell>
        </row>
        <row r="316">
          <cell r="A316">
            <v>5</v>
          </cell>
        </row>
        <row r="325">
          <cell r="A325">
            <v>36</v>
          </cell>
        </row>
        <row r="367">
          <cell r="A367">
            <v>11</v>
          </cell>
        </row>
        <row r="382">
          <cell r="A382">
            <v>16</v>
          </cell>
        </row>
        <row r="402">
          <cell r="A402">
            <v>6</v>
          </cell>
        </row>
        <row r="412">
          <cell r="A412">
            <v>18</v>
          </cell>
        </row>
        <row r="434">
          <cell r="A434">
            <v>7</v>
          </cell>
        </row>
        <row r="445">
          <cell r="A445">
            <v>19</v>
          </cell>
        </row>
        <row r="469">
          <cell r="A469">
            <v>30</v>
          </cell>
        </row>
        <row r="475">
          <cell r="A475">
            <v>26</v>
          </cell>
        </row>
        <row r="500">
          <cell r="A500">
            <v>5</v>
          </cell>
        </row>
        <row r="509">
          <cell r="A509">
            <v>20</v>
          </cell>
        </row>
      </sheetData>
      <sheetData sheetId="2"/>
      <sheetData sheetId="3"/>
      <sheetData sheetId="4">
        <row r="10">
          <cell r="A10">
            <v>38</v>
          </cell>
        </row>
        <row r="52">
          <cell r="A52">
            <v>40</v>
          </cell>
        </row>
        <row r="96">
          <cell r="A96">
            <v>49</v>
          </cell>
        </row>
        <row r="149">
          <cell r="A149">
            <v>12</v>
          </cell>
        </row>
        <row r="165">
          <cell r="A165">
            <v>48</v>
          </cell>
        </row>
        <row r="217">
          <cell r="A217">
            <v>29</v>
          </cell>
        </row>
        <row r="250">
          <cell r="A250">
            <v>5</v>
          </cell>
        </row>
        <row r="259">
          <cell r="A259">
            <v>7</v>
          </cell>
        </row>
        <row r="270">
          <cell r="A270">
            <v>10</v>
          </cell>
        </row>
        <row r="311">
          <cell r="A311">
            <v>70</v>
          </cell>
        </row>
        <row r="387">
          <cell r="A387">
            <v>29</v>
          </cell>
        </row>
        <row r="433">
          <cell r="A433">
            <v>36</v>
          </cell>
        </row>
        <row r="473">
          <cell r="B473" t="str">
            <v>Les Bâtisseurs  THANN</v>
          </cell>
        </row>
      </sheetData>
      <sheetData sheetId="5"/>
      <sheetData sheetId="6">
        <row r="8">
          <cell r="A8">
            <v>41</v>
          </cell>
        </row>
        <row r="53">
          <cell r="A53">
            <v>48</v>
          </cell>
        </row>
        <row r="105">
          <cell r="A105">
            <v>7</v>
          </cell>
        </row>
        <row r="116">
          <cell r="A116">
            <v>11</v>
          </cell>
        </row>
        <row r="132">
          <cell r="B132" t="str">
            <v>MARTINEZ / PAULUS  Caroline</v>
          </cell>
        </row>
      </sheetData>
      <sheetData sheetId="7"/>
      <sheetData sheetId="8">
        <row r="11">
          <cell r="A11">
            <v>124</v>
          </cell>
        </row>
        <row r="138">
          <cell r="A138">
            <v>94</v>
          </cell>
        </row>
        <row r="239">
          <cell r="A239">
            <v>43</v>
          </cell>
        </row>
        <row r="315">
          <cell r="A315">
            <v>35</v>
          </cell>
        </row>
        <row r="437">
          <cell r="A437">
            <v>23</v>
          </cell>
        </row>
        <row r="465">
          <cell r="A465">
            <v>8</v>
          </cell>
        </row>
        <row r="478">
          <cell r="A478">
            <v>89</v>
          </cell>
        </row>
        <row r="572">
          <cell r="A572">
            <v>23</v>
          </cell>
        </row>
        <row r="601">
          <cell r="A601">
            <v>37</v>
          </cell>
        </row>
      </sheetData>
      <sheetData sheetId="9">
        <row r="8">
          <cell r="A8">
            <v>102</v>
          </cell>
        </row>
        <row r="126">
          <cell r="A126">
            <v>24</v>
          </cell>
        </row>
      </sheetData>
      <sheetData sheetId="10"/>
      <sheetData sheetId="11"/>
      <sheetData sheetId="12"/>
      <sheetData sheetId="13">
        <row r="10">
          <cell r="A10">
            <v>160</v>
          </cell>
        </row>
        <row r="111">
          <cell r="A111">
            <v>80</v>
          </cell>
        </row>
        <row r="196">
          <cell r="A196">
            <v>42</v>
          </cell>
        </row>
        <row r="247">
          <cell r="A247">
            <v>18</v>
          </cell>
        </row>
        <row r="269">
          <cell r="A269">
            <v>7</v>
          </cell>
        </row>
        <row r="279">
          <cell r="A279">
            <v>5</v>
          </cell>
        </row>
        <row r="292">
          <cell r="A292">
            <v>16</v>
          </cell>
        </row>
        <row r="316">
          <cell r="A316">
            <v>42</v>
          </cell>
        </row>
        <row r="362">
          <cell r="A362">
            <v>7</v>
          </cell>
        </row>
        <row r="373">
          <cell r="A373">
            <v>65</v>
          </cell>
        </row>
        <row r="443">
          <cell r="A443">
            <v>26</v>
          </cell>
        </row>
        <row r="473">
          <cell r="A473">
            <v>45</v>
          </cell>
        </row>
        <row r="525">
          <cell r="A525">
            <v>59</v>
          </cell>
        </row>
        <row r="588">
          <cell r="A588">
            <v>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SSION NATURE "/>
      <sheetName val=" AMIS + FAMILLE "/>
      <sheetName val="Famille seule "/>
      <sheetName val="AMIS seuls"/>
      <sheetName val=" DIVERS "/>
      <sheetName val="Fichier téléphone LEIMBACH"/>
      <sheetName val=" LEIMBACH "/>
      <sheetName val="Liste perso"/>
      <sheetName val=" N I A H "/>
      <sheetName val="ASPACH le HAUT "/>
      <sheetName val="Liste pour ABSOLU"/>
      <sheetName val="Invitation Alsace Nature "/>
      <sheetName val="Message Portelli hasselbach"/>
      <sheetName val="PS  PS  PS "/>
      <sheetName val="Tet Comité"/>
      <sheetName val="TET Photovolt "/>
      <sheetName val=" T E T "/>
      <sheetName val="Liste diffusion TET "/>
      <sheetName val="Joyeux Pessimistes "/>
      <sheetName val="Terre sacrée"/>
      <sheetName val="AST Bernard "/>
      <sheetName val="BAY Nicole"/>
      <sheetName val="burg Jean Louis"/>
      <sheetName val="CHENE  j jacques"/>
      <sheetName val="Cheni"/>
      <sheetName val="DIETSCHE frank"/>
      <sheetName val="Di marco Christelle"/>
      <sheetName val="Ecolo Vert"/>
      <sheetName val="GARDIN Pierre"/>
      <sheetName val="HEISSERER Philippe"/>
      <sheetName val="Holler Gregory"/>
      <sheetName val="JARDILLIER Bernadette"/>
      <sheetName val="Joelle"/>
      <sheetName val="KNOERR Michel"/>
      <sheetName val="Kubler Gilbert"/>
      <sheetName val="Le Chanu "/>
      <sheetName val="Leborgne Monique"/>
      <sheetName val="Litzler Serge"/>
      <sheetName val="Manue Schneider"/>
      <sheetName val="MARTINEZ PAULUS Caroline"/>
      <sheetName val="Mitsouco"/>
      <sheetName val="NIAH"/>
      <sheetName val="POUILLET alexandra"/>
      <sheetName val="ROELENS Nicole"/>
      <sheetName val="Rumelhart Leimbach"/>
      <sheetName val="Schneider Jean"/>
      <sheetName val="SCHMITT Nicole Bernard"/>
      <sheetName val="Tiffon"/>
      <sheetName val="adresses UP "/>
      <sheetName val="Zim"/>
      <sheetName val="Waeselynck"/>
      <sheetName val="Méditation"/>
      <sheetName val="Xolin"/>
      <sheetName val="Zimmer Claude"/>
      <sheetName val="vide (4)"/>
      <sheetName val="_AMIS _ FAMILLE "/>
      <sheetName val="_DIVERS "/>
      <sheetName val="_LEIMBACH "/>
      <sheetName val="_N I A H "/>
    </sheetNames>
    <sheetDataSet>
      <sheetData sheetId="0"/>
      <sheetData sheetId="1" refreshError="1">
        <row r="14">
          <cell r="A14">
            <v>8</v>
          </cell>
        </row>
        <row r="26">
          <cell r="A26">
            <v>65</v>
          </cell>
        </row>
        <row r="98">
          <cell r="A98">
            <v>39</v>
          </cell>
        </row>
        <row r="141">
          <cell r="A141">
            <v>18</v>
          </cell>
        </row>
        <row r="163">
          <cell r="A163">
            <v>25</v>
          </cell>
        </row>
        <row r="193">
          <cell r="A193">
            <v>36</v>
          </cell>
        </row>
        <row r="233">
          <cell r="A233">
            <v>37</v>
          </cell>
        </row>
        <row r="274">
          <cell r="A274">
            <v>38</v>
          </cell>
        </row>
        <row r="316">
          <cell r="A316">
            <v>5</v>
          </cell>
        </row>
        <row r="325">
          <cell r="A325">
            <v>36</v>
          </cell>
        </row>
        <row r="367">
          <cell r="A367">
            <v>11</v>
          </cell>
        </row>
        <row r="382">
          <cell r="A382">
            <v>16</v>
          </cell>
        </row>
        <row r="402">
          <cell r="A402">
            <v>6</v>
          </cell>
        </row>
        <row r="412">
          <cell r="A412">
            <v>18</v>
          </cell>
        </row>
        <row r="434">
          <cell r="A434">
            <v>7</v>
          </cell>
        </row>
        <row r="445">
          <cell r="A445">
            <v>19</v>
          </cell>
        </row>
        <row r="469">
          <cell r="A469">
            <v>30</v>
          </cell>
        </row>
        <row r="475">
          <cell r="A475">
            <v>26</v>
          </cell>
        </row>
        <row r="500">
          <cell r="A500">
            <v>5</v>
          </cell>
        </row>
        <row r="509">
          <cell r="A509">
            <v>20</v>
          </cell>
        </row>
      </sheetData>
      <sheetData sheetId="2"/>
      <sheetData sheetId="3"/>
      <sheetData sheetId="4" refreshError="1">
        <row r="10">
          <cell r="A10">
            <v>38</v>
          </cell>
        </row>
        <row r="52">
          <cell r="A52">
            <v>40</v>
          </cell>
        </row>
        <row r="96">
          <cell r="A96">
            <v>49</v>
          </cell>
        </row>
        <row r="149">
          <cell r="A149">
            <v>12</v>
          </cell>
        </row>
        <row r="165">
          <cell r="A165">
            <v>48</v>
          </cell>
        </row>
        <row r="217">
          <cell r="A217">
            <v>29</v>
          </cell>
        </row>
        <row r="250">
          <cell r="A250">
            <v>5</v>
          </cell>
        </row>
        <row r="259">
          <cell r="A259">
            <v>7</v>
          </cell>
        </row>
        <row r="270">
          <cell r="A270">
            <v>10</v>
          </cell>
        </row>
        <row r="311">
          <cell r="A311">
            <v>70</v>
          </cell>
        </row>
        <row r="387">
          <cell r="A387">
            <v>29</v>
          </cell>
        </row>
        <row r="433">
          <cell r="A433">
            <v>36</v>
          </cell>
        </row>
        <row r="473">
          <cell r="B473" t="str">
            <v>Les Bâtisseurs  THANN</v>
          </cell>
        </row>
      </sheetData>
      <sheetData sheetId="5"/>
      <sheetData sheetId="6" refreshError="1">
        <row r="8">
          <cell r="A8">
            <v>41</v>
          </cell>
        </row>
        <row r="53">
          <cell r="A53">
            <v>48</v>
          </cell>
        </row>
        <row r="105">
          <cell r="A105">
            <v>7</v>
          </cell>
        </row>
        <row r="116">
          <cell r="A116">
            <v>11</v>
          </cell>
        </row>
        <row r="132">
          <cell r="B132" t="str">
            <v>MARTINEZ / PAULUS  Caroline</v>
          </cell>
        </row>
      </sheetData>
      <sheetData sheetId="7"/>
      <sheetData sheetId="8" refreshError="1">
        <row r="11">
          <cell r="A11">
            <v>124</v>
          </cell>
        </row>
        <row r="138">
          <cell r="A138">
            <v>94</v>
          </cell>
        </row>
        <row r="239">
          <cell r="A239">
            <v>43</v>
          </cell>
        </row>
        <row r="315">
          <cell r="A315">
            <v>35</v>
          </cell>
        </row>
        <row r="437">
          <cell r="A437">
            <v>23</v>
          </cell>
        </row>
        <row r="465">
          <cell r="A465">
            <v>8</v>
          </cell>
        </row>
        <row r="478">
          <cell r="A478">
            <v>89</v>
          </cell>
        </row>
        <row r="572">
          <cell r="A572">
            <v>23</v>
          </cell>
        </row>
        <row r="601">
          <cell r="A601">
            <v>37</v>
          </cell>
        </row>
      </sheetData>
      <sheetData sheetId="9" refreshError="1">
        <row r="8">
          <cell r="A8">
            <v>102</v>
          </cell>
        </row>
        <row r="126">
          <cell r="A126">
            <v>24</v>
          </cell>
        </row>
      </sheetData>
      <sheetData sheetId="10"/>
      <sheetData sheetId="11"/>
      <sheetData sheetId="12"/>
      <sheetData sheetId="13" refreshError="1">
        <row r="10">
          <cell r="A10">
            <v>160</v>
          </cell>
        </row>
        <row r="111">
          <cell r="A111">
            <v>80</v>
          </cell>
        </row>
        <row r="196">
          <cell r="A196">
            <v>42</v>
          </cell>
        </row>
        <row r="247">
          <cell r="A247">
            <v>18</v>
          </cell>
        </row>
        <row r="269">
          <cell r="A269">
            <v>7</v>
          </cell>
        </row>
        <row r="279">
          <cell r="A279">
            <v>5</v>
          </cell>
        </row>
        <row r="292">
          <cell r="A292">
            <v>16</v>
          </cell>
        </row>
        <row r="316">
          <cell r="A316">
            <v>42</v>
          </cell>
        </row>
        <row r="362">
          <cell r="A362">
            <v>7</v>
          </cell>
        </row>
        <row r="373">
          <cell r="A373">
            <v>65</v>
          </cell>
        </row>
        <row r="443">
          <cell r="A443">
            <v>26</v>
          </cell>
        </row>
        <row r="473">
          <cell r="A473">
            <v>45</v>
          </cell>
        </row>
        <row r="525">
          <cell r="A525">
            <v>59</v>
          </cell>
        </row>
        <row r="588">
          <cell r="A588">
            <v>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Implantation "/>
      <sheetName val="Base"/>
      <sheetName val="Doc Toiture"/>
      <sheetName val="Angle 1"/>
      <sheetName val="Angle 2"/>
      <sheetName val=" % angle"/>
      <sheetName val="Correction solaire"/>
      <sheetName val="Ensoleillement "/>
    </sheetNames>
    <sheetDataSet>
      <sheetData sheetId="0"/>
      <sheetData sheetId="1" refreshError="1">
        <row r="8">
          <cell r="N8">
            <v>0.02</v>
          </cell>
          <cell r="O8">
            <v>0.02</v>
          </cell>
        </row>
        <row r="9">
          <cell r="N9">
            <v>0.04</v>
          </cell>
          <cell r="O9">
            <v>0.04</v>
          </cell>
        </row>
        <row r="10">
          <cell r="N10">
            <v>3.1E-2</v>
          </cell>
          <cell r="O10">
            <v>3.1E-2</v>
          </cell>
        </row>
        <row r="29">
          <cell r="G29">
            <v>10</v>
          </cell>
        </row>
        <row r="30">
          <cell r="D30">
            <v>0.95099999999999996</v>
          </cell>
          <cell r="G30">
            <v>6</v>
          </cell>
        </row>
      </sheetData>
      <sheetData sheetId="2" refreshError="1">
        <row r="9">
          <cell r="B9">
            <v>100</v>
          </cell>
          <cell r="C9" t="str">
            <v>ES-B-180-fa1</v>
          </cell>
          <cell r="D9" t="str">
            <v>Evergreen</v>
          </cell>
          <cell r="E9">
            <v>180</v>
          </cell>
          <cell r="F9">
            <v>1.571</v>
          </cell>
          <cell r="G9">
            <v>0.95099999999999996</v>
          </cell>
          <cell r="H9">
            <v>1.4940209999999998</v>
          </cell>
          <cell r="I9">
            <v>4.0999999999999996</v>
          </cell>
          <cell r="J9" t="str">
            <v>Poly</v>
          </cell>
          <cell r="K9">
            <v>18.2</v>
          </cell>
          <cell r="L9" t="str">
            <v>Gris</v>
          </cell>
          <cell r="M9" t="str">
            <v>bleu</v>
          </cell>
          <cell r="N9">
            <v>3.6</v>
          </cell>
          <cell r="O9">
            <v>5.4</v>
          </cell>
          <cell r="P9">
            <v>0.49</v>
          </cell>
          <cell r="Q9" t="str">
            <v>USA</v>
          </cell>
          <cell r="R9" t="str">
            <v>USA</v>
          </cell>
          <cell r="S9">
            <v>0.9</v>
          </cell>
          <cell r="T9">
            <v>0.8</v>
          </cell>
          <cell r="U9">
            <v>0.8</v>
          </cell>
          <cell r="V9" t="str">
            <v>MC4</v>
          </cell>
          <cell r="W9">
            <v>21.3</v>
          </cell>
          <cell r="X9">
            <v>450</v>
          </cell>
          <cell r="Y9">
            <v>40042</v>
          </cell>
          <cell r="Z9">
            <v>5</v>
          </cell>
        </row>
        <row r="10">
          <cell r="B10">
            <v>101</v>
          </cell>
          <cell r="C10" t="str">
            <v>ES-B-190-fa1</v>
          </cell>
          <cell r="D10" t="str">
            <v>Evergreen</v>
          </cell>
          <cell r="E10">
            <v>190</v>
          </cell>
          <cell r="F10">
            <v>1.571</v>
          </cell>
          <cell r="G10">
            <v>0.95099999999999996</v>
          </cell>
          <cell r="H10">
            <v>1.4940209999999998</v>
          </cell>
          <cell r="I10">
            <v>4.0999999999999996</v>
          </cell>
          <cell r="J10" t="str">
            <v>Poly</v>
          </cell>
          <cell r="K10">
            <v>18.2</v>
          </cell>
          <cell r="L10" t="str">
            <v>Gris</v>
          </cell>
          <cell r="M10" t="str">
            <v>bleu</v>
          </cell>
          <cell r="N10">
            <v>3.8</v>
          </cell>
          <cell r="O10">
            <v>4.9000000000000004</v>
          </cell>
          <cell r="P10">
            <v>0.49</v>
          </cell>
          <cell r="Q10" t="str">
            <v>USA</v>
          </cell>
          <cell r="R10" t="str">
            <v>USA</v>
          </cell>
          <cell r="S10">
            <v>0.8</v>
          </cell>
          <cell r="T10">
            <v>0.9</v>
          </cell>
          <cell r="U10">
            <v>0.9</v>
          </cell>
          <cell r="V10" t="str">
            <v>MC4</v>
          </cell>
          <cell r="W10">
            <v>21.5</v>
          </cell>
          <cell r="X10">
            <v>500</v>
          </cell>
          <cell r="Y10">
            <v>40042</v>
          </cell>
          <cell r="Z10">
            <v>5</v>
          </cell>
        </row>
        <row r="11">
          <cell r="B11">
            <v>102</v>
          </cell>
          <cell r="C11" t="str">
            <v>ES-B-195-fa1</v>
          </cell>
          <cell r="D11" t="str">
            <v>Evergreen</v>
          </cell>
          <cell r="E11">
            <v>195</v>
          </cell>
          <cell r="F11">
            <v>1.571</v>
          </cell>
          <cell r="G11">
            <v>0.95099999999999996</v>
          </cell>
          <cell r="H11">
            <v>1.4940209999999998</v>
          </cell>
          <cell r="I11">
            <v>4.0999999999999996</v>
          </cell>
          <cell r="J11" t="str">
            <v>Poly</v>
          </cell>
          <cell r="K11">
            <v>18.2</v>
          </cell>
          <cell r="L11" t="str">
            <v>Gris</v>
          </cell>
          <cell r="M11" t="str">
            <v>bleu</v>
          </cell>
          <cell r="N11">
            <v>0</v>
          </cell>
          <cell r="O11">
            <v>4.9000000000000004</v>
          </cell>
          <cell r="P11">
            <v>0.49</v>
          </cell>
          <cell r="Q11" t="str">
            <v>USA</v>
          </cell>
          <cell r="R11" t="str">
            <v>USA</v>
          </cell>
          <cell r="S11">
            <v>0.8</v>
          </cell>
          <cell r="T11">
            <v>0.9</v>
          </cell>
          <cell r="U11">
            <v>0.9</v>
          </cell>
          <cell r="V11" t="str">
            <v>MC4</v>
          </cell>
          <cell r="W11">
            <v>21.7</v>
          </cell>
          <cell r="X11">
            <v>550</v>
          </cell>
          <cell r="Y11">
            <v>40042</v>
          </cell>
          <cell r="Z11">
            <v>5</v>
          </cell>
        </row>
        <row r="12">
          <cell r="B12">
            <v>103</v>
          </cell>
          <cell r="C12" t="str">
            <v>ES-A-200-fa2</v>
          </cell>
          <cell r="D12" t="str">
            <v>Evergreen</v>
          </cell>
          <cell r="E12">
            <v>200</v>
          </cell>
          <cell r="F12">
            <v>1.65</v>
          </cell>
          <cell r="G12">
            <v>0.95099999999999996</v>
          </cell>
          <cell r="H12">
            <v>1.5691499999999998</v>
          </cell>
          <cell r="I12">
            <v>4.5999999999999996</v>
          </cell>
          <cell r="J12" t="str">
            <v>Poly</v>
          </cell>
          <cell r="K12">
            <v>18.600000000000001</v>
          </cell>
          <cell r="L12" t="str">
            <v>Noir ou Gris</v>
          </cell>
          <cell r="M12" t="str">
            <v>bleu</v>
          </cell>
          <cell r="N12">
            <v>0</v>
          </cell>
          <cell r="O12">
            <v>4.9000000000000004</v>
          </cell>
          <cell r="P12">
            <v>0.45</v>
          </cell>
          <cell r="Q12" t="str">
            <v>USA</v>
          </cell>
          <cell r="R12" t="str">
            <v>USA</v>
          </cell>
          <cell r="S12">
            <v>0.8</v>
          </cell>
          <cell r="T12">
            <v>0.9</v>
          </cell>
          <cell r="U12">
            <v>0.9</v>
          </cell>
          <cell r="V12" t="str">
            <v>MC4</v>
          </cell>
          <cell r="W12">
            <v>22.5</v>
          </cell>
          <cell r="X12">
            <v>600</v>
          </cell>
          <cell r="Y12">
            <v>40042</v>
          </cell>
          <cell r="Z12">
            <v>5</v>
          </cell>
        </row>
        <row r="13">
          <cell r="B13">
            <v>104</v>
          </cell>
          <cell r="C13" t="str">
            <v>ES-A-205-fa2</v>
          </cell>
          <cell r="D13" t="str">
            <v>Evergreen</v>
          </cell>
          <cell r="E13">
            <v>205</v>
          </cell>
          <cell r="F13">
            <v>1.65</v>
          </cell>
          <cell r="G13">
            <v>0.95099999999999996</v>
          </cell>
          <cell r="H13">
            <v>1.5691499999999998</v>
          </cell>
          <cell r="I13">
            <v>4.5999999999999996</v>
          </cell>
          <cell r="J13" t="str">
            <v>Poly</v>
          </cell>
          <cell r="K13">
            <v>18.600000000000001</v>
          </cell>
          <cell r="L13" t="str">
            <v>Noir ou Gris</v>
          </cell>
          <cell r="M13" t="str">
            <v>bleu</v>
          </cell>
          <cell r="N13">
            <v>0</v>
          </cell>
          <cell r="O13">
            <v>4.9000000000000004</v>
          </cell>
          <cell r="P13">
            <v>0.45</v>
          </cell>
          <cell r="Q13" t="str">
            <v>USA</v>
          </cell>
          <cell r="R13" t="str">
            <v>USA</v>
          </cell>
          <cell r="S13">
            <v>0.8</v>
          </cell>
          <cell r="T13">
            <v>0.9</v>
          </cell>
          <cell r="U13">
            <v>0.9</v>
          </cell>
          <cell r="V13" t="str">
            <v>MC4</v>
          </cell>
          <cell r="W13">
            <v>22.8</v>
          </cell>
          <cell r="X13">
            <v>650</v>
          </cell>
          <cell r="Y13">
            <v>40042</v>
          </cell>
          <cell r="Z13">
            <v>5</v>
          </cell>
        </row>
        <row r="14">
          <cell r="B14">
            <v>105</v>
          </cell>
          <cell r="C14" t="str">
            <v>ES-A-210-fa2</v>
          </cell>
          <cell r="D14" t="str">
            <v>Evergreen</v>
          </cell>
          <cell r="E14">
            <v>210</v>
          </cell>
          <cell r="F14">
            <v>1.65</v>
          </cell>
          <cell r="G14">
            <v>0.95099999999999996</v>
          </cell>
          <cell r="H14">
            <v>1.5691499999999998</v>
          </cell>
          <cell r="I14">
            <v>4.5999999999999996</v>
          </cell>
          <cell r="J14" t="str">
            <v>Poly</v>
          </cell>
          <cell r="K14">
            <v>18.600000000000001</v>
          </cell>
          <cell r="L14" t="str">
            <v>Noir ou Gris</v>
          </cell>
          <cell r="M14" t="str">
            <v>bleu</v>
          </cell>
          <cell r="N14">
            <v>0</v>
          </cell>
          <cell r="O14">
            <v>4.9000000000000004</v>
          </cell>
          <cell r="P14">
            <v>0.45</v>
          </cell>
          <cell r="Q14" t="str">
            <v>USA</v>
          </cell>
          <cell r="R14" t="str">
            <v>USA</v>
          </cell>
          <cell r="S14">
            <v>0.8</v>
          </cell>
          <cell r="T14">
            <v>0.9</v>
          </cell>
          <cell r="U14">
            <v>0.9</v>
          </cell>
          <cell r="V14" t="str">
            <v>MC4</v>
          </cell>
          <cell r="W14">
            <v>23.1</v>
          </cell>
          <cell r="X14">
            <v>700</v>
          </cell>
          <cell r="Y14">
            <v>40042</v>
          </cell>
          <cell r="Z14">
            <v>5</v>
          </cell>
        </row>
        <row r="15">
          <cell r="B15">
            <v>106</v>
          </cell>
        </row>
        <row r="16">
          <cell r="B16">
            <v>107</v>
          </cell>
        </row>
        <row r="17">
          <cell r="B17">
            <v>108</v>
          </cell>
        </row>
        <row r="18">
          <cell r="B18">
            <v>109</v>
          </cell>
        </row>
        <row r="19">
          <cell r="B19">
            <v>110</v>
          </cell>
        </row>
        <row r="20">
          <cell r="B20">
            <v>111</v>
          </cell>
        </row>
        <row r="21">
          <cell r="B21">
            <v>200</v>
          </cell>
          <cell r="C21" t="str">
            <v>SV-T-180</v>
          </cell>
          <cell r="D21" t="str">
            <v>Sovello</v>
          </cell>
          <cell r="E21">
            <v>180</v>
          </cell>
          <cell r="F21">
            <v>1.571</v>
          </cell>
          <cell r="G21">
            <v>0.95099999999999996</v>
          </cell>
          <cell r="H21">
            <v>1.4940209999999998</v>
          </cell>
          <cell r="I21">
            <v>4.0999999999999996</v>
          </cell>
          <cell r="J21" t="str">
            <v>Poly</v>
          </cell>
          <cell r="K21">
            <v>17.399999999999999</v>
          </cell>
          <cell r="L21" t="str">
            <v>gris</v>
          </cell>
          <cell r="M21" t="str">
            <v>bleu</v>
          </cell>
          <cell r="N21" t="str">
            <v>3,6,</v>
          </cell>
          <cell r="O21">
            <v>5.94</v>
          </cell>
          <cell r="P21">
            <v>0.49</v>
          </cell>
          <cell r="Q21" t="str">
            <v>RFA</v>
          </cell>
          <cell r="R21" t="str">
            <v>RFA</v>
          </cell>
          <cell r="S21">
            <v>0.8</v>
          </cell>
          <cell r="T21">
            <v>0.8</v>
          </cell>
          <cell r="U21">
            <v>0.9</v>
          </cell>
          <cell r="V21" t="str">
            <v>MC4</v>
          </cell>
          <cell r="W21">
            <v>21.3</v>
          </cell>
          <cell r="X21">
            <v>450</v>
          </cell>
          <cell r="Y21">
            <v>40042</v>
          </cell>
          <cell r="Z21">
            <v>5</v>
          </cell>
        </row>
        <row r="22">
          <cell r="B22">
            <v>201</v>
          </cell>
          <cell r="C22" t="str">
            <v>SV-T-190</v>
          </cell>
          <cell r="D22" t="str">
            <v>Sovello</v>
          </cell>
          <cell r="E22">
            <v>190</v>
          </cell>
          <cell r="F22">
            <v>1.571</v>
          </cell>
          <cell r="G22">
            <v>0.95099999999999996</v>
          </cell>
          <cell r="H22">
            <v>1.4940209999999998</v>
          </cell>
          <cell r="I22">
            <v>4.0999999999999996</v>
          </cell>
          <cell r="J22" t="str">
            <v>Poly</v>
          </cell>
          <cell r="K22">
            <v>17.399999999999999</v>
          </cell>
          <cell r="L22" t="str">
            <v>gris</v>
          </cell>
          <cell r="M22" t="str">
            <v>bleu</v>
          </cell>
          <cell r="N22">
            <v>3.8</v>
          </cell>
          <cell r="O22">
            <v>4.75</v>
          </cell>
          <cell r="P22">
            <v>0.49</v>
          </cell>
          <cell r="Q22" t="str">
            <v>RFA</v>
          </cell>
          <cell r="R22" t="str">
            <v>RFA</v>
          </cell>
          <cell r="S22">
            <v>0.8</v>
          </cell>
          <cell r="T22">
            <v>0.8</v>
          </cell>
          <cell r="U22">
            <v>0.9</v>
          </cell>
          <cell r="V22" t="str">
            <v>MC4</v>
          </cell>
          <cell r="W22">
            <v>21.5</v>
          </cell>
          <cell r="X22">
            <v>500</v>
          </cell>
          <cell r="Y22">
            <v>40042</v>
          </cell>
          <cell r="Z22">
            <v>5</v>
          </cell>
        </row>
        <row r="23">
          <cell r="B23">
            <v>202</v>
          </cell>
          <cell r="C23" t="str">
            <v>SV-T-195</v>
          </cell>
          <cell r="D23" t="str">
            <v>Sovello</v>
          </cell>
          <cell r="E23">
            <v>195</v>
          </cell>
          <cell r="F23">
            <v>1.571</v>
          </cell>
          <cell r="G23">
            <v>0.95099999999999996</v>
          </cell>
          <cell r="H23">
            <v>1.4940209999999998</v>
          </cell>
          <cell r="I23">
            <v>4.0999999999999996</v>
          </cell>
          <cell r="J23" t="str">
            <v>Poly</v>
          </cell>
          <cell r="K23">
            <v>17.399999999999999</v>
          </cell>
          <cell r="L23" t="str">
            <v>gris</v>
          </cell>
          <cell r="M23" t="str">
            <v>bleu</v>
          </cell>
          <cell r="N23">
            <v>0</v>
          </cell>
          <cell r="O23">
            <v>4.87</v>
          </cell>
          <cell r="P23">
            <v>0.49</v>
          </cell>
          <cell r="Q23" t="str">
            <v>RFA</v>
          </cell>
          <cell r="R23" t="str">
            <v>RFA</v>
          </cell>
          <cell r="S23">
            <v>0.8</v>
          </cell>
          <cell r="T23">
            <v>0.8</v>
          </cell>
          <cell r="U23">
            <v>0.9</v>
          </cell>
          <cell r="V23" t="str">
            <v>MC4</v>
          </cell>
          <cell r="W23">
            <v>21.7</v>
          </cell>
          <cell r="X23">
            <v>550</v>
          </cell>
          <cell r="Y23">
            <v>40042</v>
          </cell>
          <cell r="Z23">
            <v>5</v>
          </cell>
        </row>
        <row r="24">
          <cell r="B24">
            <v>203</v>
          </cell>
          <cell r="C24" t="str">
            <v>SV-T-200</v>
          </cell>
          <cell r="D24" t="str">
            <v>Sovello</v>
          </cell>
          <cell r="E24">
            <v>200</v>
          </cell>
          <cell r="F24">
            <v>1.571</v>
          </cell>
          <cell r="G24">
            <v>0.99399999999999999</v>
          </cell>
          <cell r="H24">
            <v>1.561574</v>
          </cell>
          <cell r="I24">
            <v>4.0999999999999996</v>
          </cell>
          <cell r="J24" t="str">
            <v>Poly</v>
          </cell>
          <cell r="K24">
            <v>17.399999999999999</v>
          </cell>
          <cell r="L24" t="str">
            <v>gris</v>
          </cell>
          <cell r="M24" t="str">
            <v>bleu</v>
          </cell>
          <cell r="N24">
            <v>0</v>
          </cell>
          <cell r="O24">
            <v>5</v>
          </cell>
          <cell r="P24">
            <v>0.49</v>
          </cell>
          <cell r="Q24" t="str">
            <v>RFA</v>
          </cell>
          <cell r="R24" t="str">
            <v>RFA</v>
          </cell>
          <cell r="S24">
            <v>0.8</v>
          </cell>
          <cell r="T24">
            <v>0.8</v>
          </cell>
          <cell r="U24">
            <v>0.9</v>
          </cell>
          <cell r="V24" t="str">
            <v>MC4</v>
          </cell>
          <cell r="W24">
            <v>21.8</v>
          </cell>
          <cell r="X24">
            <v>600</v>
          </cell>
          <cell r="Y24">
            <v>40042</v>
          </cell>
          <cell r="Z24">
            <v>5</v>
          </cell>
        </row>
        <row r="25">
          <cell r="B25">
            <v>204</v>
          </cell>
          <cell r="C25" t="str">
            <v>SV-X-195</v>
          </cell>
          <cell r="D25" t="str">
            <v>Sovello</v>
          </cell>
          <cell r="E25">
            <v>195</v>
          </cell>
          <cell r="F25">
            <v>1.59</v>
          </cell>
          <cell r="G25">
            <v>0.995</v>
          </cell>
          <cell r="H25">
            <v>1.5820500000000002</v>
          </cell>
          <cell r="I25">
            <v>4.5</v>
          </cell>
          <cell r="J25" t="str">
            <v>Poly</v>
          </cell>
          <cell r="K25">
            <v>18.600000000000001</v>
          </cell>
          <cell r="L25" t="str">
            <v>gris</v>
          </cell>
          <cell r="M25" t="str">
            <v>bleu</v>
          </cell>
          <cell r="N25">
            <v>0</v>
          </cell>
          <cell r="O25">
            <v>4.9000000000000004</v>
          </cell>
          <cell r="P25">
            <v>0.45</v>
          </cell>
          <cell r="Q25" t="str">
            <v>RFA</v>
          </cell>
          <cell r="R25" t="str">
            <v>RFA</v>
          </cell>
          <cell r="S25">
            <v>0.8</v>
          </cell>
          <cell r="T25">
            <v>0.8</v>
          </cell>
          <cell r="U25">
            <v>0.9</v>
          </cell>
          <cell r="V25" t="str">
            <v>MC4</v>
          </cell>
          <cell r="W25">
            <v>22.3</v>
          </cell>
          <cell r="X25">
            <v>650</v>
          </cell>
          <cell r="Y25">
            <v>40042</v>
          </cell>
          <cell r="Z25">
            <v>5</v>
          </cell>
        </row>
        <row r="26">
          <cell r="B26">
            <v>205</v>
          </cell>
          <cell r="C26" t="str">
            <v>SV-X-200</v>
          </cell>
          <cell r="D26" t="str">
            <v>Sovello</v>
          </cell>
          <cell r="E26">
            <v>200</v>
          </cell>
          <cell r="F26">
            <v>1.6</v>
          </cell>
          <cell r="G26">
            <v>0.996</v>
          </cell>
          <cell r="H26">
            <v>1.5936000000000001</v>
          </cell>
          <cell r="I26">
            <v>4.5</v>
          </cell>
          <cell r="J26" t="str">
            <v>Poly</v>
          </cell>
          <cell r="K26">
            <v>18.600000000000001</v>
          </cell>
          <cell r="L26" t="str">
            <v>gris</v>
          </cell>
          <cell r="M26" t="str">
            <v>bleu</v>
          </cell>
          <cell r="N26">
            <v>0</v>
          </cell>
          <cell r="O26">
            <v>4.9000000000000004</v>
          </cell>
          <cell r="P26">
            <v>0.45</v>
          </cell>
          <cell r="Q26" t="str">
            <v>RFA</v>
          </cell>
          <cell r="R26" t="str">
            <v>RFA</v>
          </cell>
          <cell r="S26">
            <v>0.8</v>
          </cell>
          <cell r="T26">
            <v>0.8</v>
          </cell>
          <cell r="U26">
            <v>0.9</v>
          </cell>
          <cell r="V26" t="str">
            <v>MC4</v>
          </cell>
          <cell r="W26">
            <v>22.5</v>
          </cell>
          <cell r="X26">
            <v>700</v>
          </cell>
          <cell r="Y26">
            <v>40042</v>
          </cell>
          <cell r="Z26">
            <v>5</v>
          </cell>
        </row>
        <row r="27">
          <cell r="B27">
            <v>206</v>
          </cell>
          <cell r="C27" t="str">
            <v>SV-X-205</v>
          </cell>
          <cell r="D27" t="str">
            <v>Sovello</v>
          </cell>
          <cell r="E27">
            <v>205</v>
          </cell>
          <cell r="F27">
            <v>1.61</v>
          </cell>
          <cell r="G27">
            <v>0.997</v>
          </cell>
          <cell r="I27">
            <v>4.5</v>
          </cell>
          <cell r="J27" t="str">
            <v>Poly</v>
          </cell>
          <cell r="K27">
            <v>18.600000000000001</v>
          </cell>
          <cell r="L27" t="str">
            <v>gris</v>
          </cell>
          <cell r="M27" t="str">
            <v>bleu</v>
          </cell>
          <cell r="N27">
            <v>0</v>
          </cell>
          <cell r="O27">
            <v>4.9000000000000004</v>
          </cell>
          <cell r="P27">
            <v>0.45</v>
          </cell>
          <cell r="Q27" t="str">
            <v>RFA</v>
          </cell>
          <cell r="R27" t="str">
            <v>RFA</v>
          </cell>
          <cell r="S27">
            <v>0.8</v>
          </cell>
          <cell r="T27">
            <v>0.8</v>
          </cell>
          <cell r="U27">
            <v>0.9</v>
          </cell>
          <cell r="V27" t="str">
            <v>MC4</v>
          </cell>
          <cell r="W27">
            <v>22.8</v>
          </cell>
          <cell r="Y27">
            <v>40042</v>
          </cell>
          <cell r="Z27">
            <v>5</v>
          </cell>
        </row>
        <row r="28">
          <cell r="B28">
            <v>207</v>
          </cell>
          <cell r="C28" t="str">
            <v>SV-X-210</v>
          </cell>
          <cell r="D28" t="str">
            <v>Sovello</v>
          </cell>
          <cell r="E28">
            <v>210</v>
          </cell>
          <cell r="F28">
            <v>1.62</v>
          </cell>
          <cell r="G28">
            <v>0.998</v>
          </cell>
          <cell r="I28">
            <v>4.5</v>
          </cell>
          <cell r="J28" t="str">
            <v>Poly</v>
          </cell>
          <cell r="K28">
            <v>18.600000000000001</v>
          </cell>
          <cell r="L28" t="str">
            <v>gris</v>
          </cell>
          <cell r="M28" t="str">
            <v>bleu</v>
          </cell>
          <cell r="N28">
            <v>0</v>
          </cell>
          <cell r="O28">
            <v>4.9000000000000004</v>
          </cell>
          <cell r="P28">
            <v>0.45</v>
          </cell>
          <cell r="Q28" t="str">
            <v>RFA</v>
          </cell>
          <cell r="R28" t="str">
            <v>RFA</v>
          </cell>
          <cell r="S28">
            <v>0.8</v>
          </cell>
          <cell r="T28">
            <v>0.8</v>
          </cell>
          <cell r="U28">
            <v>0.9</v>
          </cell>
          <cell r="V28" t="str">
            <v>MC4</v>
          </cell>
          <cell r="W28">
            <v>23.1</v>
          </cell>
          <cell r="Y28">
            <v>40042</v>
          </cell>
          <cell r="Z28">
            <v>5</v>
          </cell>
        </row>
        <row r="29">
          <cell r="B29">
            <v>208</v>
          </cell>
        </row>
        <row r="30">
          <cell r="B30">
            <v>209</v>
          </cell>
        </row>
        <row r="31">
          <cell r="B31">
            <v>210</v>
          </cell>
        </row>
        <row r="32">
          <cell r="B32">
            <v>211</v>
          </cell>
        </row>
        <row r="33">
          <cell r="B33">
            <v>300</v>
          </cell>
          <cell r="C33" t="str">
            <v>KD10GH-2P</v>
          </cell>
          <cell r="D33" t="str">
            <v>Kyocéra</v>
          </cell>
          <cell r="E33">
            <v>210</v>
          </cell>
          <cell r="F33">
            <v>1.5</v>
          </cell>
          <cell r="G33">
            <v>0.99</v>
          </cell>
          <cell r="H33">
            <v>1.4849999999999999</v>
          </cell>
          <cell r="I33">
            <v>3.6</v>
          </cell>
          <cell r="J33" t="str">
            <v>Poly</v>
          </cell>
          <cell r="K33">
            <v>18.5</v>
          </cell>
          <cell r="L33" t="str">
            <v>noir</v>
          </cell>
          <cell r="M33" t="str">
            <v>noir</v>
          </cell>
          <cell r="N33">
            <v>10.5</v>
          </cell>
          <cell r="O33">
            <v>10.5</v>
          </cell>
          <cell r="P33">
            <v>0.36</v>
          </cell>
          <cell r="Q33" t="str">
            <v>Japon</v>
          </cell>
          <cell r="R33" t="str">
            <v>Japon</v>
          </cell>
          <cell r="S33">
            <v>0.9</v>
          </cell>
          <cell r="T33">
            <v>0.8</v>
          </cell>
          <cell r="V33" t="str">
            <v>MC3</v>
          </cell>
          <cell r="W33">
            <v>33.200000000000003</v>
          </cell>
          <cell r="X33">
            <v>450</v>
          </cell>
          <cell r="Y33">
            <v>40042</v>
          </cell>
          <cell r="Z33">
            <v>2</v>
          </cell>
        </row>
        <row r="34">
          <cell r="B34">
            <v>301</v>
          </cell>
          <cell r="H34">
            <v>0</v>
          </cell>
          <cell r="X34">
            <v>500</v>
          </cell>
        </row>
        <row r="35">
          <cell r="B35">
            <v>302</v>
          </cell>
          <cell r="H35">
            <v>0</v>
          </cell>
          <cell r="X35">
            <v>550</v>
          </cell>
        </row>
        <row r="36">
          <cell r="B36">
            <v>303</v>
          </cell>
          <cell r="H36">
            <v>0</v>
          </cell>
          <cell r="X36">
            <v>600</v>
          </cell>
        </row>
        <row r="37">
          <cell r="B37">
            <v>304</v>
          </cell>
          <cell r="H37">
            <v>0</v>
          </cell>
          <cell r="X37">
            <v>650</v>
          </cell>
        </row>
        <row r="38">
          <cell r="B38">
            <v>305</v>
          </cell>
          <cell r="H38">
            <v>0</v>
          </cell>
          <cell r="X38">
            <v>700</v>
          </cell>
        </row>
        <row r="39">
          <cell r="B39">
            <v>306</v>
          </cell>
        </row>
        <row r="40">
          <cell r="B40">
            <v>307</v>
          </cell>
        </row>
        <row r="41">
          <cell r="B41">
            <v>308</v>
          </cell>
        </row>
        <row r="42">
          <cell r="B42">
            <v>309</v>
          </cell>
        </row>
        <row r="43">
          <cell r="B43">
            <v>310</v>
          </cell>
        </row>
        <row r="44">
          <cell r="B44">
            <v>311</v>
          </cell>
        </row>
        <row r="45">
          <cell r="B45">
            <v>400</v>
          </cell>
          <cell r="C45" t="str">
            <v>YL180 WP</v>
          </cell>
          <cell r="D45" t="str">
            <v>Yingli</v>
          </cell>
          <cell r="E45">
            <v>180</v>
          </cell>
          <cell r="F45">
            <v>1.31</v>
          </cell>
          <cell r="G45">
            <v>0.99</v>
          </cell>
          <cell r="H45">
            <v>1.2968999999999999</v>
          </cell>
          <cell r="I45">
            <v>4.5</v>
          </cell>
          <cell r="J45" t="str">
            <v>Poly</v>
          </cell>
          <cell r="K45">
            <v>15.8</v>
          </cell>
          <cell r="L45" t="str">
            <v>gris</v>
          </cell>
          <cell r="M45" t="str">
            <v>bleu</v>
          </cell>
          <cell r="N45">
            <v>5.4</v>
          </cell>
          <cell r="O45">
            <v>5.4</v>
          </cell>
          <cell r="P45">
            <v>0.45</v>
          </cell>
          <cell r="Q45" t="str">
            <v>Chine</v>
          </cell>
          <cell r="R45" t="str">
            <v>Chine</v>
          </cell>
          <cell r="S45">
            <v>0.9</v>
          </cell>
          <cell r="T45">
            <v>0.8</v>
          </cell>
          <cell r="U45">
            <v>0.8</v>
          </cell>
          <cell r="V45" t="str">
            <v>QC</v>
          </cell>
          <cell r="W45">
            <v>29.5</v>
          </cell>
          <cell r="X45">
            <v>450</v>
          </cell>
          <cell r="Y45">
            <v>40042</v>
          </cell>
          <cell r="Z45">
            <v>5</v>
          </cell>
        </row>
        <row r="46">
          <cell r="B46">
            <v>401</v>
          </cell>
          <cell r="C46" t="str">
            <v>YL220</v>
          </cell>
          <cell r="D46" t="str">
            <v>Yingli</v>
          </cell>
          <cell r="E46">
            <v>220</v>
          </cell>
          <cell r="F46">
            <v>1.65</v>
          </cell>
          <cell r="G46">
            <v>1.03</v>
          </cell>
          <cell r="H46">
            <v>1.6995</v>
          </cell>
          <cell r="I46">
            <v>5</v>
          </cell>
          <cell r="J46" t="str">
            <v>Poly</v>
          </cell>
          <cell r="K46">
            <v>20.100000000000001</v>
          </cell>
          <cell r="L46" t="str">
            <v>gris</v>
          </cell>
          <cell r="M46" t="str">
            <v>bleu</v>
          </cell>
          <cell r="N46">
            <v>6.6</v>
          </cell>
          <cell r="O46">
            <v>6.6</v>
          </cell>
          <cell r="P46">
            <v>0.45</v>
          </cell>
          <cell r="Q46" t="str">
            <v>Chine</v>
          </cell>
          <cell r="R46" t="str">
            <v>Chine</v>
          </cell>
          <cell r="S46">
            <v>0.9</v>
          </cell>
          <cell r="T46">
            <v>0.8</v>
          </cell>
          <cell r="U46">
            <v>0.8</v>
          </cell>
          <cell r="V46" t="str">
            <v>QC</v>
          </cell>
          <cell r="W46">
            <v>29</v>
          </cell>
          <cell r="X46">
            <v>500</v>
          </cell>
          <cell r="Z46">
            <v>5</v>
          </cell>
        </row>
        <row r="47">
          <cell r="B47">
            <v>402</v>
          </cell>
          <cell r="H47">
            <v>0</v>
          </cell>
          <cell r="X47">
            <v>550</v>
          </cell>
        </row>
        <row r="48">
          <cell r="B48">
            <v>403</v>
          </cell>
          <cell r="H48">
            <v>0</v>
          </cell>
          <cell r="X48">
            <v>600</v>
          </cell>
        </row>
        <row r="49">
          <cell r="B49">
            <v>404</v>
          </cell>
          <cell r="H49">
            <v>0</v>
          </cell>
          <cell r="X49">
            <v>650</v>
          </cell>
        </row>
        <row r="50">
          <cell r="B50">
            <v>405</v>
          </cell>
          <cell r="H50">
            <v>0</v>
          </cell>
          <cell r="X50">
            <v>700</v>
          </cell>
        </row>
        <row r="51">
          <cell r="B51">
            <v>406</v>
          </cell>
        </row>
        <row r="52">
          <cell r="B52">
            <v>407</v>
          </cell>
        </row>
        <row r="53">
          <cell r="B53">
            <v>408</v>
          </cell>
        </row>
        <row r="54">
          <cell r="B54">
            <v>409</v>
          </cell>
        </row>
        <row r="55">
          <cell r="B55">
            <v>410</v>
          </cell>
        </row>
        <row r="56">
          <cell r="B56">
            <v>411</v>
          </cell>
        </row>
        <row r="57">
          <cell r="B57">
            <v>500</v>
          </cell>
          <cell r="C57" t="str">
            <v>ASI 90</v>
          </cell>
          <cell r="D57" t="str">
            <v>Schott (Cellules a-SI/a-SI)</v>
          </cell>
          <cell r="E57">
            <v>90</v>
          </cell>
          <cell r="F57">
            <v>1.3080000000000001</v>
          </cell>
          <cell r="G57">
            <v>1.1080000000000001</v>
          </cell>
          <cell r="H57">
            <v>1.4492640000000001</v>
          </cell>
          <cell r="I57">
            <v>4.5</v>
          </cell>
          <cell r="J57" t="str">
            <v xml:space="preserve">Amorphe </v>
          </cell>
          <cell r="K57">
            <v>18</v>
          </cell>
          <cell r="L57" t="str">
            <v>noir</v>
          </cell>
          <cell r="M57" t="str">
            <v>noir</v>
          </cell>
          <cell r="N57">
            <v>4.5</v>
          </cell>
          <cell r="O57">
            <v>4.5</v>
          </cell>
          <cell r="P57">
            <v>0.2</v>
          </cell>
          <cell r="Q57" t="str">
            <v>RFA</v>
          </cell>
          <cell r="R57" t="str">
            <v>RFA</v>
          </cell>
          <cell r="S57">
            <v>0.8</v>
          </cell>
          <cell r="T57">
            <v>0.9</v>
          </cell>
          <cell r="V57" t="str">
            <v>Tyco</v>
          </cell>
          <cell r="W57">
            <v>17.3</v>
          </cell>
          <cell r="X57">
            <v>450</v>
          </cell>
          <cell r="Y57">
            <v>40042</v>
          </cell>
        </row>
        <row r="58">
          <cell r="B58">
            <v>501</v>
          </cell>
          <cell r="C58" t="str">
            <v>ASI 95</v>
          </cell>
          <cell r="D58" t="str">
            <v>Schott (Cellules a-SI/a-SI)</v>
          </cell>
          <cell r="E58">
            <v>95</v>
          </cell>
          <cell r="F58">
            <v>1.6080000000000001</v>
          </cell>
          <cell r="G58">
            <v>1.1080000000000001</v>
          </cell>
          <cell r="H58">
            <v>1.7816640000000004</v>
          </cell>
          <cell r="I58">
            <v>4.5</v>
          </cell>
          <cell r="J58" t="str">
            <v>Amorphe</v>
          </cell>
          <cell r="K58">
            <v>18</v>
          </cell>
          <cell r="L58" t="str">
            <v>noir</v>
          </cell>
          <cell r="M58" t="str">
            <v>noir</v>
          </cell>
          <cell r="N58">
            <v>4.5</v>
          </cell>
          <cell r="O58">
            <v>4.5</v>
          </cell>
          <cell r="P58">
            <v>0.2</v>
          </cell>
          <cell r="Q58" t="str">
            <v>RFA</v>
          </cell>
          <cell r="R58" t="str">
            <v>RFA</v>
          </cell>
          <cell r="S58">
            <v>0.8</v>
          </cell>
          <cell r="T58">
            <v>0.9</v>
          </cell>
          <cell r="V58" t="str">
            <v>Tyco</v>
          </cell>
          <cell r="W58">
            <v>19</v>
          </cell>
          <cell r="X58">
            <v>500</v>
          </cell>
          <cell r="Y58">
            <v>40042</v>
          </cell>
        </row>
        <row r="59">
          <cell r="B59">
            <v>502</v>
          </cell>
          <cell r="H59">
            <v>0</v>
          </cell>
          <cell r="X59">
            <v>550</v>
          </cell>
        </row>
        <row r="60">
          <cell r="B60">
            <v>503</v>
          </cell>
          <cell r="H60">
            <v>0</v>
          </cell>
          <cell r="X60">
            <v>600</v>
          </cell>
        </row>
        <row r="61">
          <cell r="B61">
            <v>504</v>
          </cell>
          <cell r="H61">
            <v>0</v>
          </cell>
          <cell r="X61">
            <v>650</v>
          </cell>
        </row>
        <row r="62">
          <cell r="B62">
            <v>505</v>
          </cell>
          <cell r="H62">
            <v>0</v>
          </cell>
          <cell r="X62">
            <v>700</v>
          </cell>
        </row>
        <row r="63">
          <cell r="B63">
            <v>506</v>
          </cell>
        </row>
        <row r="64">
          <cell r="B64">
            <v>507</v>
          </cell>
        </row>
        <row r="65">
          <cell r="B65">
            <v>508</v>
          </cell>
        </row>
        <row r="66">
          <cell r="B66">
            <v>509</v>
          </cell>
        </row>
        <row r="67">
          <cell r="B67">
            <v>510</v>
          </cell>
        </row>
        <row r="68">
          <cell r="B68">
            <v>511</v>
          </cell>
        </row>
        <row r="69">
          <cell r="B69">
            <v>600</v>
          </cell>
          <cell r="C69" t="str">
            <v>NU 180</v>
          </cell>
          <cell r="D69" t="str">
            <v>Scharp</v>
          </cell>
          <cell r="E69">
            <v>180</v>
          </cell>
          <cell r="F69">
            <v>1.3180000000000001</v>
          </cell>
          <cell r="G69">
            <v>0.99399999999999999</v>
          </cell>
          <cell r="H69">
            <v>1.310092</v>
          </cell>
          <cell r="I69">
            <v>4.5999999999999996</v>
          </cell>
          <cell r="J69" t="str">
            <v>Mono</v>
          </cell>
          <cell r="K69">
            <v>16</v>
          </cell>
          <cell r="L69" t="str">
            <v>gris</v>
          </cell>
          <cell r="M69" t="str">
            <v>Noir</v>
          </cell>
          <cell r="N69">
            <v>9</v>
          </cell>
          <cell r="O69">
            <v>18</v>
          </cell>
          <cell r="P69">
            <v>0.35</v>
          </cell>
          <cell r="Q69" t="str">
            <v>Japon</v>
          </cell>
          <cell r="R69" t="str">
            <v>japon</v>
          </cell>
          <cell r="S69">
            <v>0.9</v>
          </cell>
          <cell r="T69">
            <v>0.8</v>
          </cell>
          <cell r="U69">
            <v>0.8</v>
          </cell>
          <cell r="V69" t="str">
            <v>MC3</v>
          </cell>
          <cell r="W69">
            <v>30</v>
          </cell>
          <cell r="X69">
            <v>450</v>
          </cell>
          <cell r="Y69">
            <v>40042</v>
          </cell>
          <cell r="Z69">
            <v>2</v>
          </cell>
        </row>
        <row r="70">
          <cell r="B70">
            <v>601</v>
          </cell>
          <cell r="H70">
            <v>0</v>
          </cell>
          <cell r="X70">
            <v>500</v>
          </cell>
        </row>
        <row r="71">
          <cell r="B71">
            <v>602</v>
          </cell>
          <cell r="H71">
            <v>0</v>
          </cell>
          <cell r="X71">
            <v>550</v>
          </cell>
        </row>
        <row r="72">
          <cell r="B72">
            <v>603</v>
          </cell>
          <cell r="H72">
            <v>0</v>
          </cell>
          <cell r="X72">
            <v>600</v>
          </cell>
        </row>
        <row r="73">
          <cell r="B73">
            <v>604</v>
          </cell>
          <cell r="H73">
            <v>0</v>
          </cell>
          <cell r="X73">
            <v>650</v>
          </cell>
        </row>
        <row r="74">
          <cell r="B74">
            <v>605</v>
          </cell>
          <cell r="H74">
            <v>0</v>
          </cell>
          <cell r="X74">
            <v>700</v>
          </cell>
        </row>
        <row r="75">
          <cell r="B75">
            <v>606</v>
          </cell>
        </row>
        <row r="76">
          <cell r="B76">
            <v>607</v>
          </cell>
        </row>
        <row r="77">
          <cell r="B77">
            <v>608</v>
          </cell>
        </row>
        <row r="78">
          <cell r="B78">
            <v>609</v>
          </cell>
        </row>
        <row r="79">
          <cell r="B79">
            <v>610</v>
          </cell>
        </row>
        <row r="80">
          <cell r="B80">
            <v>611</v>
          </cell>
        </row>
        <row r="81">
          <cell r="B81">
            <v>700</v>
          </cell>
          <cell r="C81" t="str">
            <v>U-EA 100</v>
          </cell>
          <cell r="D81" t="str">
            <v>Kaneca (cellule A-SI)</v>
          </cell>
          <cell r="E81">
            <v>100</v>
          </cell>
          <cell r="F81">
            <v>1.21</v>
          </cell>
          <cell r="G81">
            <v>1.008</v>
          </cell>
          <cell r="H81">
            <v>1.2196799999999999</v>
          </cell>
          <cell r="I81">
            <v>0.4</v>
          </cell>
          <cell r="J81" t="str">
            <v>Amorphe</v>
          </cell>
          <cell r="K81">
            <v>18</v>
          </cell>
          <cell r="L81" t="str">
            <v>noir</v>
          </cell>
          <cell r="M81" t="str">
            <v>Noir</v>
          </cell>
          <cell r="N81">
            <v>5</v>
          </cell>
          <cell r="O81">
            <v>10</v>
          </cell>
          <cell r="P81">
            <v>0.4</v>
          </cell>
          <cell r="Q81" t="str">
            <v>Japon</v>
          </cell>
          <cell r="R81" t="str">
            <v>Japon</v>
          </cell>
          <cell r="W81">
            <v>53.5</v>
          </cell>
          <cell r="X81">
            <v>450</v>
          </cell>
          <cell r="Y81">
            <v>40042</v>
          </cell>
        </row>
        <row r="82">
          <cell r="B82">
            <v>701</v>
          </cell>
          <cell r="H82">
            <v>0</v>
          </cell>
          <cell r="X82">
            <v>500</v>
          </cell>
        </row>
        <row r="83">
          <cell r="B83">
            <v>702</v>
          </cell>
          <cell r="H83">
            <v>0</v>
          </cell>
          <cell r="X83">
            <v>550</v>
          </cell>
        </row>
        <row r="84">
          <cell r="B84">
            <v>703</v>
          </cell>
          <cell r="H84">
            <v>0</v>
          </cell>
          <cell r="X84">
            <v>600</v>
          </cell>
        </row>
        <row r="85">
          <cell r="B85">
            <v>704</v>
          </cell>
          <cell r="H85">
            <v>0</v>
          </cell>
          <cell r="X85">
            <v>650</v>
          </cell>
        </row>
        <row r="86">
          <cell r="B86">
            <v>705</v>
          </cell>
          <cell r="H86">
            <v>0</v>
          </cell>
          <cell r="X86">
            <v>700</v>
          </cell>
        </row>
        <row r="87">
          <cell r="B87">
            <v>706</v>
          </cell>
        </row>
        <row r="88">
          <cell r="B88">
            <v>707</v>
          </cell>
        </row>
        <row r="89">
          <cell r="B89">
            <v>708</v>
          </cell>
        </row>
        <row r="90">
          <cell r="B90">
            <v>709</v>
          </cell>
        </row>
        <row r="91">
          <cell r="B91">
            <v>710</v>
          </cell>
        </row>
        <row r="92">
          <cell r="B92">
            <v>711</v>
          </cell>
        </row>
        <row r="93">
          <cell r="B93">
            <v>800</v>
          </cell>
          <cell r="C93" t="str">
            <v>B501</v>
          </cell>
          <cell r="D93" t="str">
            <v>Américain</v>
          </cell>
          <cell r="E93">
            <v>190</v>
          </cell>
          <cell r="F93">
            <v>1.55</v>
          </cell>
          <cell r="G93">
            <v>0.99</v>
          </cell>
          <cell r="H93">
            <v>1.5345</v>
          </cell>
          <cell r="I93">
            <v>4.5</v>
          </cell>
          <cell r="J93" t="str">
            <v>Poly</v>
          </cell>
          <cell r="K93">
            <v>22.5</v>
          </cell>
          <cell r="M93" t="str">
            <v>Bleu</v>
          </cell>
          <cell r="N93">
            <v>0</v>
          </cell>
          <cell r="O93">
            <v>3</v>
          </cell>
          <cell r="P93">
            <v>4.5</v>
          </cell>
          <cell r="Q93" t="str">
            <v>USA</v>
          </cell>
          <cell r="R93" t="str">
            <v>USA</v>
          </cell>
          <cell r="S93">
            <v>0.8</v>
          </cell>
          <cell r="T93">
            <v>0.9</v>
          </cell>
          <cell r="U93">
            <v>0.9</v>
          </cell>
          <cell r="X93">
            <v>450</v>
          </cell>
          <cell r="Y93">
            <v>40042</v>
          </cell>
        </row>
        <row r="94">
          <cell r="B94">
            <v>801</v>
          </cell>
          <cell r="C94" t="str">
            <v>B501</v>
          </cell>
          <cell r="D94" t="str">
            <v>Américain</v>
          </cell>
          <cell r="E94">
            <v>195</v>
          </cell>
          <cell r="F94">
            <v>1.56</v>
          </cell>
          <cell r="G94">
            <v>0.99199999999999999</v>
          </cell>
          <cell r="H94">
            <v>1.54752</v>
          </cell>
          <cell r="I94">
            <v>4.5</v>
          </cell>
          <cell r="J94" t="str">
            <v>Poly</v>
          </cell>
          <cell r="K94">
            <v>22.5</v>
          </cell>
          <cell r="M94" t="str">
            <v>Bleu</v>
          </cell>
          <cell r="N94">
            <v>0</v>
          </cell>
          <cell r="O94">
            <v>3</v>
          </cell>
          <cell r="P94">
            <v>4.5</v>
          </cell>
          <cell r="Q94" t="str">
            <v>USA</v>
          </cell>
          <cell r="R94" t="str">
            <v>USA</v>
          </cell>
          <cell r="S94">
            <v>0.8</v>
          </cell>
          <cell r="T94">
            <v>0.9</v>
          </cell>
          <cell r="U94">
            <v>0.9</v>
          </cell>
          <cell r="X94">
            <v>500</v>
          </cell>
          <cell r="Y94">
            <v>40042</v>
          </cell>
        </row>
        <row r="95">
          <cell r="B95">
            <v>802</v>
          </cell>
          <cell r="C95" t="str">
            <v>B501</v>
          </cell>
          <cell r="D95" t="str">
            <v>Américain</v>
          </cell>
          <cell r="E95">
            <v>200</v>
          </cell>
          <cell r="F95">
            <v>1.57</v>
          </cell>
          <cell r="G95">
            <v>0.99299999999999999</v>
          </cell>
          <cell r="H95">
            <v>1.55901</v>
          </cell>
          <cell r="I95">
            <v>4.5</v>
          </cell>
          <cell r="J95" t="str">
            <v>Poly</v>
          </cell>
          <cell r="K95">
            <v>22.5</v>
          </cell>
          <cell r="M95" t="str">
            <v>Bleu</v>
          </cell>
          <cell r="N95">
            <v>0</v>
          </cell>
          <cell r="O95">
            <v>3</v>
          </cell>
          <cell r="P95">
            <v>4.5</v>
          </cell>
          <cell r="Q95" t="str">
            <v>USA</v>
          </cell>
          <cell r="R95" t="str">
            <v>USA</v>
          </cell>
          <cell r="S95">
            <v>0.8</v>
          </cell>
          <cell r="T95">
            <v>0.9</v>
          </cell>
          <cell r="U95">
            <v>0.9</v>
          </cell>
          <cell r="X95">
            <v>550</v>
          </cell>
          <cell r="Y95">
            <v>40042</v>
          </cell>
        </row>
        <row r="96">
          <cell r="B96">
            <v>803</v>
          </cell>
          <cell r="C96" t="str">
            <v>B501</v>
          </cell>
          <cell r="D96" t="str">
            <v>Américain</v>
          </cell>
          <cell r="E96">
            <v>205</v>
          </cell>
          <cell r="F96">
            <v>1.58</v>
          </cell>
          <cell r="G96">
            <v>0.99399999999999999</v>
          </cell>
          <cell r="H96">
            <v>1.5705200000000001</v>
          </cell>
          <cell r="I96">
            <v>4.5</v>
          </cell>
          <cell r="J96" t="str">
            <v>Poly</v>
          </cell>
          <cell r="K96">
            <v>22.5</v>
          </cell>
          <cell r="M96" t="str">
            <v>Bleu</v>
          </cell>
          <cell r="N96">
            <v>0</v>
          </cell>
          <cell r="O96">
            <v>3</v>
          </cell>
          <cell r="P96">
            <v>4.5</v>
          </cell>
          <cell r="Q96" t="str">
            <v>USA</v>
          </cell>
          <cell r="R96" t="str">
            <v>USA</v>
          </cell>
          <cell r="S96">
            <v>0.8</v>
          </cell>
          <cell r="T96">
            <v>0.9</v>
          </cell>
          <cell r="U96">
            <v>0.9</v>
          </cell>
          <cell r="X96">
            <v>600</v>
          </cell>
          <cell r="Y96">
            <v>40042</v>
          </cell>
        </row>
        <row r="97">
          <cell r="B97">
            <v>804</v>
          </cell>
          <cell r="C97" t="str">
            <v>B501</v>
          </cell>
          <cell r="D97" t="str">
            <v>Américain</v>
          </cell>
          <cell r="E97">
            <v>210</v>
          </cell>
          <cell r="F97">
            <v>1.59</v>
          </cell>
          <cell r="G97">
            <v>0.995</v>
          </cell>
          <cell r="H97">
            <v>1.5820500000000002</v>
          </cell>
          <cell r="I97">
            <v>4.5</v>
          </cell>
          <cell r="J97" t="str">
            <v>Poly</v>
          </cell>
          <cell r="K97">
            <v>22.5</v>
          </cell>
          <cell r="M97" t="str">
            <v>Bleu</v>
          </cell>
          <cell r="N97">
            <v>0</v>
          </cell>
          <cell r="O97">
            <v>3</v>
          </cell>
          <cell r="P97">
            <v>4.5</v>
          </cell>
          <cell r="Q97" t="str">
            <v>USA</v>
          </cell>
          <cell r="R97" t="str">
            <v>USA</v>
          </cell>
          <cell r="S97">
            <v>0.8</v>
          </cell>
          <cell r="T97">
            <v>0.9</v>
          </cell>
          <cell r="U97">
            <v>0.9</v>
          </cell>
          <cell r="X97">
            <v>650</v>
          </cell>
          <cell r="Y97">
            <v>40042</v>
          </cell>
        </row>
        <row r="98">
          <cell r="B98">
            <v>805</v>
          </cell>
          <cell r="C98" t="str">
            <v>B501</v>
          </cell>
          <cell r="D98" t="str">
            <v>Américain</v>
          </cell>
          <cell r="E98">
            <v>215</v>
          </cell>
          <cell r="F98">
            <v>1.6</v>
          </cell>
          <cell r="G98">
            <v>0.996</v>
          </cell>
          <cell r="H98">
            <v>1.5936000000000001</v>
          </cell>
          <cell r="I98">
            <v>4.5</v>
          </cell>
          <cell r="J98" t="str">
            <v>Poly</v>
          </cell>
          <cell r="K98">
            <v>22.5</v>
          </cell>
          <cell r="M98" t="str">
            <v>Bleu</v>
          </cell>
          <cell r="N98">
            <v>0</v>
          </cell>
          <cell r="O98">
            <v>3</v>
          </cell>
          <cell r="P98">
            <v>4.5</v>
          </cell>
          <cell r="Q98" t="str">
            <v>USA</v>
          </cell>
          <cell r="R98" t="str">
            <v>USA</v>
          </cell>
          <cell r="S98">
            <v>0.8</v>
          </cell>
          <cell r="T98">
            <v>0.9</v>
          </cell>
          <cell r="U98">
            <v>0.9</v>
          </cell>
          <cell r="X98">
            <v>700</v>
          </cell>
          <cell r="Y98">
            <v>40042</v>
          </cell>
        </row>
        <row r="99">
          <cell r="B99">
            <v>806</v>
          </cell>
          <cell r="C99" t="str">
            <v>B501</v>
          </cell>
          <cell r="D99" t="str">
            <v>Américain</v>
          </cell>
          <cell r="E99">
            <v>220</v>
          </cell>
          <cell r="F99">
            <v>1.61</v>
          </cell>
          <cell r="G99">
            <v>0.997</v>
          </cell>
          <cell r="I99">
            <v>4.5</v>
          </cell>
          <cell r="J99" t="str">
            <v>Poly</v>
          </cell>
          <cell r="K99">
            <v>22.5</v>
          </cell>
          <cell r="M99" t="str">
            <v>Bleu</v>
          </cell>
          <cell r="N99">
            <v>0</v>
          </cell>
          <cell r="O99">
            <v>3</v>
          </cell>
          <cell r="P99">
            <v>4.5</v>
          </cell>
          <cell r="Q99" t="str">
            <v>USA</v>
          </cell>
          <cell r="R99" t="str">
            <v>USA</v>
          </cell>
          <cell r="S99">
            <v>0.8</v>
          </cell>
          <cell r="T99">
            <v>0.9</v>
          </cell>
          <cell r="U99">
            <v>0.9</v>
          </cell>
          <cell r="X99">
            <v>600</v>
          </cell>
          <cell r="Y99">
            <v>40042</v>
          </cell>
        </row>
        <row r="100">
          <cell r="B100">
            <v>807</v>
          </cell>
          <cell r="C100" t="str">
            <v>B501</v>
          </cell>
          <cell r="D100" t="str">
            <v>Américain</v>
          </cell>
          <cell r="E100">
            <v>225</v>
          </cell>
          <cell r="F100">
            <v>1.62</v>
          </cell>
          <cell r="G100">
            <v>0.998</v>
          </cell>
          <cell r="I100">
            <v>4.5</v>
          </cell>
          <cell r="J100" t="str">
            <v>Poly</v>
          </cell>
          <cell r="K100">
            <v>22.5</v>
          </cell>
          <cell r="M100" t="str">
            <v>Bleu</v>
          </cell>
          <cell r="N100">
            <v>0</v>
          </cell>
          <cell r="O100">
            <v>3</v>
          </cell>
          <cell r="P100">
            <v>4.5</v>
          </cell>
          <cell r="Q100" t="str">
            <v>USA</v>
          </cell>
          <cell r="R100" t="str">
            <v>USA</v>
          </cell>
          <cell r="S100">
            <v>0.8</v>
          </cell>
          <cell r="T100">
            <v>0.9</v>
          </cell>
          <cell r="U100">
            <v>0.9</v>
          </cell>
          <cell r="X100">
            <v>600</v>
          </cell>
          <cell r="Y100">
            <v>40042</v>
          </cell>
        </row>
        <row r="101">
          <cell r="B101">
            <v>808</v>
          </cell>
          <cell r="C101" t="str">
            <v>B501</v>
          </cell>
          <cell r="D101" t="str">
            <v>Américain</v>
          </cell>
          <cell r="E101">
            <v>230</v>
          </cell>
          <cell r="F101">
            <v>1.63</v>
          </cell>
          <cell r="G101">
            <v>0.999</v>
          </cell>
          <cell r="I101">
            <v>4.5</v>
          </cell>
          <cell r="J101" t="str">
            <v>Poly</v>
          </cell>
          <cell r="K101">
            <v>22.5</v>
          </cell>
          <cell r="M101" t="str">
            <v>Bleu</v>
          </cell>
          <cell r="N101">
            <v>0</v>
          </cell>
          <cell r="O101">
            <v>3</v>
          </cell>
          <cell r="P101">
            <v>4.5</v>
          </cell>
          <cell r="Q101" t="str">
            <v>USA</v>
          </cell>
          <cell r="R101" t="str">
            <v>USA</v>
          </cell>
          <cell r="S101">
            <v>0.8</v>
          </cell>
          <cell r="T101">
            <v>0.9</v>
          </cell>
          <cell r="U101">
            <v>0.9</v>
          </cell>
          <cell r="X101">
            <v>600</v>
          </cell>
          <cell r="Y101">
            <v>40042</v>
          </cell>
        </row>
        <row r="102">
          <cell r="B102">
            <v>809</v>
          </cell>
          <cell r="C102" t="str">
            <v>B501</v>
          </cell>
          <cell r="D102" t="str">
            <v>Américain</v>
          </cell>
          <cell r="E102">
            <v>235</v>
          </cell>
          <cell r="F102">
            <v>1.64</v>
          </cell>
          <cell r="G102">
            <v>1</v>
          </cell>
          <cell r="I102">
            <v>4.5</v>
          </cell>
          <cell r="J102" t="str">
            <v>Poly</v>
          </cell>
          <cell r="K102">
            <v>22.5</v>
          </cell>
          <cell r="M102" t="str">
            <v>Bleu</v>
          </cell>
          <cell r="N102">
            <v>0</v>
          </cell>
          <cell r="O102">
            <v>3</v>
          </cell>
          <cell r="P102">
            <v>4.5</v>
          </cell>
          <cell r="Q102" t="str">
            <v>USA</v>
          </cell>
          <cell r="R102" t="str">
            <v>USA</v>
          </cell>
          <cell r="S102">
            <v>0.8</v>
          </cell>
          <cell r="T102">
            <v>0.9</v>
          </cell>
          <cell r="U102">
            <v>0.9</v>
          </cell>
          <cell r="X102">
            <v>600</v>
          </cell>
          <cell r="Y102">
            <v>40042</v>
          </cell>
        </row>
        <row r="103">
          <cell r="B103">
            <v>810</v>
          </cell>
          <cell r="C103" t="str">
            <v>B501</v>
          </cell>
          <cell r="D103" t="str">
            <v>Américain</v>
          </cell>
          <cell r="E103">
            <v>240</v>
          </cell>
          <cell r="F103">
            <v>1.65</v>
          </cell>
          <cell r="G103">
            <v>1.0009999999999999</v>
          </cell>
          <cell r="I103">
            <v>4.5</v>
          </cell>
          <cell r="J103" t="str">
            <v>Poly</v>
          </cell>
          <cell r="K103">
            <v>22.5</v>
          </cell>
          <cell r="M103" t="str">
            <v>Bleu</v>
          </cell>
          <cell r="N103">
            <v>0</v>
          </cell>
          <cell r="O103">
            <v>3</v>
          </cell>
          <cell r="P103">
            <v>4.5</v>
          </cell>
          <cell r="Q103" t="str">
            <v>USA</v>
          </cell>
          <cell r="R103" t="str">
            <v>USA</v>
          </cell>
          <cell r="S103">
            <v>0.8</v>
          </cell>
          <cell r="T103">
            <v>0.9</v>
          </cell>
          <cell r="U103">
            <v>0.9</v>
          </cell>
          <cell r="X103">
            <v>600</v>
          </cell>
          <cell r="Y103">
            <v>40042</v>
          </cell>
        </row>
        <row r="104">
          <cell r="B104">
            <v>811</v>
          </cell>
          <cell r="C104" t="str">
            <v>B501</v>
          </cell>
          <cell r="D104" t="str">
            <v>Américain</v>
          </cell>
          <cell r="E104">
            <v>245</v>
          </cell>
          <cell r="F104">
            <v>1.66</v>
          </cell>
          <cell r="G104">
            <v>1.002</v>
          </cell>
          <cell r="I104">
            <v>4.5</v>
          </cell>
          <cell r="J104" t="str">
            <v>Poly</v>
          </cell>
          <cell r="K104">
            <v>22.5</v>
          </cell>
          <cell r="M104" t="str">
            <v>Bleu</v>
          </cell>
          <cell r="N104">
            <v>0</v>
          </cell>
          <cell r="O104">
            <v>3</v>
          </cell>
          <cell r="P104">
            <v>4.5</v>
          </cell>
          <cell r="Q104" t="str">
            <v>USA</v>
          </cell>
          <cell r="R104" t="str">
            <v>USA</v>
          </cell>
          <cell r="S104">
            <v>0.8</v>
          </cell>
          <cell r="T104">
            <v>0.9</v>
          </cell>
          <cell r="U104">
            <v>0.9</v>
          </cell>
          <cell r="X104">
            <v>600</v>
          </cell>
          <cell r="Y104">
            <v>40042</v>
          </cell>
        </row>
        <row r="105">
          <cell r="B105">
            <v>900</v>
          </cell>
          <cell r="C105" t="str">
            <v>B501</v>
          </cell>
          <cell r="D105" t="str">
            <v>AA</v>
          </cell>
          <cell r="E105">
            <v>190</v>
          </cell>
          <cell r="F105">
            <v>1.55</v>
          </cell>
          <cell r="G105">
            <v>0.99</v>
          </cell>
          <cell r="H105">
            <v>1.5345</v>
          </cell>
          <cell r="I105">
            <v>4.5</v>
          </cell>
          <cell r="J105" t="str">
            <v>Poly</v>
          </cell>
          <cell r="K105">
            <v>22.5</v>
          </cell>
          <cell r="M105" t="str">
            <v>Bleu</v>
          </cell>
          <cell r="N105">
            <v>0</v>
          </cell>
          <cell r="O105">
            <v>3</v>
          </cell>
          <cell r="P105">
            <v>4.5</v>
          </cell>
          <cell r="Q105" t="str">
            <v>USA</v>
          </cell>
          <cell r="R105" t="str">
            <v>USA</v>
          </cell>
          <cell r="S105">
            <v>0.8</v>
          </cell>
          <cell r="T105">
            <v>0.9</v>
          </cell>
          <cell r="U105">
            <v>0.9</v>
          </cell>
          <cell r="X105">
            <v>450</v>
          </cell>
          <cell r="Y105">
            <v>40042</v>
          </cell>
        </row>
        <row r="106">
          <cell r="B106">
            <v>901</v>
          </cell>
          <cell r="C106" t="str">
            <v>B501</v>
          </cell>
          <cell r="D106" t="str">
            <v>AA</v>
          </cell>
          <cell r="E106">
            <v>195</v>
          </cell>
          <cell r="F106">
            <v>1.56</v>
          </cell>
          <cell r="G106">
            <v>0.99199999999999999</v>
          </cell>
          <cell r="H106">
            <v>1.54752</v>
          </cell>
          <cell r="I106">
            <v>4.5</v>
          </cell>
          <cell r="J106" t="str">
            <v>Poly</v>
          </cell>
          <cell r="K106">
            <v>22.5</v>
          </cell>
          <cell r="M106" t="str">
            <v>Bleu</v>
          </cell>
          <cell r="N106">
            <v>0</v>
          </cell>
          <cell r="O106">
            <v>3</v>
          </cell>
          <cell r="P106">
            <v>4.5</v>
          </cell>
          <cell r="Q106" t="str">
            <v>USA</v>
          </cell>
          <cell r="R106" t="str">
            <v>USA</v>
          </cell>
          <cell r="S106">
            <v>0.8</v>
          </cell>
          <cell r="T106">
            <v>0.9</v>
          </cell>
          <cell r="U106">
            <v>0.9</v>
          </cell>
          <cell r="X106">
            <v>500</v>
          </cell>
          <cell r="Y106">
            <v>40042</v>
          </cell>
        </row>
        <row r="107">
          <cell r="B107">
            <v>902</v>
          </cell>
          <cell r="C107" t="str">
            <v>B501</v>
          </cell>
          <cell r="D107" t="str">
            <v>AA</v>
          </cell>
          <cell r="E107">
            <v>200</v>
          </cell>
          <cell r="F107">
            <v>1.57</v>
          </cell>
          <cell r="G107">
            <v>0.99299999999999999</v>
          </cell>
          <cell r="H107">
            <v>1.55901</v>
          </cell>
          <cell r="I107">
            <v>4.5</v>
          </cell>
          <cell r="J107" t="str">
            <v>Poly</v>
          </cell>
          <cell r="K107">
            <v>22.5</v>
          </cell>
          <cell r="M107" t="str">
            <v>Bleu</v>
          </cell>
          <cell r="N107">
            <v>0</v>
          </cell>
          <cell r="O107">
            <v>3</v>
          </cell>
          <cell r="P107">
            <v>4.5</v>
          </cell>
          <cell r="Q107" t="str">
            <v>USA</v>
          </cell>
          <cell r="R107" t="str">
            <v>USA</v>
          </cell>
          <cell r="S107">
            <v>0.8</v>
          </cell>
          <cell r="T107">
            <v>0.9</v>
          </cell>
          <cell r="U107">
            <v>0.9</v>
          </cell>
          <cell r="X107">
            <v>550</v>
          </cell>
          <cell r="Y107">
            <v>40042</v>
          </cell>
        </row>
        <row r="108">
          <cell r="B108">
            <v>903</v>
          </cell>
          <cell r="C108" t="str">
            <v>B501</v>
          </cell>
          <cell r="D108" t="str">
            <v>AA</v>
          </cell>
          <cell r="E108">
            <v>205</v>
          </cell>
          <cell r="F108">
            <v>1.58</v>
          </cell>
          <cell r="G108">
            <v>0.99399999999999999</v>
          </cell>
          <cell r="H108">
            <v>1.5705200000000001</v>
          </cell>
          <cell r="I108">
            <v>4.5</v>
          </cell>
          <cell r="J108" t="str">
            <v>Poly</v>
          </cell>
          <cell r="K108">
            <v>22.5</v>
          </cell>
          <cell r="M108" t="str">
            <v>Bleu</v>
          </cell>
          <cell r="N108">
            <v>0</v>
          </cell>
          <cell r="O108">
            <v>3</v>
          </cell>
          <cell r="P108">
            <v>4.5</v>
          </cell>
          <cell r="Q108" t="str">
            <v>USA</v>
          </cell>
          <cell r="R108" t="str">
            <v>USA</v>
          </cell>
          <cell r="S108">
            <v>0.8</v>
          </cell>
          <cell r="T108">
            <v>0.9</v>
          </cell>
          <cell r="U108">
            <v>0.9</v>
          </cell>
          <cell r="X108">
            <v>600</v>
          </cell>
          <cell r="Y108">
            <v>40042</v>
          </cell>
        </row>
        <row r="109">
          <cell r="B109">
            <v>904</v>
          </cell>
          <cell r="C109" t="str">
            <v>B501</v>
          </cell>
          <cell r="D109" t="str">
            <v>AA</v>
          </cell>
          <cell r="E109">
            <v>210</v>
          </cell>
          <cell r="F109">
            <v>1.59</v>
          </cell>
          <cell r="G109">
            <v>0.995</v>
          </cell>
          <cell r="H109">
            <v>1.5820500000000002</v>
          </cell>
          <cell r="I109">
            <v>4.5</v>
          </cell>
          <cell r="J109" t="str">
            <v>Poly</v>
          </cell>
          <cell r="K109">
            <v>22.5</v>
          </cell>
          <cell r="M109" t="str">
            <v>Bleu</v>
          </cell>
          <cell r="N109">
            <v>0</v>
          </cell>
          <cell r="O109">
            <v>3</v>
          </cell>
          <cell r="P109">
            <v>4.5</v>
          </cell>
          <cell r="Q109" t="str">
            <v>USA</v>
          </cell>
          <cell r="R109" t="str">
            <v>USA</v>
          </cell>
          <cell r="S109">
            <v>0.8</v>
          </cell>
          <cell r="T109">
            <v>0.9</v>
          </cell>
          <cell r="U109">
            <v>0.9</v>
          </cell>
          <cell r="X109">
            <v>650</v>
          </cell>
          <cell r="Y109">
            <v>40042</v>
          </cell>
        </row>
        <row r="110">
          <cell r="B110">
            <v>905</v>
          </cell>
          <cell r="C110" t="str">
            <v>B501</v>
          </cell>
          <cell r="D110" t="str">
            <v>AA</v>
          </cell>
          <cell r="E110">
            <v>215</v>
          </cell>
          <cell r="F110">
            <v>1.6</v>
          </cell>
          <cell r="G110">
            <v>0.996</v>
          </cell>
          <cell r="H110">
            <v>1.5936000000000001</v>
          </cell>
          <cell r="I110">
            <v>4.5</v>
          </cell>
          <cell r="J110" t="str">
            <v>Poly</v>
          </cell>
          <cell r="K110">
            <v>22.5</v>
          </cell>
          <cell r="M110" t="str">
            <v>Bleu</v>
          </cell>
          <cell r="N110">
            <v>0</v>
          </cell>
          <cell r="O110">
            <v>3</v>
          </cell>
          <cell r="P110">
            <v>4.5</v>
          </cell>
          <cell r="Q110" t="str">
            <v>USA</v>
          </cell>
          <cell r="R110" t="str">
            <v>USA</v>
          </cell>
          <cell r="S110">
            <v>0.8</v>
          </cell>
          <cell r="T110">
            <v>0.9</v>
          </cell>
          <cell r="U110">
            <v>0.9</v>
          </cell>
          <cell r="X110">
            <v>700</v>
          </cell>
          <cell r="Y110">
            <v>40042</v>
          </cell>
        </row>
        <row r="111">
          <cell r="B111">
            <v>906</v>
          </cell>
          <cell r="C111" t="str">
            <v>B501</v>
          </cell>
          <cell r="D111" t="str">
            <v>AA</v>
          </cell>
          <cell r="E111">
            <v>220</v>
          </cell>
          <cell r="F111">
            <v>1.61</v>
          </cell>
          <cell r="G111">
            <v>0.997</v>
          </cell>
          <cell r="I111">
            <v>4.5</v>
          </cell>
          <cell r="J111" t="str">
            <v>Poly</v>
          </cell>
          <cell r="K111">
            <v>22.5</v>
          </cell>
          <cell r="M111" t="str">
            <v>Bleu</v>
          </cell>
          <cell r="N111">
            <v>0</v>
          </cell>
          <cell r="O111">
            <v>3</v>
          </cell>
          <cell r="P111">
            <v>4.5</v>
          </cell>
          <cell r="Q111" t="str">
            <v>USA</v>
          </cell>
          <cell r="R111" t="str">
            <v>USA</v>
          </cell>
          <cell r="S111">
            <v>0.8</v>
          </cell>
          <cell r="T111">
            <v>0.9</v>
          </cell>
          <cell r="U111">
            <v>0.9</v>
          </cell>
          <cell r="X111">
            <v>600</v>
          </cell>
          <cell r="Y111">
            <v>40042</v>
          </cell>
        </row>
        <row r="112">
          <cell r="B112">
            <v>907</v>
          </cell>
          <cell r="C112" t="str">
            <v>B501</v>
          </cell>
          <cell r="D112" t="str">
            <v>AA</v>
          </cell>
          <cell r="E112">
            <v>225</v>
          </cell>
          <cell r="F112">
            <v>1.62</v>
          </cell>
          <cell r="G112">
            <v>0.998</v>
          </cell>
          <cell r="I112">
            <v>4.5</v>
          </cell>
          <cell r="J112" t="str">
            <v>Poly</v>
          </cell>
          <cell r="K112">
            <v>22.5</v>
          </cell>
          <cell r="M112" t="str">
            <v>Bleu</v>
          </cell>
          <cell r="N112">
            <v>0</v>
          </cell>
          <cell r="O112">
            <v>3</v>
          </cell>
          <cell r="P112">
            <v>4.5</v>
          </cell>
          <cell r="Q112" t="str">
            <v>USA</v>
          </cell>
          <cell r="R112" t="str">
            <v>USA</v>
          </cell>
          <cell r="S112">
            <v>0.8</v>
          </cell>
          <cell r="T112">
            <v>0.9</v>
          </cell>
          <cell r="U112">
            <v>0.9</v>
          </cell>
          <cell r="X112">
            <v>600</v>
          </cell>
          <cell r="Y112">
            <v>40042</v>
          </cell>
        </row>
        <row r="113">
          <cell r="B113">
            <v>908</v>
          </cell>
          <cell r="C113" t="str">
            <v>B501</v>
          </cell>
          <cell r="D113" t="str">
            <v>AA</v>
          </cell>
          <cell r="E113">
            <v>230</v>
          </cell>
          <cell r="F113">
            <v>1.63</v>
          </cell>
          <cell r="G113">
            <v>0.999</v>
          </cell>
          <cell r="I113">
            <v>4.5</v>
          </cell>
          <cell r="J113" t="str">
            <v>Poly</v>
          </cell>
          <cell r="K113">
            <v>22.5</v>
          </cell>
          <cell r="M113" t="str">
            <v>Bleu</v>
          </cell>
          <cell r="N113">
            <v>0</v>
          </cell>
          <cell r="O113">
            <v>3</v>
          </cell>
          <cell r="P113">
            <v>4.5</v>
          </cell>
          <cell r="Q113" t="str">
            <v>USA</v>
          </cell>
          <cell r="R113" t="str">
            <v>USA</v>
          </cell>
          <cell r="S113">
            <v>0.8</v>
          </cell>
          <cell r="T113">
            <v>0.9</v>
          </cell>
          <cell r="U113">
            <v>0.9</v>
          </cell>
          <cell r="X113">
            <v>600</v>
          </cell>
          <cell r="Y113">
            <v>40042</v>
          </cell>
        </row>
        <row r="114">
          <cell r="B114">
            <v>909</v>
          </cell>
          <cell r="C114" t="str">
            <v>B501</v>
          </cell>
          <cell r="D114" t="str">
            <v>AA</v>
          </cell>
          <cell r="E114">
            <v>235</v>
          </cell>
          <cell r="F114">
            <v>1.64</v>
          </cell>
          <cell r="G114">
            <v>1</v>
          </cell>
          <cell r="I114">
            <v>4.5</v>
          </cell>
          <cell r="J114" t="str">
            <v>Poly</v>
          </cell>
          <cell r="K114">
            <v>22.5</v>
          </cell>
          <cell r="M114" t="str">
            <v>Bleu</v>
          </cell>
          <cell r="N114">
            <v>0</v>
          </cell>
          <cell r="O114">
            <v>3</v>
          </cell>
          <cell r="P114">
            <v>4.5</v>
          </cell>
          <cell r="Q114" t="str">
            <v>USA</v>
          </cell>
          <cell r="R114" t="str">
            <v>USA</v>
          </cell>
          <cell r="S114">
            <v>0.8</v>
          </cell>
          <cell r="T114">
            <v>0.9</v>
          </cell>
          <cell r="U114">
            <v>0.9</v>
          </cell>
          <cell r="X114">
            <v>600</v>
          </cell>
          <cell r="Y114">
            <v>40042</v>
          </cell>
        </row>
        <row r="115">
          <cell r="B115">
            <v>910</v>
          </cell>
          <cell r="C115" t="str">
            <v>B501</v>
          </cell>
          <cell r="D115" t="str">
            <v>AA</v>
          </cell>
          <cell r="E115">
            <v>240</v>
          </cell>
          <cell r="F115">
            <v>1.65</v>
          </cell>
          <cell r="G115">
            <v>1.0009999999999999</v>
          </cell>
          <cell r="I115">
            <v>4.5</v>
          </cell>
          <cell r="J115" t="str">
            <v>Poly</v>
          </cell>
          <cell r="K115">
            <v>22.5</v>
          </cell>
          <cell r="M115" t="str">
            <v>Bleu</v>
          </cell>
          <cell r="N115">
            <v>0</v>
          </cell>
          <cell r="O115">
            <v>3</v>
          </cell>
          <cell r="P115">
            <v>4.5</v>
          </cell>
          <cell r="Q115" t="str">
            <v>USA</v>
          </cell>
          <cell r="R115" t="str">
            <v>USA</v>
          </cell>
          <cell r="S115">
            <v>0.8</v>
          </cell>
          <cell r="T115">
            <v>0.9</v>
          </cell>
          <cell r="U115">
            <v>0.9</v>
          </cell>
          <cell r="X115">
            <v>600</v>
          </cell>
          <cell r="Y115">
            <v>40042</v>
          </cell>
        </row>
        <row r="116">
          <cell r="B116">
            <v>911</v>
          </cell>
          <cell r="C116" t="str">
            <v>B501</v>
          </cell>
          <cell r="D116" t="str">
            <v>AA</v>
          </cell>
          <cell r="E116">
            <v>245</v>
          </cell>
          <cell r="F116">
            <v>1.66</v>
          </cell>
          <cell r="G116">
            <v>1.002</v>
          </cell>
          <cell r="I116">
            <v>4.5</v>
          </cell>
          <cell r="J116" t="str">
            <v>Poly</v>
          </cell>
          <cell r="K116">
            <v>22.5</v>
          </cell>
          <cell r="M116" t="str">
            <v>Bleu</v>
          </cell>
          <cell r="N116">
            <v>0</v>
          </cell>
          <cell r="O116">
            <v>3</v>
          </cell>
          <cell r="P116">
            <v>4.5</v>
          </cell>
          <cell r="Q116" t="str">
            <v>USA</v>
          </cell>
          <cell r="R116" t="str">
            <v>USA</v>
          </cell>
          <cell r="S116">
            <v>0.8</v>
          </cell>
          <cell r="T116">
            <v>0.9</v>
          </cell>
          <cell r="U116">
            <v>0.9</v>
          </cell>
          <cell r="X116">
            <v>600</v>
          </cell>
          <cell r="Y116">
            <v>40042</v>
          </cell>
        </row>
        <row r="117">
          <cell r="B117">
            <v>1000</v>
          </cell>
          <cell r="C117" t="str">
            <v>B501</v>
          </cell>
          <cell r="D117" t="str">
            <v>BB</v>
          </cell>
          <cell r="E117">
            <v>190</v>
          </cell>
          <cell r="F117">
            <v>1.55</v>
          </cell>
          <cell r="G117">
            <v>0.99</v>
          </cell>
          <cell r="H117">
            <v>1.5345</v>
          </cell>
          <cell r="I117">
            <v>4.5</v>
          </cell>
          <cell r="J117" t="str">
            <v>Poly</v>
          </cell>
          <cell r="K117">
            <v>22.5</v>
          </cell>
          <cell r="M117" t="str">
            <v>Bleu</v>
          </cell>
          <cell r="N117">
            <v>0</v>
          </cell>
          <cell r="O117">
            <v>3</v>
          </cell>
          <cell r="P117">
            <v>4.5</v>
          </cell>
          <cell r="Q117" t="str">
            <v>USA</v>
          </cell>
          <cell r="R117" t="str">
            <v>USA</v>
          </cell>
          <cell r="S117">
            <v>0.8</v>
          </cell>
          <cell r="T117">
            <v>0.9</v>
          </cell>
          <cell r="U117">
            <v>0.9</v>
          </cell>
          <cell r="X117">
            <v>450</v>
          </cell>
          <cell r="Y117">
            <v>40042</v>
          </cell>
        </row>
        <row r="118">
          <cell r="B118">
            <v>1001</v>
          </cell>
          <cell r="C118" t="str">
            <v>B501</v>
          </cell>
          <cell r="D118" t="str">
            <v>BB</v>
          </cell>
          <cell r="E118">
            <v>195</v>
          </cell>
          <cell r="F118">
            <v>1.56</v>
          </cell>
          <cell r="G118">
            <v>0.99199999999999999</v>
          </cell>
          <cell r="H118">
            <v>1.54752</v>
          </cell>
          <cell r="I118">
            <v>4.5</v>
          </cell>
          <cell r="J118" t="str">
            <v>Poly</v>
          </cell>
          <cell r="K118">
            <v>22.5</v>
          </cell>
          <cell r="M118" t="str">
            <v>Bleu</v>
          </cell>
          <cell r="N118">
            <v>0</v>
          </cell>
          <cell r="O118">
            <v>3</v>
          </cell>
          <cell r="P118">
            <v>4.5</v>
          </cell>
          <cell r="Q118" t="str">
            <v>USA</v>
          </cell>
          <cell r="R118" t="str">
            <v>USA</v>
          </cell>
          <cell r="S118">
            <v>0.8</v>
          </cell>
          <cell r="T118">
            <v>0.9</v>
          </cell>
          <cell r="U118">
            <v>0.9</v>
          </cell>
          <cell r="X118">
            <v>500</v>
          </cell>
          <cell r="Y118">
            <v>40042</v>
          </cell>
        </row>
        <row r="119">
          <cell r="B119">
            <v>1002</v>
          </cell>
          <cell r="C119" t="str">
            <v>B501</v>
          </cell>
          <cell r="D119" t="str">
            <v>BB</v>
          </cell>
          <cell r="E119">
            <v>200</v>
          </cell>
          <cell r="F119">
            <v>1.57</v>
          </cell>
          <cell r="G119">
            <v>0.99299999999999999</v>
          </cell>
          <cell r="H119">
            <v>1.55901</v>
          </cell>
          <cell r="I119">
            <v>4.5</v>
          </cell>
          <cell r="J119" t="str">
            <v>Poly</v>
          </cell>
          <cell r="K119">
            <v>22.5</v>
          </cell>
          <cell r="M119" t="str">
            <v>Bleu</v>
          </cell>
          <cell r="N119">
            <v>0</v>
          </cell>
          <cell r="O119">
            <v>3</v>
          </cell>
          <cell r="P119">
            <v>4.5</v>
          </cell>
          <cell r="Q119" t="str">
            <v>USA</v>
          </cell>
          <cell r="R119" t="str">
            <v>USA</v>
          </cell>
          <cell r="S119">
            <v>0.8</v>
          </cell>
          <cell r="T119">
            <v>0.9</v>
          </cell>
          <cell r="U119">
            <v>0.9</v>
          </cell>
          <cell r="X119">
            <v>550</v>
          </cell>
          <cell r="Y119">
            <v>40042</v>
          </cell>
        </row>
        <row r="120">
          <cell r="B120">
            <v>1003</v>
          </cell>
          <cell r="C120" t="str">
            <v>B501</v>
          </cell>
          <cell r="D120" t="str">
            <v>BB</v>
          </cell>
          <cell r="E120">
            <v>205</v>
          </cell>
          <cell r="F120">
            <v>1.58</v>
          </cell>
          <cell r="G120">
            <v>0.99399999999999999</v>
          </cell>
          <cell r="H120">
            <v>1.5705200000000001</v>
          </cell>
          <cell r="I120">
            <v>4.5</v>
          </cell>
          <cell r="J120" t="str">
            <v>Poly</v>
          </cell>
          <cell r="K120">
            <v>22.5</v>
          </cell>
          <cell r="M120" t="str">
            <v>Bleu</v>
          </cell>
          <cell r="N120">
            <v>0</v>
          </cell>
          <cell r="O120">
            <v>3</v>
          </cell>
          <cell r="P120">
            <v>4.5</v>
          </cell>
          <cell r="Q120" t="str">
            <v>USA</v>
          </cell>
          <cell r="R120" t="str">
            <v>USA</v>
          </cell>
          <cell r="S120">
            <v>0.8</v>
          </cell>
          <cell r="T120">
            <v>0.9</v>
          </cell>
          <cell r="U120">
            <v>0.9</v>
          </cell>
          <cell r="X120">
            <v>600</v>
          </cell>
          <cell r="Y120">
            <v>40042</v>
          </cell>
        </row>
        <row r="121">
          <cell r="B121">
            <v>1004</v>
          </cell>
          <cell r="C121" t="str">
            <v>B501</v>
          </cell>
          <cell r="D121" t="str">
            <v>BB</v>
          </cell>
          <cell r="E121">
            <v>210</v>
          </cell>
          <cell r="F121">
            <v>1.59</v>
          </cell>
          <cell r="G121">
            <v>0.995</v>
          </cell>
          <cell r="H121">
            <v>1.5820500000000002</v>
          </cell>
          <cell r="I121">
            <v>4.5</v>
          </cell>
          <cell r="J121" t="str">
            <v>Poly</v>
          </cell>
          <cell r="K121">
            <v>22.5</v>
          </cell>
          <cell r="M121" t="str">
            <v>Bleu</v>
          </cell>
          <cell r="N121">
            <v>0</v>
          </cell>
          <cell r="O121">
            <v>3</v>
          </cell>
          <cell r="P121">
            <v>4.5</v>
          </cell>
          <cell r="Q121" t="str">
            <v>USA</v>
          </cell>
          <cell r="R121" t="str">
            <v>USA</v>
          </cell>
          <cell r="S121">
            <v>0.8</v>
          </cell>
          <cell r="T121">
            <v>0.9</v>
          </cell>
          <cell r="U121">
            <v>0.9</v>
          </cell>
          <cell r="X121">
            <v>650</v>
          </cell>
          <cell r="Y121">
            <v>40042</v>
          </cell>
        </row>
        <row r="122">
          <cell r="B122">
            <v>1005</v>
          </cell>
          <cell r="C122" t="str">
            <v>B501</v>
          </cell>
          <cell r="D122" t="str">
            <v>BB</v>
          </cell>
          <cell r="E122">
            <v>215</v>
          </cell>
          <cell r="F122">
            <v>1.6</v>
          </cell>
          <cell r="G122">
            <v>0.996</v>
          </cell>
          <cell r="H122">
            <v>1.5936000000000001</v>
          </cell>
          <cell r="I122">
            <v>4.5</v>
          </cell>
          <cell r="J122" t="str">
            <v>Poly</v>
          </cell>
          <cell r="K122">
            <v>22.5</v>
          </cell>
          <cell r="M122" t="str">
            <v>Bleu</v>
          </cell>
          <cell r="N122">
            <v>0</v>
          </cell>
          <cell r="O122">
            <v>3</v>
          </cell>
          <cell r="P122">
            <v>4.5</v>
          </cell>
          <cell r="Q122" t="str">
            <v>USA</v>
          </cell>
          <cell r="R122" t="str">
            <v>USA</v>
          </cell>
          <cell r="S122">
            <v>0.8</v>
          </cell>
          <cell r="T122">
            <v>0.9</v>
          </cell>
          <cell r="U122">
            <v>0.9</v>
          </cell>
          <cell r="X122">
            <v>700</v>
          </cell>
          <cell r="Y122">
            <v>40042</v>
          </cell>
        </row>
        <row r="123">
          <cell r="B123">
            <v>1006</v>
          </cell>
          <cell r="C123" t="str">
            <v>B501</v>
          </cell>
          <cell r="D123" t="str">
            <v>BB</v>
          </cell>
          <cell r="E123">
            <v>220</v>
          </cell>
          <cell r="F123">
            <v>1.61</v>
          </cell>
          <cell r="G123">
            <v>0.997</v>
          </cell>
          <cell r="I123">
            <v>4.5</v>
          </cell>
          <cell r="J123" t="str">
            <v>Poly</v>
          </cell>
          <cell r="K123">
            <v>22.5</v>
          </cell>
          <cell r="M123" t="str">
            <v>Bleu</v>
          </cell>
          <cell r="N123">
            <v>0</v>
          </cell>
          <cell r="O123">
            <v>3</v>
          </cell>
          <cell r="P123">
            <v>4.5</v>
          </cell>
          <cell r="Q123" t="str">
            <v>USA</v>
          </cell>
          <cell r="R123" t="str">
            <v>USA</v>
          </cell>
          <cell r="S123">
            <v>0.8</v>
          </cell>
          <cell r="T123">
            <v>0.9</v>
          </cell>
          <cell r="U123">
            <v>0.9</v>
          </cell>
          <cell r="X123">
            <v>600</v>
          </cell>
          <cell r="Y123">
            <v>40042</v>
          </cell>
        </row>
        <row r="124">
          <cell r="B124">
            <v>1007</v>
          </cell>
          <cell r="C124" t="str">
            <v>B501</v>
          </cell>
          <cell r="D124" t="str">
            <v>BB</v>
          </cell>
          <cell r="E124">
            <v>225</v>
          </cell>
          <cell r="F124">
            <v>1.62</v>
          </cell>
          <cell r="G124">
            <v>0.998</v>
          </cell>
          <cell r="I124">
            <v>4.5</v>
          </cell>
          <cell r="J124" t="str">
            <v>Poly</v>
          </cell>
          <cell r="K124">
            <v>22.5</v>
          </cell>
          <cell r="M124" t="str">
            <v>Bleu</v>
          </cell>
          <cell r="N124">
            <v>0</v>
          </cell>
          <cell r="O124">
            <v>3</v>
          </cell>
          <cell r="P124">
            <v>4.5</v>
          </cell>
          <cell r="Q124" t="str">
            <v>USA</v>
          </cell>
          <cell r="R124" t="str">
            <v>USA</v>
          </cell>
          <cell r="S124">
            <v>0.8</v>
          </cell>
          <cell r="T124">
            <v>0.9</v>
          </cell>
          <cell r="U124">
            <v>0.9</v>
          </cell>
          <cell r="X124">
            <v>600</v>
          </cell>
          <cell r="Y124">
            <v>40042</v>
          </cell>
        </row>
        <row r="125">
          <cell r="B125">
            <v>1008</v>
          </cell>
          <cell r="C125" t="str">
            <v>B501</v>
          </cell>
          <cell r="D125" t="str">
            <v>BB</v>
          </cell>
          <cell r="E125">
            <v>230</v>
          </cell>
          <cell r="F125">
            <v>1.63</v>
          </cell>
          <cell r="G125">
            <v>0.999</v>
          </cell>
          <cell r="I125">
            <v>4.5</v>
          </cell>
          <cell r="J125" t="str">
            <v>Poly</v>
          </cell>
          <cell r="K125">
            <v>22.5</v>
          </cell>
          <cell r="M125" t="str">
            <v>Bleu</v>
          </cell>
          <cell r="N125">
            <v>0</v>
          </cell>
          <cell r="O125">
            <v>3</v>
          </cell>
          <cell r="P125">
            <v>4.5</v>
          </cell>
          <cell r="Q125" t="str">
            <v>USA</v>
          </cell>
          <cell r="R125" t="str">
            <v>USA</v>
          </cell>
          <cell r="S125">
            <v>0.8</v>
          </cell>
          <cell r="T125">
            <v>0.9</v>
          </cell>
          <cell r="U125">
            <v>0.9</v>
          </cell>
          <cell r="X125">
            <v>600</v>
          </cell>
          <cell r="Y125">
            <v>40042</v>
          </cell>
        </row>
        <row r="126">
          <cell r="B126">
            <v>1009</v>
          </cell>
          <cell r="C126" t="str">
            <v>B501</v>
          </cell>
          <cell r="D126" t="str">
            <v>BB</v>
          </cell>
          <cell r="E126">
            <v>235</v>
          </cell>
          <cell r="F126">
            <v>1.64</v>
          </cell>
          <cell r="G126">
            <v>1</v>
          </cell>
          <cell r="I126">
            <v>4.5</v>
          </cell>
          <cell r="J126" t="str">
            <v>Poly</v>
          </cell>
          <cell r="K126">
            <v>22.5</v>
          </cell>
          <cell r="M126" t="str">
            <v>Bleu</v>
          </cell>
          <cell r="N126">
            <v>0</v>
          </cell>
          <cell r="O126">
            <v>3</v>
          </cell>
          <cell r="P126">
            <v>4.5</v>
          </cell>
          <cell r="Q126" t="str">
            <v>USA</v>
          </cell>
          <cell r="R126" t="str">
            <v>USA</v>
          </cell>
          <cell r="S126">
            <v>0.8</v>
          </cell>
          <cell r="T126">
            <v>0.9</v>
          </cell>
          <cell r="U126">
            <v>0.9</v>
          </cell>
          <cell r="X126">
            <v>600</v>
          </cell>
          <cell r="Y126">
            <v>40042</v>
          </cell>
        </row>
        <row r="127">
          <cell r="B127">
            <v>1010</v>
          </cell>
          <cell r="C127" t="str">
            <v>B501</v>
          </cell>
          <cell r="D127" t="str">
            <v>BB</v>
          </cell>
          <cell r="E127">
            <v>240</v>
          </cell>
          <cell r="F127">
            <v>1.65</v>
          </cell>
          <cell r="G127">
            <v>1.0009999999999999</v>
          </cell>
          <cell r="I127">
            <v>4.5</v>
          </cell>
          <cell r="J127" t="str">
            <v>Poly</v>
          </cell>
          <cell r="K127">
            <v>22.5</v>
          </cell>
          <cell r="M127" t="str">
            <v>Bleu</v>
          </cell>
          <cell r="N127">
            <v>0</v>
          </cell>
          <cell r="O127">
            <v>3</v>
          </cell>
          <cell r="P127">
            <v>4.5</v>
          </cell>
          <cell r="Q127" t="str">
            <v>USA</v>
          </cell>
          <cell r="R127" t="str">
            <v>USA</v>
          </cell>
          <cell r="S127">
            <v>0.8</v>
          </cell>
          <cell r="T127">
            <v>0.9</v>
          </cell>
          <cell r="U127">
            <v>0.9</v>
          </cell>
          <cell r="X127">
            <v>600</v>
          </cell>
          <cell r="Y127">
            <v>40042</v>
          </cell>
        </row>
        <row r="128">
          <cell r="B128">
            <v>1011</v>
          </cell>
          <cell r="C128" t="str">
            <v>B501</v>
          </cell>
          <cell r="D128" t="str">
            <v>BB</v>
          </cell>
          <cell r="E128">
            <v>245</v>
          </cell>
          <cell r="F128">
            <v>1.66</v>
          </cell>
          <cell r="G128">
            <v>1.002</v>
          </cell>
          <cell r="I128">
            <v>4.5</v>
          </cell>
          <cell r="J128" t="str">
            <v>Poly</v>
          </cell>
          <cell r="K128">
            <v>22.5</v>
          </cell>
          <cell r="M128" t="str">
            <v>Bleu</v>
          </cell>
          <cell r="N128">
            <v>0</v>
          </cell>
          <cell r="O128">
            <v>3</v>
          </cell>
          <cell r="P128">
            <v>4.5</v>
          </cell>
          <cell r="Q128" t="str">
            <v>USA</v>
          </cell>
          <cell r="R128" t="str">
            <v>USA</v>
          </cell>
          <cell r="S128">
            <v>0.8</v>
          </cell>
          <cell r="T128">
            <v>0.9</v>
          </cell>
          <cell r="U128">
            <v>0.9</v>
          </cell>
          <cell r="X128">
            <v>600</v>
          </cell>
          <cell r="Y128">
            <v>40042</v>
          </cell>
        </row>
        <row r="129">
          <cell r="B129">
            <v>1100</v>
          </cell>
          <cell r="C129" t="str">
            <v>B501</v>
          </cell>
          <cell r="D129" t="str">
            <v>CC</v>
          </cell>
          <cell r="E129">
            <v>190</v>
          </cell>
          <cell r="F129">
            <v>1.55</v>
          </cell>
          <cell r="G129">
            <v>0.99</v>
          </cell>
          <cell r="H129">
            <v>1.5345</v>
          </cell>
          <cell r="I129">
            <v>4.5</v>
          </cell>
          <cell r="J129" t="str">
            <v>Poly</v>
          </cell>
          <cell r="K129">
            <v>22.5</v>
          </cell>
          <cell r="M129" t="str">
            <v>Bleu</v>
          </cell>
          <cell r="N129">
            <v>0</v>
          </cell>
          <cell r="O129">
            <v>3</v>
          </cell>
          <cell r="P129">
            <v>4.5</v>
          </cell>
          <cell r="Q129" t="str">
            <v>USA</v>
          </cell>
          <cell r="R129" t="str">
            <v>USA</v>
          </cell>
          <cell r="S129">
            <v>0.8</v>
          </cell>
          <cell r="T129">
            <v>0.9</v>
          </cell>
          <cell r="U129">
            <v>0.9</v>
          </cell>
          <cell r="X129">
            <v>450</v>
          </cell>
          <cell r="Y129">
            <v>40042</v>
          </cell>
        </row>
        <row r="130">
          <cell r="B130">
            <v>1101</v>
          </cell>
          <cell r="C130" t="str">
            <v>B501</v>
          </cell>
          <cell r="D130" t="str">
            <v>CC</v>
          </cell>
          <cell r="E130">
            <v>195</v>
          </cell>
          <cell r="F130">
            <v>1.56</v>
          </cell>
          <cell r="G130">
            <v>0.99199999999999999</v>
          </cell>
          <cell r="H130">
            <v>1.54752</v>
          </cell>
          <cell r="I130">
            <v>4.5</v>
          </cell>
          <cell r="J130" t="str">
            <v>Poly</v>
          </cell>
          <cell r="K130">
            <v>22.5</v>
          </cell>
          <cell r="M130" t="str">
            <v>Bleu</v>
          </cell>
          <cell r="N130">
            <v>0</v>
          </cell>
          <cell r="O130">
            <v>3</v>
          </cell>
          <cell r="P130">
            <v>4.5</v>
          </cell>
          <cell r="Q130" t="str">
            <v>USA</v>
          </cell>
          <cell r="R130" t="str">
            <v>USA</v>
          </cell>
          <cell r="S130">
            <v>0.8</v>
          </cell>
          <cell r="T130">
            <v>0.9</v>
          </cell>
          <cell r="U130">
            <v>0.9</v>
          </cell>
          <cell r="X130">
            <v>500</v>
          </cell>
          <cell r="Y130">
            <v>40042</v>
          </cell>
        </row>
        <row r="131">
          <cell r="B131">
            <v>1102</v>
          </cell>
          <cell r="C131" t="str">
            <v>B501</v>
          </cell>
          <cell r="D131" t="str">
            <v>CC</v>
          </cell>
          <cell r="E131">
            <v>200</v>
          </cell>
          <cell r="F131">
            <v>1.57</v>
          </cell>
          <cell r="G131">
            <v>0.99299999999999999</v>
          </cell>
          <cell r="H131">
            <v>1.55901</v>
          </cell>
          <cell r="I131">
            <v>4.5</v>
          </cell>
          <cell r="J131" t="str">
            <v>Poly</v>
          </cell>
          <cell r="K131">
            <v>22.5</v>
          </cell>
          <cell r="M131" t="str">
            <v>Bleu</v>
          </cell>
          <cell r="N131">
            <v>0</v>
          </cell>
          <cell r="O131">
            <v>3</v>
          </cell>
          <cell r="P131">
            <v>4.5</v>
          </cell>
          <cell r="Q131" t="str">
            <v>USA</v>
          </cell>
          <cell r="R131" t="str">
            <v>USA</v>
          </cell>
          <cell r="S131">
            <v>0.8</v>
          </cell>
          <cell r="T131">
            <v>0.9</v>
          </cell>
          <cell r="U131">
            <v>0.9</v>
          </cell>
          <cell r="X131">
            <v>550</v>
          </cell>
          <cell r="Y131">
            <v>40042</v>
          </cell>
        </row>
        <row r="132">
          <cell r="B132">
            <v>1103</v>
          </cell>
          <cell r="C132" t="str">
            <v>B501</v>
          </cell>
          <cell r="D132" t="str">
            <v>CC</v>
          </cell>
          <cell r="E132">
            <v>205</v>
          </cell>
          <cell r="F132">
            <v>1.58</v>
          </cell>
          <cell r="G132">
            <v>0.99399999999999999</v>
          </cell>
          <cell r="H132">
            <v>1.5705200000000001</v>
          </cell>
          <cell r="I132">
            <v>4.5</v>
          </cell>
          <cell r="J132" t="str">
            <v>Poly</v>
          </cell>
          <cell r="K132">
            <v>22.5</v>
          </cell>
          <cell r="M132" t="str">
            <v>Bleu</v>
          </cell>
          <cell r="N132">
            <v>0</v>
          </cell>
          <cell r="O132">
            <v>3</v>
          </cell>
          <cell r="P132">
            <v>4.5</v>
          </cell>
          <cell r="Q132" t="str">
            <v>USA</v>
          </cell>
          <cell r="R132" t="str">
            <v>USA</v>
          </cell>
          <cell r="S132">
            <v>0.8</v>
          </cell>
          <cell r="T132">
            <v>0.9</v>
          </cell>
          <cell r="U132">
            <v>0.9</v>
          </cell>
          <cell r="X132">
            <v>600</v>
          </cell>
          <cell r="Y132">
            <v>40042</v>
          </cell>
        </row>
        <row r="133">
          <cell r="B133">
            <v>1104</v>
          </cell>
          <cell r="C133" t="str">
            <v>B501</v>
          </cell>
          <cell r="D133" t="str">
            <v>CC</v>
          </cell>
          <cell r="E133">
            <v>210</v>
          </cell>
          <cell r="F133">
            <v>1.59</v>
          </cell>
          <cell r="G133">
            <v>0.995</v>
          </cell>
          <cell r="H133">
            <v>1.5820500000000002</v>
          </cell>
          <cell r="I133">
            <v>4.5</v>
          </cell>
          <cell r="J133" t="str">
            <v>Poly</v>
          </cell>
          <cell r="K133">
            <v>22.5</v>
          </cell>
          <cell r="M133" t="str">
            <v>Bleu</v>
          </cell>
          <cell r="N133">
            <v>0</v>
          </cell>
          <cell r="O133">
            <v>3</v>
          </cell>
          <cell r="P133">
            <v>4.5</v>
          </cell>
          <cell r="Q133" t="str">
            <v>USA</v>
          </cell>
          <cell r="R133" t="str">
            <v>USA</v>
          </cell>
          <cell r="S133">
            <v>0.8</v>
          </cell>
          <cell r="T133">
            <v>0.9</v>
          </cell>
          <cell r="U133">
            <v>0.9</v>
          </cell>
          <cell r="X133">
            <v>650</v>
          </cell>
          <cell r="Y133">
            <v>40042</v>
          </cell>
        </row>
        <row r="134">
          <cell r="B134">
            <v>1105</v>
          </cell>
          <cell r="C134" t="str">
            <v>B501</v>
          </cell>
          <cell r="D134" t="str">
            <v>CC</v>
          </cell>
          <cell r="E134">
            <v>215</v>
          </cell>
          <cell r="F134">
            <v>1.6</v>
          </cell>
          <cell r="G134">
            <v>0.996</v>
          </cell>
          <cell r="H134">
            <v>1.5936000000000001</v>
          </cell>
          <cell r="I134">
            <v>4.5</v>
          </cell>
          <cell r="J134" t="str">
            <v>Poly</v>
          </cell>
          <cell r="K134">
            <v>22.5</v>
          </cell>
          <cell r="M134" t="str">
            <v>Bleu</v>
          </cell>
          <cell r="N134">
            <v>0</v>
          </cell>
          <cell r="O134">
            <v>3</v>
          </cell>
          <cell r="P134">
            <v>4.5</v>
          </cell>
          <cell r="Q134" t="str">
            <v>USA</v>
          </cell>
          <cell r="R134" t="str">
            <v>USA</v>
          </cell>
          <cell r="S134">
            <v>0.8</v>
          </cell>
          <cell r="T134">
            <v>0.9</v>
          </cell>
          <cell r="U134">
            <v>0.9</v>
          </cell>
          <cell r="X134">
            <v>700</v>
          </cell>
          <cell r="Y134">
            <v>40042</v>
          </cell>
        </row>
        <row r="135">
          <cell r="B135">
            <v>1106</v>
          </cell>
          <cell r="C135" t="str">
            <v>B501</v>
          </cell>
          <cell r="D135" t="str">
            <v>CC</v>
          </cell>
          <cell r="E135">
            <v>220</v>
          </cell>
          <cell r="F135">
            <v>1.61</v>
          </cell>
          <cell r="G135">
            <v>0.997</v>
          </cell>
          <cell r="I135">
            <v>4.5</v>
          </cell>
          <cell r="J135" t="str">
            <v>Poly</v>
          </cell>
          <cell r="K135">
            <v>22.5</v>
          </cell>
          <cell r="M135" t="str">
            <v>Bleu</v>
          </cell>
          <cell r="N135">
            <v>0</v>
          </cell>
          <cell r="O135">
            <v>3</v>
          </cell>
          <cell r="P135">
            <v>4.5</v>
          </cell>
          <cell r="Q135" t="str">
            <v>USA</v>
          </cell>
          <cell r="R135" t="str">
            <v>USA</v>
          </cell>
          <cell r="S135">
            <v>0.8</v>
          </cell>
          <cell r="T135">
            <v>0.9</v>
          </cell>
          <cell r="U135">
            <v>0.9</v>
          </cell>
          <cell r="X135">
            <v>600</v>
          </cell>
          <cell r="Y135">
            <v>40042</v>
          </cell>
        </row>
        <row r="136">
          <cell r="B136">
            <v>1107</v>
          </cell>
          <cell r="C136" t="str">
            <v>B501</v>
          </cell>
          <cell r="D136" t="str">
            <v>CC</v>
          </cell>
          <cell r="E136">
            <v>225</v>
          </cell>
          <cell r="F136">
            <v>1.62</v>
          </cell>
          <cell r="G136">
            <v>0.998</v>
          </cell>
          <cell r="I136">
            <v>4.5</v>
          </cell>
          <cell r="J136" t="str">
            <v>Poly</v>
          </cell>
          <cell r="K136">
            <v>22.5</v>
          </cell>
          <cell r="M136" t="str">
            <v>Bleu</v>
          </cell>
          <cell r="N136">
            <v>0</v>
          </cell>
          <cell r="O136">
            <v>3</v>
          </cell>
          <cell r="P136">
            <v>4.5</v>
          </cell>
          <cell r="Q136" t="str">
            <v>USA</v>
          </cell>
          <cell r="R136" t="str">
            <v>USA</v>
          </cell>
          <cell r="S136">
            <v>0.8</v>
          </cell>
          <cell r="T136">
            <v>0.9</v>
          </cell>
          <cell r="U136">
            <v>0.9</v>
          </cell>
          <cell r="X136">
            <v>600</v>
          </cell>
          <cell r="Y136">
            <v>40042</v>
          </cell>
        </row>
        <row r="137">
          <cell r="B137">
            <v>1108</v>
          </cell>
          <cell r="C137" t="str">
            <v>B501</v>
          </cell>
          <cell r="D137" t="str">
            <v>CC</v>
          </cell>
          <cell r="E137">
            <v>230</v>
          </cell>
          <cell r="F137">
            <v>1.63</v>
          </cell>
          <cell r="G137">
            <v>0.999</v>
          </cell>
          <cell r="I137">
            <v>4.5</v>
          </cell>
          <cell r="J137" t="str">
            <v>Poly</v>
          </cell>
          <cell r="K137">
            <v>22.5</v>
          </cell>
          <cell r="M137" t="str">
            <v>Bleu</v>
          </cell>
          <cell r="N137">
            <v>0</v>
          </cell>
          <cell r="O137">
            <v>3</v>
          </cell>
          <cell r="P137">
            <v>4.5</v>
          </cell>
          <cell r="Q137" t="str">
            <v>USA</v>
          </cell>
          <cell r="R137" t="str">
            <v>USA</v>
          </cell>
          <cell r="S137">
            <v>0.8</v>
          </cell>
          <cell r="T137">
            <v>0.9</v>
          </cell>
          <cell r="U137">
            <v>0.9</v>
          </cell>
          <cell r="X137">
            <v>600</v>
          </cell>
          <cell r="Y137">
            <v>40042</v>
          </cell>
        </row>
        <row r="138">
          <cell r="B138">
            <v>1109</v>
          </cell>
          <cell r="C138" t="str">
            <v>B501</v>
          </cell>
          <cell r="D138" t="str">
            <v>CC</v>
          </cell>
          <cell r="E138">
            <v>235</v>
          </cell>
          <cell r="F138">
            <v>1.64</v>
          </cell>
          <cell r="G138">
            <v>1</v>
          </cell>
          <cell r="I138">
            <v>4.5</v>
          </cell>
          <cell r="J138" t="str">
            <v>Poly</v>
          </cell>
          <cell r="K138">
            <v>22.5</v>
          </cell>
          <cell r="M138" t="str">
            <v>Bleu</v>
          </cell>
          <cell r="N138">
            <v>0</v>
          </cell>
          <cell r="O138">
            <v>3</v>
          </cell>
          <cell r="P138">
            <v>4.5</v>
          </cell>
          <cell r="Q138" t="str">
            <v>USA</v>
          </cell>
          <cell r="R138" t="str">
            <v>USA</v>
          </cell>
          <cell r="S138">
            <v>0.8</v>
          </cell>
          <cell r="T138">
            <v>0.9</v>
          </cell>
          <cell r="U138">
            <v>0.9</v>
          </cell>
          <cell r="X138">
            <v>600</v>
          </cell>
          <cell r="Y138">
            <v>40042</v>
          </cell>
        </row>
        <row r="139">
          <cell r="B139">
            <v>1110</v>
          </cell>
          <cell r="C139" t="str">
            <v>B501</v>
          </cell>
          <cell r="D139" t="str">
            <v>CC</v>
          </cell>
          <cell r="E139">
            <v>240</v>
          </cell>
          <cell r="F139">
            <v>1.65</v>
          </cell>
          <cell r="G139">
            <v>1.0009999999999999</v>
          </cell>
          <cell r="I139">
            <v>4.5</v>
          </cell>
          <cell r="J139" t="str">
            <v>Poly</v>
          </cell>
          <cell r="K139">
            <v>22.5</v>
          </cell>
          <cell r="M139" t="str">
            <v>Bleu</v>
          </cell>
          <cell r="N139">
            <v>0</v>
          </cell>
          <cell r="O139">
            <v>3</v>
          </cell>
          <cell r="P139">
            <v>4.5</v>
          </cell>
          <cell r="Q139" t="str">
            <v>USA</v>
          </cell>
          <cell r="R139" t="str">
            <v>USA</v>
          </cell>
          <cell r="S139">
            <v>0.8</v>
          </cell>
          <cell r="T139">
            <v>0.9</v>
          </cell>
          <cell r="U139">
            <v>0.9</v>
          </cell>
          <cell r="X139">
            <v>600</v>
          </cell>
          <cell r="Y139">
            <v>40042</v>
          </cell>
        </row>
        <row r="140">
          <cell r="B140">
            <v>1111</v>
          </cell>
          <cell r="C140" t="str">
            <v>B501</v>
          </cell>
          <cell r="D140" t="str">
            <v>CC</v>
          </cell>
          <cell r="E140">
            <v>245</v>
          </cell>
          <cell r="F140">
            <v>1.66</v>
          </cell>
          <cell r="G140">
            <v>1.002</v>
          </cell>
          <cell r="I140">
            <v>4.5</v>
          </cell>
          <cell r="J140" t="str">
            <v>Poly</v>
          </cell>
          <cell r="K140">
            <v>22.5</v>
          </cell>
          <cell r="M140" t="str">
            <v>Bleu</v>
          </cell>
          <cell r="N140">
            <v>0</v>
          </cell>
          <cell r="O140">
            <v>3</v>
          </cell>
          <cell r="P140">
            <v>4.5</v>
          </cell>
          <cell r="Q140" t="str">
            <v>USA</v>
          </cell>
          <cell r="R140" t="str">
            <v>USA</v>
          </cell>
          <cell r="S140">
            <v>0.8</v>
          </cell>
          <cell r="T140">
            <v>0.9</v>
          </cell>
          <cell r="U140">
            <v>0.9</v>
          </cell>
          <cell r="X140">
            <v>600</v>
          </cell>
          <cell r="Y140">
            <v>40042</v>
          </cell>
        </row>
        <row r="150">
          <cell r="B150">
            <v>10</v>
          </cell>
          <cell r="D150" t="str">
            <v>HELIOTOLE 10</v>
          </cell>
          <cell r="E150">
            <v>31</v>
          </cell>
          <cell r="F150">
            <v>31</v>
          </cell>
          <cell r="G150">
            <v>40</v>
          </cell>
          <cell r="H150">
            <v>40</v>
          </cell>
        </row>
        <row r="151">
          <cell r="B151">
            <v>11</v>
          </cell>
          <cell r="D151" t="str">
            <v>HELIOTOLE 11</v>
          </cell>
          <cell r="E151">
            <v>31</v>
          </cell>
          <cell r="F151">
            <v>31</v>
          </cell>
          <cell r="G151">
            <v>40</v>
          </cell>
          <cell r="H151">
            <v>40</v>
          </cell>
        </row>
        <row r="152">
          <cell r="B152">
            <v>12</v>
          </cell>
          <cell r="D152" t="str">
            <v>PV TEC  12</v>
          </cell>
          <cell r="E152">
            <v>31</v>
          </cell>
          <cell r="F152">
            <v>31</v>
          </cell>
          <cell r="G152">
            <v>40</v>
          </cell>
          <cell r="H152">
            <v>40</v>
          </cell>
        </row>
        <row r="153">
          <cell r="B153">
            <v>13</v>
          </cell>
          <cell r="D153" t="str">
            <v>PV TEC  13</v>
          </cell>
          <cell r="E153">
            <v>31</v>
          </cell>
          <cell r="F153">
            <v>31</v>
          </cell>
          <cell r="G153">
            <v>40</v>
          </cell>
          <cell r="H153">
            <v>40</v>
          </cell>
        </row>
        <row r="154">
          <cell r="B154">
            <v>14</v>
          </cell>
          <cell r="D154" t="str">
            <v>MECOSUN 14</v>
          </cell>
          <cell r="E154">
            <v>30</v>
          </cell>
          <cell r="F154">
            <v>10</v>
          </cell>
          <cell r="G154">
            <v>30</v>
          </cell>
          <cell r="H154">
            <v>30</v>
          </cell>
        </row>
        <row r="155">
          <cell r="B155">
            <v>15</v>
          </cell>
          <cell r="D155" t="str">
            <v>MECOSUN 15</v>
          </cell>
          <cell r="E155">
            <v>20</v>
          </cell>
          <cell r="F155">
            <v>10</v>
          </cell>
          <cell r="G155">
            <v>30</v>
          </cell>
          <cell r="H155">
            <v>30</v>
          </cell>
        </row>
        <row r="156">
          <cell r="B156">
            <v>16</v>
          </cell>
          <cell r="D156" t="str">
            <v>SOLRIF 16</v>
          </cell>
          <cell r="E156">
            <v>15</v>
          </cell>
          <cell r="F156">
            <v>10</v>
          </cell>
          <cell r="G156">
            <v>30</v>
          </cell>
          <cell r="H156">
            <v>30</v>
          </cell>
        </row>
        <row r="157">
          <cell r="B157">
            <v>17</v>
          </cell>
          <cell r="D157" t="str">
            <v>SOLRIF 16</v>
          </cell>
          <cell r="E157">
            <v>10</v>
          </cell>
          <cell r="F157">
            <v>10</v>
          </cell>
          <cell r="G157">
            <v>30</v>
          </cell>
          <cell r="H157">
            <v>30</v>
          </cell>
        </row>
        <row r="158">
          <cell r="B158">
            <v>18</v>
          </cell>
        </row>
        <row r="159">
          <cell r="B159">
            <v>19</v>
          </cell>
        </row>
        <row r="160">
          <cell r="B160">
            <v>20</v>
          </cell>
        </row>
      </sheetData>
      <sheetData sheetId="3"/>
      <sheetData sheetId="4"/>
      <sheetData sheetId="5"/>
      <sheetData sheetId="6" refreshError="1">
        <row r="75">
          <cell r="O75">
            <v>1</v>
          </cell>
          <cell r="P75">
            <v>0.56999999999999995</v>
          </cell>
          <cell r="Q75">
            <v>1</v>
          </cell>
          <cell r="R75">
            <v>1.7500000000000002E-2</v>
          </cell>
        </row>
        <row r="76">
          <cell r="O76">
            <v>2</v>
          </cell>
          <cell r="P76">
            <v>1.1499999999999999</v>
          </cell>
          <cell r="Q76">
            <v>2</v>
          </cell>
          <cell r="R76">
            <v>3.49E-2</v>
          </cell>
        </row>
        <row r="77">
          <cell r="O77">
            <v>3</v>
          </cell>
          <cell r="P77">
            <v>1.72</v>
          </cell>
          <cell r="Q77">
            <v>3</v>
          </cell>
          <cell r="R77">
            <v>5.2400000000000002E-2</v>
          </cell>
        </row>
        <row r="78">
          <cell r="O78">
            <v>4</v>
          </cell>
          <cell r="P78">
            <v>2.29</v>
          </cell>
          <cell r="Q78">
            <v>4</v>
          </cell>
          <cell r="R78">
            <v>6.9900000000000004E-2</v>
          </cell>
        </row>
        <row r="79">
          <cell r="O79">
            <v>5</v>
          </cell>
          <cell r="P79">
            <v>2.86</v>
          </cell>
          <cell r="Q79">
            <v>5</v>
          </cell>
          <cell r="R79">
            <v>8.7499999999999994E-2</v>
          </cell>
        </row>
        <row r="80">
          <cell r="O80">
            <v>6</v>
          </cell>
          <cell r="P80">
            <v>3.43</v>
          </cell>
          <cell r="Q80">
            <v>6</v>
          </cell>
          <cell r="R80">
            <v>0.1051</v>
          </cell>
        </row>
        <row r="81">
          <cell r="O81">
            <v>7</v>
          </cell>
          <cell r="P81">
            <v>4</v>
          </cell>
          <cell r="Q81">
            <v>7</v>
          </cell>
          <cell r="R81">
            <v>0.12280000000000001</v>
          </cell>
        </row>
        <row r="82">
          <cell r="O82">
            <v>8</v>
          </cell>
          <cell r="P82">
            <v>4.57</v>
          </cell>
          <cell r="Q82">
            <v>8</v>
          </cell>
          <cell r="R82">
            <v>0.14050000000000001</v>
          </cell>
        </row>
        <row r="83">
          <cell r="O83">
            <v>9</v>
          </cell>
          <cell r="P83">
            <v>5.14</v>
          </cell>
          <cell r="Q83">
            <v>9</v>
          </cell>
          <cell r="R83">
            <v>0.15840000000000001</v>
          </cell>
        </row>
        <row r="84">
          <cell r="O84">
            <v>10</v>
          </cell>
          <cell r="P84">
            <v>5.71</v>
          </cell>
          <cell r="Q84">
            <v>10</v>
          </cell>
          <cell r="R84">
            <v>0.17630000000000001</v>
          </cell>
        </row>
        <row r="85">
          <cell r="O85">
            <v>11</v>
          </cell>
          <cell r="P85">
            <v>6.28</v>
          </cell>
          <cell r="Q85">
            <v>11</v>
          </cell>
          <cell r="R85">
            <v>0.19439999999999999</v>
          </cell>
        </row>
        <row r="86">
          <cell r="O86">
            <v>12</v>
          </cell>
          <cell r="P86">
            <v>6.84</v>
          </cell>
          <cell r="Q86">
            <v>12</v>
          </cell>
          <cell r="R86">
            <v>0.21260000000000001</v>
          </cell>
        </row>
        <row r="87">
          <cell r="O87">
            <v>13</v>
          </cell>
          <cell r="P87">
            <v>7.41</v>
          </cell>
          <cell r="Q87">
            <v>13</v>
          </cell>
          <cell r="R87">
            <v>0.23089999999999999</v>
          </cell>
        </row>
        <row r="88">
          <cell r="O88">
            <v>14</v>
          </cell>
          <cell r="P88">
            <v>7.97</v>
          </cell>
          <cell r="Q88">
            <v>14</v>
          </cell>
          <cell r="R88">
            <v>0.24929999999999999</v>
          </cell>
        </row>
        <row r="89">
          <cell r="O89">
            <v>15</v>
          </cell>
          <cell r="P89">
            <v>8.5299999999999994</v>
          </cell>
          <cell r="Q89">
            <v>15</v>
          </cell>
          <cell r="R89">
            <v>0.26790000000000003</v>
          </cell>
        </row>
        <row r="90">
          <cell r="O90">
            <v>16</v>
          </cell>
          <cell r="P90">
            <v>9.09</v>
          </cell>
          <cell r="Q90">
            <v>16</v>
          </cell>
          <cell r="R90">
            <v>0.28670000000000001</v>
          </cell>
        </row>
        <row r="91">
          <cell r="O91">
            <v>17</v>
          </cell>
          <cell r="P91">
            <v>9.65</v>
          </cell>
          <cell r="Q91">
            <v>17</v>
          </cell>
          <cell r="R91">
            <v>0.30570000000000003</v>
          </cell>
        </row>
        <row r="92">
          <cell r="O92">
            <v>18</v>
          </cell>
          <cell r="P92">
            <v>10.199999999999999</v>
          </cell>
          <cell r="Q92">
            <v>18</v>
          </cell>
          <cell r="R92">
            <v>0.32490000000000002</v>
          </cell>
        </row>
        <row r="93">
          <cell r="O93">
            <v>19</v>
          </cell>
          <cell r="P93">
            <v>10.76</v>
          </cell>
          <cell r="Q93">
            <v>19</v>
          </cell>
          <cell r="R93">
            <v>0.34429999999999999</v>
          </cell>
        </row>
        <row r="94">
          <cell r="O94">
            <v>20</v>
          </cell>
          <cell r="P94">
            <v>11.31</v>
          </cell>
          <cell r="Q94">
            <v>20</v>
          </cell>
          <cell r="R94">
            <v>0.36399999999999999</v>
          </cell>
        </row>
        <row r="95">
          <cell r="O95">
            <v>21</v>
          </cell>
          <cell r="P95">
            <v>11.86</v>
          </cell>
          <cell r="Q95">
            <v>21</v>
          </cell>
          <cell r="R95">
            <v>0.38390000000000002</v>
          </cell>
        </row>
        <row r="96">
          <cell r="O96">
            <v>22</v>
          </cell>
          <cell r="P96">
            <v>12.41</v>
          </cell>
          <cell r="Q96">
            <v>22</v>
          </cell>
          <cell r="R96">
            <v>0.40400000000000003</v>
          </cell>
        </row>
        <row r="97">
          <cell r="O97">
            <v>23</v>
          </cell>
          <cell r="P97">
            <v>12.95</v>
          </cell>
          <cell r="Q97">
            <v>23</v>
          </cell>
          <cell r="R97">
            <v>0.42449999999999999</v>
          </cell>
        </row>
        <row r="98">
          <cell r="O98">
            <v>24</v>
          </cell>
          <cell r="P98">
            <v>13.5</v>
          </cell>
          <cell r="Q98">
            <v>24</v>
          </cell>
          <cell r="R98">
            <v>0.44519999999999998</v>
          </cell>
        </row>
        <row r="99">
          <cell r="O99">
            <v>25</v>
          </cell>
          <cell r="P99">
            <v>14.04</v>
          </cell>
          <cell r="Q99">
            <v>25</v>
          </cell>
          <cell r="R99">
            <v>0.46629999999999999</v>
          </cell>
        </row>
        <row r="100">
          <cell r="O100">
            <v>26</v>
          </cell>
          <cell r="P100">
            <v>14.57</v>
          </cell>
          <cell r="Q100">
            <v>26</v>
          </cell>
          <cell r="R100">
            <v>0.48770000000000002</v>
          </cell>
        </row>
        <row r="101">
          <cell r="O101">
            <v>27</v>
          </cell>
          <cell r="P101">
            <v>15.11</v>
          </cell>
          <cell r="Q101">
            <v>27</v>
          </cell>
          <cell r="R101">
            <v>0.50949999999999995</v>
          </cell>
        </row>
        <row r="102">
          <cell r="O102">
            <v>28</v>
          </cell>
          <cell r="P102">
            <v>15.64</v>
          </cell>
          <cell r="Q102">
            <v>28</v>
          </cell>
          <cell r="R102">
            <v>0.53169999999999995</v>
          </cell>
        </row>
        <row r="103">
          <cell r="O103">
            <v>29</v>
          </cell>
          <cell r="P103">
            <v>16.170000000000002</v>
          </cell>
          <cell r="Q103">
            <v>29</v>
          </cell>
          <cell r="R103">
            <v>0.55430000000000001</v>
          </cell>
        </row>
        <row r="104">
          <cell r="O104">
            <v>30</v>
          </cell>
          <cell r="P104">
            <v>16.7</v>
          </cell>
          <cell r="Q104">
            <v>30</v>
          </cell>
          <cell r="R104">
            <v>0.57740000000000002</v>
          </cell>
        </row>
        <row r="105">
          <cell r="O105">
            <v>31</v>
          </cell>
          <cell r="P105">
            <v>17.22</v>
          </cell>
          <cell r="Q105">
            <v>31</v>
          </cell>
          <cell r="R105">
            <v>0.60089999999999999</v>
          </cell>
        </row>
        <row r="106">
          <cell r="O106">
            <v>32</v>
          </cell>
          <cell r="P106">
            <v>17.739999999999998</v>
          </cell>
          <cell r="Q106">
            <v>32</v>
          </cell>
          <cell r="R106">
            <v>0.62490000000000001</v>
          </cell>
        </row>
        <row r="107">
          <cell r="O107">
            <v>33</v>
          </cell>
          <cell r="P107">
            <v>18.260000000000002</v>
          </cell>
          <cell r="Q107">
            <v>33</v>
          </cell>
          <cell r="R107">
            <v>0.64939999999999998</v>
          </cell>
        </row>
        <row r="108">
          <cell r="O108">
            <v>34</v>
          </cell>
          <cell r="P108">
            <v>18.78</v>
          </cell>
          <cell r="Q108">
            <v>34</v>
          </cell>
          <cell r="R108">
            <v>0.67449999999999999</v>
          </cell>
        </row>
        <row r="109">
          <cell r="O109">
            <v>35</v>
          </cell>
          <cell r="P109">
            <v>19.23</v>
          </cell>
          <cell r="Q109">
            <v>35</v>
          </cell>
          <cell r="R109">
            <v>0.70020000000000004</v>
          </cell>
        </row>
        <row r="110">
          <cell r="O110">
            <v>36</v>
          </cell>
          <cell r="P110">
            <v>19.8</v>
          </cell>
          <cell r="Q110">
            <v>36</v>
          </cell>
          <cell r="R110">
            <v>0.72650000000000003</v>
          </cell>
        </row>
        <row r="111">
          <cell r="O111">
            <v>37</v>
          </cell>
          <cell r="P111">
            <v>20.3</v>
          </cell>
          <cell r="Q111">
            <v>37</v>
          </cell>
          <cell r="R111">
            <v>0.75360000000000005</v>
          </cell>
        </row>
        <row r="112">
          <cell r="O112">
            <v>38</v>
          </cell>
          <cell r="P112">
            <v>20.81</v>
          </cell>
          <cell r="Q112">
            <v>38</v>
          </cell>
          <cell r="R112">
            <v>0.78129999999999999</v>
          </cell>
        </row>
        <row r="113">
          <cell r="O113">
            <v>39</v>
          </cell>
          <cell r="P113">
            <v>21.31</v>
          </cell>
          <cell r="Q113">
            <v>39</v>
          </cell>
          <cell r="R113">
            <v>0.80979999999999996</v>
          </cell>
        </row>
        <row r="114">
          <cell r="O114">
            <v>40</v>
          </cell>
          <cell r="P114">
            <v>21.8</v>
          </cell>
          <cell r="Q114">
            <v>40</v>
          </cell>
          <cell r="R114">
            <v>0.83909999999999996</v>
          </cell>
        </row>
        <row r="115">
          <cell r="O115">
            <v>41</v>
          </cell>
          <cell r="P115">
            <v>22.29</v>
          </cell>
          <cell r="Q115">
            <v>41</v>
          </cell>
          <cell r="R115">
            <v>0.86929999999999996</v>
          </cell>
        </row>
        <row r="116">
          <cell r="O116">
            <v>42</v>
          </cell>
          <cell r="P116">
            <v>22.78</v>
          </cell>
          <cell r="Q116">
            <v>42</v>
          </cell>
          <cell r="R116">
            <v>0.90039999999999998</v>
          </cell>
        </row>
        <row r="117">
          <cell r="O117">
            <v>43</v>
          </cell>
          <cell r="P117">
            <v>23.27</v>
          </cell>
          <cell r="Q117">
            <v>43</v>
          </cell>
          <cell r="R117">
            <v>0.9325</v>
          </cell>
        </row>
        <row r="118">
          <cell r="O118">
            <v>44</v>
          </cell>
          <cell r="P118">
            <v>23.75</v>
          </cell>
          <cell r="Q118">
            <v>44</v>
          </cell>
          <cell r="R118">
            <v>0.9657</v>
          </cell>
        </row>
        <row r="119">
          <cell r="O119">
            <v>45</v>
          </cell>
          <cell r="P119">
            <v>24.23</v>
          </cell>
          <cell r="Q119">
            <v>45</v>
          </cell>
          <cell r="R119">
            <v>1</v>
          </cell>
        </row>
        <row r="120">
          <cell r="O120">
            <v>46</v>
          </cell>
          <cell r="P120">
            <v>24.7</v>
          </cell>
          <cell r="Q120">
            <v>46</v>
          </cell>
          <cell r="R120">
            <v>1.0355000000000001</v>
          </cell>
        </row>
        <row r="121">
          <cell r="O121">
            <v>47</v>
          </cell>
          <cell r="P121">
            <v>25.17</v>
          </cell>
          <cell r="Q121">
            <v>47</v>
          </cell>
          <cell r="R121">
            <v>1.0724</v>
          </cell>
        </row>
        <row r="122">
          <cell r="O122">
            <v>48</v>
          </cell>
          <cell r="P122">
            <v>25.64</v>
          </cell>
          <cell r="Q122">
            <v>48</v>
          </cell>
          <cell r="R122">
            <v>1.1106</v>
          </cell>
        </row>
        <row r="123">
          <cell r="O123">
            <v>49</v>
          </cell>
          <cell r="P123">
            <v>26.1</v>
          </cell>
          <cell r="Q123">
            <v>49</v>
          </cell>
          <cell r="R123">
            <v>1.1504000000000001</v>
          </cell>
        </row>
        <row r="124">
          <cell r="O124">
            <v>50</v>
          </cell>
          <cell r="P124">
            <v>26.57</v>
          </cell>
          <cell r="Q124">
            <v>50</v>
          </cell>
          <cell r="R124">
            <v>1.1918</v>
          </cell>
        </row>
        <row r="125">
          <cell r="O125">
            <v>51</v>
          </cell>
          <cell r="P125">
            <v>27.02</v>
          </cell>
          <cell r="Q125">
            <v>51</v>
          </cell>
          <cell r="R125">
            <v>1.2349000000000001</v>
          </cell>
        </row>
        <row r="126">
          <cell r="O126">
            <v>52</v>
          </cell>
          <cell r="P126">
            <v>27.47</v>
          </cell>
          <cell r="Q126">
            <v>52</v>
          </cell>
          <cell r="R126">
            <v>1.2799</v>
          </cell>
        </row>
        <row r="127">
          <cell r="O127">
            <v>53</v>
          </cell>
          <cell r="P127">
            <v>27.92</v>
          </cell>
          <cell r="Q127">
            <v>53</v>
          </cell>
          <cell r="R127">
            <v>1.327</v>
          </cell>
        </row>
        <row r="128">
          <cell r="O128">
            <v>54</v>
          </cell>
          <cell r="P128">
            <v>28.37</v>
          </cell>
          <cell r="Q128">
            <v>54</v>
          </cell>
          <cell r="R128">
            <v>1.3764000000000001</v>
          </cell>
        </row>
        <row r="129">
          <cell r="O129">
            <v>55</v>
          </cell>
          <cell r="P129">
            <v>28.81</v>
          </cell>
          <cell r="Q129">
            <v>55</v>
          </cell>
          <cell r="R129">
            <v>1.4280999999999999</v>
          </cell>
        </row>
        <row r="130">
          <cell r="O130">
            <v>56</v>
          </cell>
          <cell r="P130">
            <v>29.25</v>
          </cell>
          <cell r="Q130">
            <v>56</v>
          </cell>
          <cell r="R130">
            <v>1.4825999999999999</v>
          </cell>
        </row>
        <row r="131">
          <cell r="O131">
            <v>57</v>
          </cell>
          <cell r="P131">
            <v>29.68</v>
          </cell>
          <cell r="Q131">
            <v>57</v>
          </cell>
          <cell r="R131">
            <v>1.5399</v>
          </cell>
        </row>
        <row r="132">
          <cell r="O132">
            <v>58</v>
          </cell>
          <cell r="P132">
            <v>30.11</v>
          </cell>
          <cell r="Q132">
            <v>58</v>
          </cell>
          <cell r="R132">
            <v>1.6003000000000001</v>
          </cell>
        </row>
        <row r="133">
          <cell r="O133">
            <v>59</v>
          </cell>
          <cell r="P133">
            <v>30.54</v>
          </cell>
          <cell r="Q133">
            <v>59</v>
          </cell>
          <cell r="R133">
            <v>1.6642999999999999</v>
          </cell>
        </row>
        <row r="134">
          <cell r="O134">
            <v>60</v>
          </cell>
          <cell r="P134">
            <v>30.96</v>
          </cell>
          <cell r="Q134">
            <v>60</v>
          </cell>
          <cell r="R134">
            <v>1.7321</v>
          </cell>
        </row>
      </sheetData>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Implantation "/>
      <sheetName val="Base"/>
      <sheetName val="Doc Toiture"/>
      <sheetName val="Angle 1"/>
      <sheetName val="Angle 2"/>
      <sheetName val=" % angle"/>
      <sheetName val="Correction solaire"/>
      <sheetName val="Ensoleillement "/>
    </sheetNames>
    <sheetDataSet>
      <sheetData sheetId="0"/>
      <sheetData sheetId="1">
        <row r="8">
          <cell r="N8">
            <v>0.02</v>
          </cell>
          <cell r="O8">
            <v>0.02</v>
          </cell>
        </row>
        <row r="9">
          <cell r="N9">
            <v>0.04</v>
          </cell>
          <cell r="O9">
            <v>0.04</v>
          </cell>
        </row>
        <row r="10">
          <cell r="N10">
            <v>3.1E-2</v>
          </cell>
          <cell r="O10">
            <v>3.1E-2</v>
          </cell>
        </row>
        <row r="29">
          <cell r="G29">
            <v>10</v>
          </cell>
        </row>
        <row r="30">
          <cell r="D30">
            <v>0.95099999999999996</v>
          </cell>
          <cell r="G30">
            <v>6</v>
          </cell>
        </row>
      </sheetData>
      <sheetData sheetId="2">
        <row r="9">
          <cell r="B9">
            <v>100</v>
          </cell>
          <cell r="C9" t="str">
            <v>ES-B-180-fa1</v>
          </cell>
          <cell r="D9" t="str">
            <v>Evergreen</v>
          </cell>
          <cell r="E9">
            <v>180</v>
          </cell>
          <cell r="F9">
            <v>1.571</v>
          </cell>
          <cell r="G9">
            <v>0.95099999999999996</v>
          </cell>
          <cell r="H9">
            <v>1.4940209999999998</v>
          </cell>
          <cell r="I9">
            <v>4.0999999999999996</v>
          </cell>
          <cell r="J9" t="str">
            <v>Poly</v>
          </cell>
          <cell r="K9">
            <v>18.2</v>
          </cell>
          <cell r="L9" t="str">
            <v>Gris</v>
          </cell>
          <cell r="M9" t="str">
            <v>bleu</v>
          </cell>
          <cell r="N9">
            <v>3.6</v>
          </cell>
          <cell r="O9">
            <v>5.4</v>
          </cell>
          <cell r="P9">
            <v>0.49</v>
          </cell>
          <cell r="Q9" t="str">
            <v>USA</v>
          </cell>
          <cell r="R9" t="str">
            <v>USA</v>
          </cell>
          <cell r="S9">
            <v>0.9</v>
          </cell>
          <cell r="T9">
            <v>0.8</v>
          </cell>
          <cell r="U9">
            <v>0.8</v>
          </cell>
          <cell r="V9" t="str">
            <v>MC4</v>
          </cell>
          <cell r="W9">
            <v>21.3</v>
          </cell>
          <cell r="X9">
            <v>450</v>
          </cell>
          <cell r="Y9">
            <v>40042</v>
          </cell>
          <cell r="Z9">
            <v>5</v>
          </cell>
        </row>
        <row r="10">
          <cell r="B10">
            <v>101</v>
          </cell>
          <cell r="C10" t="str">
            <v>ES-B-190-fa1</v>
          </cell>
          <cell r="D10" t="str">
            <v>Evergreen</v>
          </cell>
          <cell r="E10">
            <v>190</v>
          </cell>
          <cell r="F10">
            <v>1.571</v>
          </cell>
          <cell r="G10">
            <v>0.95099999999999996</v>
          </cell>
          <cell r="H10">
            <v>1.4940209999999998</v>
          </cell>
          <cell r="I10">
            <v>4.0999999999999996</v>
          </cell>
          <cell r="J10" t="str">
            <v>Poly</v>
          </cell>
          <cell r="K10">
            <v>18.2</v>
          </cell>
          <cell r="L10" t="str">
            <v>Gris</v>
          </cell>
          <cell r="M10" t="str">
            <v>bleu</v>
          </cell>
          <cell r="N10">
            <v>3.8</v>
          </cell>
          <cell r="O10">
            <v>4.9000000000000004</v>
          </cell>
          <cell r="P10">
            <v>0.49</v>
          </cell>
          <cell r="Q10" t="str">
            <v>USA</v>
          </cell>
          <cell r="R10" t="str">
            <v>USA</v>
          </cell>
          <cell r="S10">
            <v>0.8</v>
          </cell>
          <cell r="T10">
            <v>0.9</v>
          </cell>
          <cell r="U10">
            <v>0.9</v>
          </cell>
          <cell r="V10" t="str">
            <v>MC4</v>
          </cell>
          <cell r="W10">
            <v>21.5</v>
          </cell>
          <cell r="X10">
            <v>500</v>
          </cell>
          <cell r="Y10">
            <v>40042</v>
          </cell>
          <cell r="Z10">
            <v>5</v>
          </cell>
        </row>
        <row r="11">
          <cell r="B11">
            <v>102</v>
          </cell>
          <cell r="C11" t="str">
            <v>ES-B-195-fa1</v>
          </cell>
          <cell r="D11" t="str">
            <v>Evergreen</v>
          </cell>
          <cell r="E11">
            <v>195</v>
          </cell>
          <cell r="F11">
            <v>1.571</v>
          </cell>
          <cell r="G11">
            <v>0.95099999999999996</v>
          </cell>
          <cell r="H11">
            <v>1.4940209999999998</v>
          </cell>
          <cell r="I11">
            <v>4.0999999999999996</v>
          </cell>
          <cell r="J11" t="str">
            <v>Poly</v>
          </cell>
          <cell r="K11">
            <v>18.2</v>
          </cell>
          <cell r="L11" t="str">
            <v>Gris</v>
          </cell>
          <cell r="M11" t="str">
            <v>bleu</v>
          </cell>
          <cell r="N11">
            <v>0</v>
          </cell>
          <cell r="O11">
            <v>4.9000000000000004</v>
          </cell>
          <cell r="P11">
            <v>0.49</v>
          </cell>
          <cell r="Q11" t="str">
            <v>USA</v>
          </cell>
          <cell r="R11" t="str">
            <v>USA</v>
          </cell>
          <cell r="S11">
            <v>0.8</v>
          </cell>
          <cell r="T11">
            <v>0.9</v>
          </cell>
          <cell r="U11">
            <v>0.9</v>
          </cell>
          <cell r="V11" t="str">
            <v>MC4</v>
          </cell>
          <cell r="W11">
            <v>21.7</v>
          </cell>
          <cell r="X11">
            <v>550</v>
          </cell>
          <cell r="Y11">
            <v>40042</v>
          </cell>
          <cell r="Z11">
            <v>5</v>
          </cell>
        </row>
        <row r="12">
          <cell r="B12">
            <v>103</v>
          </cell>
          <cell r="C12" t="str">
            <v>ES-A-200-fa2</v>
          </cell>
          <cell r="D12" t="str">
            <v>Evergreen</v>
          </cell>
          <cell r="E12">
            <v>200</v>
          </cell>
          <cell r="F12">
            <v>1.65</v>
          </cell>
          <cell r="G12">
            <v>0.95099999999999996</v>
          </cell>
          <cell r="H12">
            <v>1.5691499999999998</v>
          </cell>
          <cell r="I12">
            <v>4.5999999999999996</v>
          </cell>
          <cell r="J12" t="str">
            <v>Poly</v>
          </cell>
          <cell r="K12">
            <v>18.600000000000001</v>
          </cell>
          <cell r="L12" t="str">
            <v>Noir ou Gris</v>
          </cell>
          <cell r="M12" t="str">
            <v>bleu</v>
          </cell>
          <cell r="N12">
            <v>0</v>
          </cell>
          <cell r="O12">
            <v>4.9000000000000004</v>
          </cell>
          <cell r="P12">
            <v>0.45</v>
          </cell>
          <cell r="Q12" t="str">
            <v>USA</v>
          </cell>
          <cell r="R12" t="str">
            <v>USA</v>
          </cell>
          <cell r="S12">
            <v>0.8</v>
          </cell>
          <cell r="T12">
            <v>0.9</v>
          </cell>
          <cell r="U12">
            <v>0.9</v>
          </cell>
          <cell r="V12" t="str">
            <v>MC4</v>
          </cell>
          <cell r="W12">
            <v>22.5</v>
          </cell>
          <cell r="X12">
            <v>600</v>
          </cell>
          <cell r="Y12">
            <v>40042</v>
          </cell>
          <cell r="Z12">
            <v>5</v>
          </cell>
        </row>
        <row r="13">
          <cell r="B13">
            <v>104</v>
          </cell>
          <cell r="C13" t="str">
            <v>ES-A-205-fa2</v>
          </cell>
          <cell r="D13" t="str">
            <v>Evergreen</v>
          </cell>
          <cell r="E13">
            <v>205</v>
          </cell>
          <cell r="F13">
            <v>1.65</v>
          </cell>
          <cell r="G13">
            <v>0.95099999999999996</v>
          </cell>
          <cell r="H13">
            <v>1.5691499999999998</v>
          </cell>
          <cell r="I13">
            <v>4.5999999999999996</v>
          </cell>
          <cell r="J13" t="str">
            <v>Poly</v>
          </cell>
          <cell r="K13">
            <v>18.600000000000001</v>
          </cell>
          <cell r="L13" t="str">
            <v>Noir ou Gris</v>
          </cell>
          <cell r="M13" t="str">
            <v>bleu</v>
          </cell>
          <cell r="N13">
            <v>0</v>
          </cell>
          <cell r="O13">
            <v>4.9000000000000004</v>
          </cell>
          <cell r="P13">
            <v>0.45</v>
          </cell>
          <cell r="Q13" t="str">
            <v>USA</v>
          </cell>
          <cell r="R13" t="str">
            <v>USA</v>
          </cell>
          <cell r="S13">
            <v>0.8</v>
          </cell>
          <cell r="T13">
            <v>0.9</v>
          </cell>
          <cell r="U13">
            <v>0.9</v>
          </cell>
          <cell r="V13" t="str">
            <v>MC4</v>
          </cell>
          <cell r="W13">
            <v>22.8</v>
          </cell>
          <cell r="X13">
            <v>650</v>
          </cell>
          <cell r="Y13">
            <v>40042</v>
          </cell>
          <cell r="Z13">
            <v>5</v>
          </cell>
        </row>
        <row r="14">
          <cell r="B14">
            <v>105</v>
          </cell>
          <cell r="C14" t="str">
            <v>ES-A-210-fa2</v>
          </cell>
          <cell r="D14" t="str">
            <v>Evergreen</v>
          </cell>
          <cell r="E14">
            <v>210</v>
          </cell>
          <cell r="F14">
            <v>1.65</v>
          </cell>
          <cell r="G14">
            <v>0.95099999999999996</v>
          </cell>
          <cell r="H14">
            <v>1.5691499999999998</v>
          </cell>
          <cell r="I14">
            <v>4.5999999999999996</v>
          </cell>
          <cell r="J14" t="str">
            <v>Poly</v>
          </cell>
          <cell r="K14">
            <v>18.600000000000001</v>
          </cell>
          <cell r="L14" t="str">
            <v>Noir ou Gris</v>
          </cell>
          <cell r="M14" t="str">
            <v>bleu</v>
          </cell>
          <cell r="N14">
            <v>0</v>
          </cell>
          <cell r="O14">
            <v>4.9000000000000004</v>
          </cell>
          <cell r="P14">
            <v>0.45</v>
          </cell>
          <cell r="Q14" t="str">
            <v>USA</v>
          </cell>
          <cell r="R14" t="str">
            <v>USA</v>
          </cell>
          <cell r="S14">
            <v>0.8</v>
          </cell>
          <cell r="T14">
            <v>0.9</v>
          </cell>
          <cell r="U14">
            <v>0.9</v>
          </cell>
          <cell r="V14" t="str">
            <v>MC4</v>
          </cell>
          <cell r="W14">
            <v>23.1</v>
          </cell>
          <cell r="X14">
            <v>700</v>
          </cell>
          <cell r="Y14">
            <v>40042</v>
          </cell>
          <cell r="Z14">
            <v>5</v>
          </cell>
        </row>
        <row r="15">
          <cell r="B15">
            <v>106</v>
          </cell>
        </row>
        <row r="16">
          <cell r="B16">
            <v>107</v>
          </cell>
        </row>
        <row r="17">
          <cell r="B17">
            <v>108</v>
          </cell>
        </row>
        <row r="18">
          <cell r="B18">
            <v>109</v>
          </cell>
        </row>
        <row r="19">
          <cell r="B19">
            <v>110</v>
          </cell>
        </row>
        <row r="20">
          <cell r="B20">
            <v>111</v>
          </cell>
        </row>
        <row r="21">
          <cell r="B21">
            <v>200</v>
          </cell>
          <cell r="C21" t="str">
            <v>SV-T-180</v>
          </cell>
          <cell r="D21" t="str">
            <v>Sovello</v>
          </cell>
          <cell r="E21">
            <v>180</v>
          </cell>
          <cell r="F21">
            <v>1.571</v>
          </cell>
          <cell r="G21">
            <v>0.95099999999999996</v>
          </cell>
          <cell r="H21">
            <v>1.4940209999999998</v>
          </cell>
          <cell r="I21">
            <v>4.0999999999999996</v>
          </cell>
          <cell r="J21" t="str">
            <v>Poly</v>
          </cell>
          <cell r="K21">
            <v>17.399999999999999</v>
          </cell>
          <cell r="L21" t="str">
            <v>gris</v>
          </cell>
          <cell r="M21" t="str">
            <v>bleu</v>
          </cell>
          <cell r="N21" t="str">
            <v>3,6,</v>
          </cell>
          <cell r="O21">
            <v>5.94</v>
          </cell>
          <cell r="P21">
            <v>0.49</v>
          </cell>
          <cell r="Q21" t="str">
            <v>RFA</v>
          </cell>
          <cell r="R21" t="str">
            <v>RFA</v>
          </cell>
          <cell r="S21">
            <v>0.8</v>
          </cell>
          <cell r="T21">
            <v>0.8</v>
          </cell>
          <cell r="U21">
            <v>0.9</v>
          </cell>
          <cell r="V21" t="str">
            <v>MC4</v>
          </cell>
          <cell r="W21">
            <v>21.3</v>
          </cell>
          <cell r="X21">
            <v>450</v>
          </cell>
          <cell r="Y21">
            <v>40042</v>
          </cell>
          <cell r="Z21">
            <v>5</v>
          </cell>
        </row>
        <row r="22">
          <cell r="B22">
            <v>201</v>
          </cell>
          <cell r="C22" t="str">
            <v>SV-T-190</v>
          </cell>
          <cell r="D22" t="str">
            <v>Sovello</v>
          </cell>
          <cell r="E22">
            <v>190</v>
          </cell>
          <cell r="F22">
            <v>1.571</v>
          </cell>
          <cell r="G22">
            <v>0.95099999999999996</v>
          </cell>
          <cell r="H22">
            <v>1.4940209999999998</v>
          </cell>
          <cell r="I22">
            <v>4.0999999999999996</v>
          </cell>
          <cell r="J22" t="str">
            <v>Poly</v>
          </cell>
          <cell r="K22">
            <v>17.399999999999999</v>
          </cell>
          <cell r="L22" t="str">
            <v>gris</v>
          </cell>
          <cell r="M22" t="str">
            <v>bleu</v>
          </cell>
          <cell r="N22">
            <v>3.8</v>
          </cell>
          <cell r="O22">
            <v>4.75</v>
          </cell>
          <cell r="P22">
            <v>0.49</v>
          </cell>
          <cell r="Q22" t="str">
            <v>RFA</v>
          </cell>
          <cell r="R22" t="str">
            <v>RFA</v>
          </cell>
          <cell r="S22">
            <v>0.8</v>
          </cell>
          <cell r="T22">
            <v>0.8</v>
          </cell>
          <cell r="U22">
            <v>0.9</v>
          </cell>
          <cell r="V22" t="str">
            <v>MC4</v>
          </cell>
          <cell r="W22">
            <v>21.5</v>
          </cell>
          <cell r="X22">
            <v>500</v>
          </cell>
          <cell r="Y22">
            <v>40042</v>
          </cell>
          <cell r="Z22">
            <v>5</v>
          </cell>
        </row>
        <row r="23">
          <cell r="B23">
            <v>202</v>
          </cell>
          <cell r="C23" t="str">
            <v>SV-T-195</v>
          </cell>
          <cell r="D23" t="str">
            <v>Sovello</v>
          </cell>
          <cell r="E23">
            <v>195</v>
          </cell>
          <cell r="F23">
            <v>1.571</v>
          </cell>
          <cell r="G23">
            <v>0.95099999999999996</v>
          </cell>
          <cell r="H23">
            <v>1.4940209999999998</v>
          </cell>
          <cell r="I23">
            <v>4.0999999999999996</v>
          </cell>
          <cell r="J23" t="str">
            <v>Poly</v>
          </cell>
          <cell r="K23">
            <v>17.399999999999999</v>
          </cell>
          <cell r="L23" t="str">
            <v>gris</v>
          </cell>
          <cell r="M23" t="str">
            <v>bleu</v>
          </cell>
          <cell r="N23">
            <v>0</v>
          </cell>
          <cell r="O23">
            <v>4.87</v>
          </cell>
          <cell r="P23">
            <v>0.49</v>
          </cell>
          <cell r="Q23" t="str">
            <v>RFA</v>
          </cell>
          <cell r="R23" t="str">
            <v>RFA</v>
          </cell>
          <cell r="S23">
            <v>0.8</v>
          </cell>
          <cell r="T23">
            <v>0.8</v>
          </cell>
          <cell r="U23">
            <v>0.9</v>
          </cell>
          <cell r="V23" t="str">
            <v>MC4</v>
          </cell>
          <cell r="W23">
            <v>21.7</v>
          </cell>
          <cell r="X23">
            <v>550</v>
          </cell>
          <cell r="Y23">
            <v>40042</v>
          </cell>
          <cell r="Z23">
            <v>5</v>
          </cell>
        </row>
        <row r="24">
          <cell r="B24">
            <v>203</v>
          </cell>
          <cell r="C24" t="str">
            <v>SV-T-200</v>
          </cell>
          <cell r="D24" t="str">
            <v>Sovello</v>
          </cell>
          <cell r="E24">
            <v>200</v>
          </cell>
          <cell r="F24">
            <v>1.571</v>
          </cell>
          <cell r="G24">
            <v>0.99399999999999999</v>
          </cell>
          <cell r="H24">
            <v>1.561574</v>
          </cell>
          <cell r="I24">
            <v>4.0999999999999996</v>
          </cell>
          <cell r="J24" t="str">
            <v>Poly</v>
          </cell>
          <cell r="K24">
            <v>17.399999999999999</v>
          </cell>
          <cell r="L24" t="str">
            <v>gris</v>
          </cell>
          <cell r="M24" t="str">
            <v>bleu</v>
          </cell>
          <cell r="N24">
            <v>0</v>
          </cell>
          <cell r="O24">
            <v>5</v>
          </cell>
          <cell r="P24">
            <v>0.49</v>
          </cell>
          <cell r="Q24" t="str">
            <v>RFA</v>
          </cell>
          <cell r="R24" t="str">
            <v>RFA</v>
          </cell>
          <cell r="S24">
            <v>0.8</v>
          </cell>
          <cell r="T24">
            <v>0.8</v>
          </cell>
          <cell r="U24">
            <v>0.9</v>
          </cell>
          <cell r="V24" t="str">
            <v>MC4</v>
          </cell>
          <cell r="W24">
            <v>21.8</v>
          </cell>
          <cell r="X24">
            <v>600</v>
          </cell>
          <cell r="Y24">
            <v>40042</v>
          </cell>
          <cell r="Z24">
            <v>5</v>
          </cell>
        </row>
        <row r="25">
          <cell r="B25">
            <v>204</v>
          </cell>
          <cell r="C25" t="str">
            <v>SV-X-195</v>
          </cell>
          <cell r="D25" t="str">
            <v>Sovello</v>
          </cell>
          <cell r="E25">
            <v>195</v>
          </cell>
          <cell r="F25">
            <v>1.59</v>
          </cell>
          <cell r="G25">
            <v>0.995</v>
          </cell>
          <cell r="H25">
            <v>1.5820500000000002</v>
          </cell>
          <cell r="I25">
            <v>4.5</v>
          </cell>
          <cell r="J25" t="str">
            <v>Poly</v>
          </cell>
          <cell r="K25">
            <v>18.600000000000001</v>
          </cell>
          <cell r="L25" t="str">
            <v>gris</v>
          </cell>
          <cell r="M25" t="str">
            <v>bleu</v>
          </cell>
          <cell r="N25">
            <v>0</v>
          </cell>
          <cell r="O25">
            <v>4.9000000000000004</v>
          </cell>
          <cell r="P25">
            <v>0.45</v>
          </cell>
          <cell r="Q25" t="str">
            <v>RFA</v>
          </cell>
          <cell r="R25" t="str">
            <v>RFA</v>
          </cell>
          <cell r="S25">
            <v>0.8</v>
          </cell>
          <cell r="T25">
            <v>0.8</v>
          </cell>
          <cell r="U25">
            <v>0.9</v>
          </cell>
          <cell r="V25" t="str">
            <v>MC4</v>
          </cell>
          <cell r="W25">
            <v>22.3</v>
          </cell>
          <cell r="X25">
            <v>650</v>
          </cell>
          <cell r="Y25">
            <v>40042</v>
          </cell>
          <cell r="Z25">
            <v>5</v>
          </cell>
        </row>
        <row r="26">
          <cell r="B26">
            <v>205</v>
          </cell>
          <cell r="C26" t="str">
            <v>SV-X-200</v>
          </cell>
          <cell r="D26" t="str">
            <v>Sovello</v>
          </cell>
          <cell r="E26">
            <v>200</v>
          </cell>
          <cell r="F26">
            <v>1.6</v>
          </cell>
          <cell r="G26">
            <v>0.996</v>
          </cell>
          <cell r="H26">
            <v>1.5936000000000001</v>
          </cell>
          <cell r="I26">
            <v>4.5</v>
          </cell>
          <cell r="J26" t="str">
            <v>Poly</v>
          </cell>
          <cell r="K26">
            <v>18.600000000000001</v>
          </cell>
          <cell r="L26" t="str">
            <v>gris</v>
          </cell>
          <cell r="M26" t="str">
            <v>bleu</v>
          </cell>
          <cell r="N26">
            <v>0</v>
          </cell>
          <cell r="O26">
            <v>4.9000000000000004</v>
          </cell>
          <cell r="P26">
            <v>0.45</v>
          </cell>
          <cell r="Q26" t="str">
            <v>RFA</v>
          </cell>
          <cell r="R26" t="str">
            <v>RFA</v>
          </cell>
          <cell r="S26">
            <v>0.8</v>
          </cell>
          <cell r="T26">
            <v>0.8</v>
          </cell>
          <cell r="U26">
            <v>0.9</v>
          </cell>
          <cell r="V26" t="str">
            <v>MC4</v>
          </cell>
          <cell r="W26">
            <v>22.5</v>
          </cell>
          <cell r="X26">
            <v>700</v>
          </cell>
          <cell r="Y26">
            <v>40042</v>
          </cell>
          <cell r="Z26">
            <v>5</v>
          </cell>
        </row>
        <row r="27">
          <cell r="B27">
            <v>206</v>
          </cell>
          <cell r="C27" t="str">
            <v>SV-X-205</v>
          </cell>
          <cell r="D27" t="str">
            <v>Sovello</v>
          </cell>
          <cell r="E27">
            <v>205</v>
          </cell>
          <cell r="F27">
            <v>1.61</v>
          </cell>
          <cell r="G27">
            <v>0.997</v>
          </cell>
          <cell r="I27">
            <v>4.5</v>
          </cell>
          <cell r="J27" t="str">
            <v>Poly</v>
          </cell>
          <cell r="K27">
            <v>18.600000000000001</v>
          </cell>
          <cell r="L27" t="str">
            <v>gris</v>
          </cell>
          <cell r="M27" t="str">
            <v>bleu</v>
          </cell>
          <cell r="N27">
            <v>0</v>
          </cell>
          <cell r="O27">
            <v>4.9000000000000004</v>
          </cell>
          <cell r="P27">
            <v>0.45</v>
          </cell>
          <cell r="Q27" t="str">
            <v>RFA</v>
          </cell>
          <cell r="R27" t="str">
            <v>RFA</v>
          </cell>
          <cell r="S27">
            <v>0.8</v>
          </cell>
          <cell r="T27">
            <v>0.8</v>
          </cell>
          <cell r="U27">
            <v>0.9</v>
          </cell>
          <cell r="V27" t="str">
            <v>MC4</v>
          </cell>
          <cell r="W27">
            <v>22.8</v>
          </cell>
          <cell r="Y27">
            <v>40042</v>
          </cell>
          <cell r="Z27">
            <v>5</v>
          </cell>
        </row>
        <row r="28">
          <cell r="B28">
            <v>207</v>
          </cell>
          <cell r="C28" t="str">
            <v>SV-X-210</v>
          </cell>
          <cell r="D28" t="str">
            <v>Sovello</v>
          </cell>
          <cell r="E28">
            <v>210</v>
          </cell>
          <cell r="F28">
            <v>1.62</v>
          </cell>
          <cell r="G28">
            <v>0.998</v>
          </cell>
          <cell r="I28">
            <v>4.5</v>
          </cell>
          <cell r="J28" t="str">
            <v>Poly</v>
          </cell>
          <cell r="K28">
            <v>18.600000000000001</v>
          </cell>
          <cell r="L28" t="str">
            <v>gris</v>
          </cell>
          <cell r="M28" t="str">
            <v>bleu</v>
          </cell>
          <cell r="N28">
            <v>0</v>
          </cell>
          <cell r="O28">
            <v>4.9000000000000004</v>
          </cell>
          <cell r="P28">
            <v>0.45</v>
          </cell>
          <cell r="Q28" t="str">
            <v>RFA</v>
          </cell>
          <cell r="R28" t="str">
            <v>RFA</v>
          </cell>
          <cell r="S28">
            <v>0.8</v>
          </cell>
          <cell r="T28">
            <v>0.8</v>
          </cell>
          <cell r="U28">
            <v>0.9</v>
          </cell>
          <cell r="V28" t="str">
            <v>MC4</v>
          </cell>
          <cell r="W28">
            <v>23.1</v>
          </cell>
          <cell r="Y28">
            <v>40042</v>
          </cell>
          <cell r="Z28">
            <v>5</v>
          </cell>
        </row>
        <row r="29">
          <cell r="B29">
            <v>208</v>
          </cell>
        </row>
        <row r="30">
          <cell r="B30">
            <v>209</v>
          </cell>
        </row>
        <row r="31">
          <cell r="B31">
            <v>210</v>
          </cell>
        </row>
        <row r="32">
          <cell r="B32">
            <v>211</v>
          </cell>
        </row>
        <row r="33">
          <cell r="B33">
            <v>300</v>
          </cell>
          <cell r="C33" t="str">
            <v>KD10GH-2P</v>
          </cell>
          <cell r="D33" t="str">
            <v>Kyocéra</v>
          </cell>
          <cell r="E33">
            <v>210</v>
          </cell>
          <cell r="F33">
            <v>1.5</v>
          </cell>
          <cell r="G33">
            <v>0.99</v>
          </cell>
          <cell r="H33">
            <v>1.4849999999999999</v>
          </cell>
          <cell r="I33">
            <v>3.6</v>
          </cell>
          <cell r="J33" t="str">
            <v>Poly</v>
          </cell>
          <cell r="K33">
            <v>18.5</v>
          </cell>
          <cell r="L33" t="str">
            <v>noir</v>
          </cell>
          <cell r="M33" t="str">
            <v>noir</v>
          </cell>
          <cell r="N33">
            <v>10.5</v>
          </cell>
          <cell r="O33">
            <v>10.5</v>
          </cell>
          <cell r="P33">
            <v>0.36</v>
          </cell>
          <cell r="Q33" t="str">
            <v>Japon</v>
          </cell>
          <cell r="R33" t="str">
            <v>Japon</v>
          </cell>
          <cell r="S33">
            <v>0.9</v>
          </cell>
          <cell r="T33">
            <v>0.8</v>
          </cell>
          <cell r="V33" t="str">
            <v>MC3</v>
          </cell>
          <cell r="W33">
            <v>33.200000000000003</v>
          </cell>
          <cell r="X33">
            <v>450</v>
          </cell>
          <cell r="Y33">
            <v>40042</v>
          </cell>
          <cell r="Z33">
            <v>2</v>
          </cell>
        </row>
        <row r="34">
          <cell r="B34">
            <v>301</v>
          </cell>
          <cell r="H34">
            <v>0</v>
          </cell>
          <cell r="X34">
            <v>500</v>
          </cell>
        </row>
        <row r="35">
          <cell r="B35">
            <v>302</v>
          </cell>
          <cell r="H35">
            <v>0</v>
          </cell>
          <cell r="X35">
            <v>550</v>
          </cell>
        </row>
        <row r="36">
          <cell r="B36">
            <v>303</v>
          </cell>
          <cell r="H36">
            <v>0</v>
          </cell>
          <cell r="X36">
            <v>600</v>
          </cell>
        </row>
        <row r="37">
          <cell r="B37">
            <v>304</v>
          </cell>
          <cell r="H37">
            <v>0</v>
          </cell>
          <cell r="X37">
            <v>650</v>
          </cell>
        </row>
        <row r="38">
          <cell r="B38">
            <v>305</v>
          </cell>
          <cell r="H38">
            <v>0</v>
          </cell>
          <cell r="X38">
            <v>700</v>
          </cell>
        </row>
        <row r="39">
          <cell r="B39">
            <v>306</v>
          </cell>
        </row>
        <row r="40">
          <cell r="B40">
            <v>307</v>
          </cell>
        </row>
        <row r="41">
          <cell r="B41">
            <v>308</v>
          </cell>
        </row>
        <row r="42">
          <cell r="B42">
            <v>309</v>
          </cell>
        </row>
        <row r="43">
          <cell r="B43">
            <v>310</v>
          </cell>
        </row>
        <row r="44">
          <cell r="B44">
            <v>311</v>
          </cell>
        </row>
        <row r="45">
          <cell r="B45">
            <v>400</v>
          </cell>
          <cell r="C45" t="str">
            <v>YL180 WP</v>
          </cell>
          <cell r="D45" t="str">
            <v>Yingli</v>
          </cell>
          <cell r="E45">
            <v>180</v>
          </cell>
          <cell r="F45">
            <v>1.31</v>
          </cell>
          <cell r="G45">
            <v>0.99</v>
          </cell>
          <cell r="H45">
            <v>1.2968999999999999</v>
          </cell>
          <cell r="I45">
            <v>4.5</v>
          </cell>
          <cell r="J45" t="str">
            <v>Poly</v>
          </cell>
          <cell r="K45">
            <v>15.8</v>
          </cell>
          <cell r="L45" t="str">
            <v>gris</v>
          </cell>
          <cell r="M45" t="str">
            <v>bleu</v>
          </cell>
          <cell r="N45">
            <v>5.4</v>
          </cell>
          <cell r="O45">
            <v>5.4</v>
          </cell>
          <cell r="P45">
            <v>0.45</v>
          </cell>
          <cell r="Q45" t="str">
            <v>Chine</v>
          </cell>
          <cell r="R45" t="str">
            <v>Chine</v>
          </cell>
          <cell r="S45">
            <v>0.9</v>
          </cell>
          <cell r="T45">
            <v>0.8</v>
          </cell>
          <cell r="U45">
            <v>0.8</v>
          </cell>
          <cell r="V45" t="str">
            <v>QC</v>
          </cell>
          <cell r="W45">
            <v>29.5</v>
          </cell>
          <cell r="X45">
            <v>450</v>
          </cell>
          <cell r="Y45">
            <v>40042</v>
          </cell>
          <cell r="Z45">
            <v>5</v>
          </cell>
        </row>
        <row r="46">
          <cell r="B46">
            <v>401</v>
          </cell>
          <cell r="C46" t="str">
            <v>YL220</v>
          </cell>
          <cell r="D46" t="str">
            <v>Yingli</v>
          </cell>
          <cell r="E46">
            <v>220</v>
          </cell>
          <cell r="F46">
            <v>1.65</v>
          </cell>
          <cell r="G46">
            <v>1.03</v>
          </cell>
          <cell r="H46">
            <v>1.6995</v>
          </cell>
          <cell r="I46">
            <v>5</v>
          </cell>
          <cell r="J46" t="str">
            <v>Poly</v>
          </cell>
          <cell r="K46">
            <v>20.100000000000001</v>
          </cell>
          <cell r="L46" t="str">
            <v>gris</v>
          </cell>
          <cell r="M46" t="str">
            <v>bleu</v>
          </cell>
          <cell r="N46">
            <v>6.6</v>
          </cell>
          <cell r="O46">
            <v>6.6</v>
          </cell>
          <cell r="P46">
            <v>0.45</v>
          </cell>
          <cell r="Q46" t="str">
            <v>Chine</v>
          </cell>
          <cell r="R46" t="str">
            <v>Chine</v>
          </cell>
          <cell r="S46">
            <v>0.9</v>
          </cell>
          <cell r="T46">
            <v>0.8</v>
          </cell>
          <cell r="U46">
            <v>0.8</v>
          </cell>
          <cell r="V46" t="str">
            <v>QC</v>
          </cell>
          <cell r="W46">
            <v>29</v>
          </cell>
          <cell r="X46">
            <v>500</v>
          </cell>
          <cell r="Z46">
            <v>5</v>
          </cell>
        </row>
        <row r="47">
          <cell r="B47">
            <v>402</v>
          </cell>
          <cell r="H47">
            <v>0</v>
          </cell>
          <cell r="X47">
            <v>550</v>
          </cell>
        </row>
        <row r="48">
          <cell r="B48">
            <v>403</v>
          </cell>
          <cell r="H48">
            <v>0</v>
          </cell>
          <cell r="X48">
            <v>600</v>
          </cell>
        </row>
        <row r="49">
          <cell r="B49">
            <v>404</v>
          </cell>
          <cell r="H49">
            <v>0</v>
          </cell>
          <cell r="X49">
            <v>650</v>
          </cell>
        </row>
        <row r="50">
          <cell r="B50">
            <v>405</v>
          </cell>
          <cell r="H50">
            <v>0</v>
          </cell>
          <cell r="X50">
            <v>700</v>
          </cell>
        </row>
        <row r="51">
          <cell r="B51">
            <v>406</v>
          </cell>
        </row>
        <row r="52">
          <cell r="B52">
            <v>407</v>
          </cell>
        </row>
        <row r="53">
          <cell r="B53">
            <v>408</v>
          </cell>
        </row>
        <row r="54">
          <cell r="B54">
            <v>409</v>
          </cell>
        </row>
        <row r="55">
          <cell r="B55">
            <v>410</v>
          </cell>
        </row>
        <row r="56">
          <cell r="B56">
            <v>411</v>
          </cell>
        </row>
        <row r="57">
          <cell r="B57">
            <v>500</v>
          </cell>
          <cell r="C57" t="str">
            <v>ASI 90</v>
          </cell>
          <cell r="D57" t="str">
            <v>Schott (Cellules a-SI/a-SI)</v>
          </cell>
          <cell r="E57">
            <v>90</v>
          </cell>
          <cell r="F57">
            <v>1.3080000000000001</v>
          </cell>
          <cell r="G57">
            <v>1.1080000000000001</v>
          </cell>
          <cell r="H57">
            <v>1.4492640000000001</v>
          </cell>
          <cell r="I57">
            <v>4.5</v>
          </cell>
          <cell r="J57" t="str">
            <v xml:space="preserve">Amorphe </v>
          </cell>
          <cell r="K57">
            <v>18</v>
          </cell>
          <cell r="L57" t="str">
            <v>noir</v>
          </cell>
          <cell r="M57" t="str">
            <v>noir</v>
          </cell>
          <cell r="N57">
            <v>4.5</v>
          </cell>
          <cell r="O57">
            <v>4.5</v>
          </cell>
          <cell r="P57">
            <v>0.2</v>
          </cell>
          <cell r="Q57" t="str">
            <v>RFA</v>
          </cell>
          <cell r="R57" t="str">
            <v>RFA</v>
          </cell>
          <cell r="S57">
            <v>0.8</v>
          </cell>
          <cell r="T57">
            <v>0.9</v>
          </cell>
          <cell r="V57" t="str">
            <v>Tyco</v>
          </cell>
          <cell r="W57">
            <v>17.3</v>
          </cell>
          <cell r="X57">
            <v>450</v>
          </cell>
          <cell r="Y57">
            <v>40042</v>
          </cell>
        </row>
        <row r="58">
          <cell r="B58">
            <v>501</v>
          </cell>
          <cell r="C58" t="str">
            <v>ASI 95</v>
          </cell>
          <cell r="D58" t="str">
            <v>Schott (Cellules a-SI/a-SI)</v>
          </cell>
          <cell r="E58">
            <v>95</v>
          </cell>
          <cell r="F58">
            <v>1.6080000000000001</v>
          </cell>
          <cell r="G58">
            <v>1.1080000000000001</v>
          </cell>
          <cell r="H58">
            <v>1.7816640000000004</v>
          </cell>
          <cell r="I58">
            <v>4.5</v>
          </cell>
          <cell r="J58" t="str">
            <v>Amorphe</v>
          </cell>
          <cell r="K58">
            <v>18</v>
          </cell>
          <cell r="L58" t="str">
            <v>noir</v>
          </cell>
          <cell r="M58" t="str">
            <v>noir</v>
          </cell>
          <cell r="N58">
            <v>4.5</v>
          </cell>
          <cell r="O58">
            <v>4.5</v>
          </cell>
          <cell r="P58">
            <v>0.2</v>
          </cell>
          <cell r="Q58" t="str">
            <v>RFA</v>
          </cell>
          <cell r="R58" t="str">
            <v>RFA</v>
          </cell>
          <cell r="S58">
            <v>0.8</v>
          </cell>
          <cell r="T58">
            <v>0.9</v>
          </cell>
          <cell r="V58" t="str">
            <v>Tyco</v>
          </cell>
          <cell r="W58">
            <v>19</v>
          </cell>
          <cell r="X58">
            <v>500</v>
          </cell>
          <cell r="Y58">
            <v>40042</v>
          </cell>
        </row>
        <row r="59">
          <cell r="B59">
            <v>502</v>
          </cell>
          <cell r="H59">
            <v>0</v>
          </cell>
          <cell r="X59">
            <v>550</v>
          </cell>
        </row>
        <row r="60">
          <cell r="B60">
            <v>503</v>
          </cell>
          <cell r="H60">
            <v>0</v>
          </cell>
          <cell r="X60">
            <v>600</v>
          </cell>
        </row>
        <row r="61">
          <cell r="B61">
            <v>504</v>
          </cell>
          <cell r="H61">
            <v>0</v>
          </cell>
          <cell r="X61">
            <v>650</v>
          </cell>
        </row>
        <row r="62">
          <cell r="B62">
            <v>505</v>
          </cell>
          <cell r="H62">
            <v>0</v>
          </cell>
          <cell r="X62">
            <v>700</v>
          </cell>
        </row>
        <row r="63">
          <cell r="B63">
            <v>506</v>
          </cell>
        </row>
        <row r="64">
          <cell r="B64">
            <v>507</v>
          </cell>
        </row>
        <row r="65">
          <cell r="B65">
            <v>508</v>
          </cell>
        </row>
        <row r="66">
          <cell r="B66">
            <v>509</v>
          </cell>
        </row>
        <row r="67">
          <cell r="B67">
            <v>510</v>
          </cell>
        </row>
        <row r="68">
          <cell r="B68">
            <v>511</v>
          </cell>
        </row>
        <row r="69">
          <cell r="B69">
            <v>600</v>
          </cell>
          <cell r="C69" t="str">
            <v>NU 180</v>
          </cell>
          <cell r="D69" t="str">
            <v>Scharp</v>
          </cell>
          <cell r="E69">
            <v>180</v>
          </cell>
          <cell r="F69">
            <v>1.3180000000000001</v>
          </cell>
          <cell r="G69">
            <v>0.99399999999999999</v>
          </cell>
          <cell r="H69">
            <v>1.310092</v>
          </cell>
          <cell r="I69">
            <v>4.5999999999999996</v>
          </cell>
          <cell r="J69" t="str">
            <v>Mono</v>
          </cell>
          <cell r="K69">
            <v>16</v>
          </cell>
          <cell r="L69" t="str">
            <v>gris</v>
          </cell>
          <cell r="M69" t="str">
            <v>Noir</v>
          </cell>
          <cell r="N69">
            <v>9</v>
          </cell>
          <cell r="O69">
            <v>18</v>
          </cell>
          <cell r="P69">
            <v>0.35</v>
          </cell>
          <cell r="Q69" t="str">
            <v>Japon</v>
          </cell>
          <cell r="R69" t="str">
            <v>japon</v>
          </cell>
          <cell r="S69">
            <v>0.9</v>
          </cell>
          <cell r="T69">
            <v>0.8</v>
          </cell>
          <cell r="U69">
            <v>0.8</v>
          </cell>
          <cell r="V69" t="str">
            <v>MC3</v>
          </cell>
          <cell r="W69">
            <v>30</v>
          </cell>
          <cell r="X69">
            <v>450</v>
          </cell>
          <cell r="Y69">
            <v>40042</v>
          </cell>
          <cell r="Z69">
            <v>2</v>
          </cell>
        </row>
        <row r="70">
          <cell r="B70">
            <v>601</v>
          </cell>
          <cell r="H70">
            <v>0</v>
          </cell>
          <cell r="X70">
            <v>500</v>
          </cell>
        </row>
        <row r="71">
          <cell r="B71">
            <v>602</v>
          </cell>
          <cell r="H71">
            <v>0</v>
          </cell>
          <cell r="X71">
            <v>550</v>
          </cell>
        </row>
        <row r="72">
          <cell r="B72">
            <v>603</v>
          </cell>
          <cell r="H72">
            <v>0</v>
          </cell>
          <cell r="X72">
            <v>600</v>
          </cell>
        </row>
        <row r="73">
          <cell r="B73">
            <v>604</v>
          </cell>
          <cell r="H73">
            <v>0</v>
          </cell>
          <cell r="X73">
            <v>650</v>
          </cell>
        </row>
        <row r="74">
          <cell r="B74">
            <v>605</v>
          </cell>
          <cell r="H74">
            <v>0</v>
          </cell>
          <cell r="X74">
            <v>700</v>
          </cell>
        </row>
        <row r="75">
          <cell r="B75">
            <v>606</v>
          </cell>
        </row>
        <row r="76">
          <cell r="B76">
            <v>607</v>
          </cell>
        </row>
        <row r="77">
          <cell r="B77">
            <v>608</v>
          </cell>
        </row>
        <row r="78">
          <cell r="B78">
            <v>609</v>
          </cell>
        </row>
        <row r="79">
          <cell r="B79">
            <v>610</v>
          </cell>
        </row>
        <row r="80">
          <cell r="B80">
            <v>611</v>
          </cell>
        </row>
        <row r="81">
          <cell r="B81">
            <v>700</v>
          </cell>
          <cell r="C81" t="str">
            <v>U-EA 100</v>
          </cell>
          <cell r="D81" t="str">
            <v>Kaneca (cellule A-SI)</v>
          </cell>
          <cell r="E81">
            <v>100</v>
          </cell>
          <cell r="F81">
            <v>1.21</v>
          </cell>
          <cell r="G81">
            <v>1.008</v>
          </cell>
          <cell r="H81">
            <v>1.2196799999999999</v>
          </cell>
          <cell r="I81">
            <v>0.4</v>
          </cell>
          <cell r="J81" t="str">
            <v>Amorphe</v>
          </cell>
          <cell r="K81">
            <v>18</v>
          </cell>
          <cell r="L81" t="str">
            <v>noir</v>
          </cell>
          <cell r="M81" t="str">
            <v>Noir</v>
          </cell>
          <cell r="N81">
            <v>5</v>
          </cell>
          <cell r="O81">
            <v>10</v>
          </cell>
          <cell r="P81">
            <v>0.4</v>
          </cell>
          <cell r="Q81" t="str">
            <v>Japon</v>
          </cell>
          <cell r="R81" t="str">
            <v>Japon</v>
          </cell>
          <cell r="W81">
            <v>53.5</v>
          </cell>
          <cell r="X81">
            <v>450</v>
          </cell>
          <cell r="Y81">
            <v>40042</v>
          </cell>
        </row>
        <row r="82">
          <cell r="B82">
            <v>701</v>
          </cell>
          <cell r="H82">
            <v>0</v>
          </cell>
          <cell r="X82">
            <v>500</v>
          </cell>
        </row>
        <row r="83">
          <cell r="B83">
            <v>702</v>
          </cell>
          <cell r="H83">
            <v>0</v>
          </cell>
          <cell r="X83">
            <v>550</v>
          </cell>
        </row>
        <row r="84">
          <cell r="B84">
            <v>703</v>
          </cell>
          <cell r="H84">
            <v>0</v>
          </cell>
          <cell r="X84">
            <v>600</v>
          </cell>
        </row>
        <row r="85">
          <cell r="B85">
            <v>704</v>
          </cell>
          <cell r="H85">
            <v>0</v>
          </cell>
          <cell r="X85">
            <v>650</v>
          </cell>
        </row>
        <row r="86">
          <cell r="B86">
            <v>705</v>
          </cell>
          <cell r="H86">
            <v>0</v>
          </cell>
          <cell r="X86">
            <v>700</v>
          </cell>
        </row>
        <row r="87">
          <cell r="B87">
            <v>706</v>
          </cell>
        </row>
        <row r="88">
          <cell r="B88">
            <v>707</v>
          </cell>
        </row>
        <row r="89">
          <cell r="B89">
            <v>708</v>
          </cell>
        </row>
        <row r="90">
          <cell r="B90">
            <v>709</v>
          </cell>
        </row>
        <row r="91">
          <cell r="B91">
            <v>710</v>
          </cell>
        </row>
        <row r="92">
          <cell r="B92">
            <v>711</v>
          </cell>
        </row>
        <row r="93">
          <cell r="B93">
            <v>800</v>
          </cell>
          <cell r="C93" t="str">
            <v>B501</v>
          </cell>
          <cell r="D93" t="str">
            <v>Américain</v>
          </cell>
          <cell r="E93">
            <v>190</v>
          </cell>
          <cell r="F93">
            <v>1.55</v>
          </cell>
          <cell r="G93">
            <v>0.99</v>
          </cell>
          <cell r="H93">
            <v>1.5345</v>
          </cell>
          <cell r="I93">
            <v>4.5</v>
          </cell>
          <cell r="J93" t="str">
            <v>Poly</v>
          </cell>
          <cell r="K93">
            <v>22.5</v>
          </cell>
          <cell r="M93" t="str">
            <v>Bleu</v>
          </cell>
          <cell r="N93">
            <v>0</v>
          </cell>
          <cell r="O93">
            <v>3</v>
          </cell>
          <cell r="P93">
            <v>4.5</v>
          </cell>
          <cell r="Q93" t="str">
            <v>USA</v>
          </cell>
          <cell r="R93" t="str">
            <v>USA</v>
          </cell>
          <cell r="S93">
            <v>0.8</v>
          </cell>
          <cell r="T93">
            <v>0.9</v>
          </cell>
          <cell r="U93">
            <v>0.9</v>
          </cell>
          <cell r="X93">
            <v>450</v>
          </cell>
          <cell r="Y93">
            <v>40042</v>
          </cell>
        </row>
        <row r="94">
          <cell r="B94">
            <v>801</v>
          </cell>
          <cell r="C94" t="str">
            <v>B501</v>
          </cell>
          <cell r="D94" t="str">
            <v>Américain</v>
          </cell>
          <cell r="E94">
            <v>195</v>
          </cell>
          <cell r="F94">
            <v>1.56</v>
          </cell>
          <cell r="G94">
            <v>0.99199999999999999</v>
          </cell>
          <cell r="H94">
            <v>1.54752</v>
          </cell>
          <cell r="I94">
            <v>4.5</v>
          </cell>
          <cell r="J94" t="str">
            <v>Poly</v>
          </cell>
          <cell r="K94">
            <v>22.5</v>
          </cell>
          <cell r="M94" t="str">
            <v>Bleu</v>
          </cell>
          <cell r="N94">
            <v>0</v>
          </cell>
          <cell r="O94">
            <v>3</v>
          </cell>
          <cell r="P94">
            <v>4.5</v>
          </cell>
          <cell r="Q94" t="str">
            <v>USA</v>
          </cell>
          <cell r="R94" t="str">
            <v>USA</v>
          </cell>
          <cell r="S94">
            <v>0.8</v>
          </cell>
          <cell r="T94">
            <v>0.9</v>
          </cell>
          <cell r="U94">
            <v>0.9</v>
          </cell>
          <cell r="X94">
            <v>500</v>
          </cell>
          <cell r="Y94">
            <v>40042</v>
          </cell>
        </row>
        <row r="95">
          <cell r="B95">
            <v>802</v>
          </cell>
          <cell r="C95" t="str">
            <v>B501</v>
          </cell>
          <cell r="D95" t="str">
            <v>Américain</v>
          </cell>
          <cell r="E95">
            <v>200</v>
          </cell>
          <cell r="F95">
            <v>1.57</v>
          </cell>
          <cell r="G95">
            <v>0.99299999999999999</v>
          </cell>
          <cell r="H95">
            <v>1.55901</v>
          </cell>
          <cell r="I95">
            <v>4.5</v>
          </cell>
          <cell r="J95" t="str">
            <v>Poly</v>
          </cell>
          <cell r="K95">
            <v>22.5</v>
          </cell>
          <cell r="M95" t="str">
            <v>Bleu</v>
          </cell>
          <cell r="N95">
            <v>0</v>
          </cell>
          <cell r="O95">
            <v>3</v>
          </cell>
          <cell r="P95">
            <v>4.5</v>
          </cell>
          <cell r="Q95" t="str">
            <v>USA</v>
          </cell>
          <cell r="R95" t="str">
            <v>USA</v>
          </cell>
          <cell r="S95">
            <v>0.8</v>
          </cell>
          <cell r="T95">
            <v>0.9</v>
          </cell>
          <cell r="U95">
            <v>0.9</v>
          </cell>
          <cell r="X95">
            <v>550</v>
          </cell>
          <cell r="Y95">
            <v>40042</v>
          </cell>
        </row>
        <row r="96">
          <cell r="B96">
            <v>803</v>
          </cell>
          <cell r="C96" t="str">
            <v>B501</v>
          </cell>
          <cell r="D96" t="str">
            <v>Américain</v>
          </cell>
          <cell r="E96">
            <v>205</v>
          </cell>
          <cell r="F96">
            <v>1.58</v>
          </cell>
          <cell r="G96">
            <v>0.99399999999999999</v>
          </cell>
          <cell r="H96">
            <v>1.5705200000000001</v>
          </cell>
          <cell r="I96">
            <v>4.5</v>
          </cell>
          <cell r="J96" t="str">
            <v>Poly</v>
          </cell>
          <cell r="K96">
            <v>22.5</v>
          </cell>
          <cell r="M96" t="str">
            <v>Bleu</v>
          </cell>
          <cell r="N96">
            <v>0</v>
          </cell>
          <cell r="O96">
            <v>3</v>
          </cell>
          <cell r="P96">
            <v>4.5</v>
          </cell>
          <cell r="Q96" t="str">
            <v>USA</v>
          </cell>
          <cell r="R96" t="str">
            <v>USA</v>
          </cell>
          <cell r="S96">
            <v>0.8</v>
          </cell>
          <cell r="T96">
            <v>0.9</v>
          </cell>
          <cell r="U96">
            <v>0.9</v>
          </cell>
          <cell r="X96">
            <v>600</v>
          </cell>
          <cell r="Y96">
            <v>40042</v>
          </cell>
        </row>
        <row r="97">
          <cell r="B97">
            <v>804</v>
          </cell>
          <cell r="C97" t="str">
            <v>B501</v>
          </cell>
          <cell r="D97" t="str">
            <v>Américain</v>
          </cell>
          <cell r="E97">
            <v>210</v>
          </cell>
          <cell r="F97">
            <v>1.59</v>
          </cell>
          <cell r="G97">
            <v>0.995</v>
          </cell>
          <cell r="H97">
            <v>1.5820500000000002</v>
          </cell>
          <cell r="I97">
            <v>4.5</v>
          </cell>
          <cell r="J97" t="str">
            <v>Poly</v>
          </cell>
          <cell r="K97">
            <v>22.5</v>
          </cell>
          <cell r="M97" t="str">
            <v>Bleu</v>
          </cell>
          <cell r="N97">
            <v>0</v>
          </cell>
          <cell r="O97">
            <v>3</v>
          </cell>
          <cell r="P97">
            <v>4.5</v>
          </cell>
          <cell r="Q97" t="str">
            <v>USA</v>
          </cell>
          <cell r="R97" t="str">
            <v>USA</v>
          </cell>
          <cell r="S97">
            <v>0.8</v>
          </cell>
          <cell r="T97">
            <v>0.9</v>
          </cell>
          <cell r="U97">
            <v>0.9</v>
          </cell>
          <cell r="X97">
            <v>650</v>
          </cell>
          <cell r="Y97">
            <v>40042</v>
          </cell>
        </row>
        <row r="98">
          <cell r="B98">
            <v>805</v>
          </cell>
          <cell r="C98" t="str">
            <v>B501</v>
          </cell>
          <cell r="D98" t="str">
            <v>Américain</v>
          </cell>
          <cell r="E98">
            <v>215</v>
          </cell>
          <cell r="F98">
            <v>1.6</v>
          </cell>
          <cell r="G98">
            <v>0.996</v>
          </cell>
          <cell r="H98">
            <v>1.5936000000000001</v>
          </cell>
          <cell r="I98">
            <v>4.5</v>
          </cell>
          <cell r="J98" t="str">
            <v>Poly</v>
          </cell>
          <cell r="K98">
            <v>22.5</v>
          </cell>
          <cell r="M98" t="str">
            <v>Bleu</v>
          </cell>
          <cell r="N98">
            <v>0</v>
          </cell>
          <cell r="O98">
            <v>3</v>
          </cell>
          <cell r="P98">
            <v>4.5</v>
          </cell>
          <cell r="Q98" t="str">
            <v>USA</v>
          </cell>
          <cell r="R98" t="str">
            <v>USA</v>
          </cell>
          <cell r="S98">
            <v>0.8</v>
          </cell>
          <cell r="T98">
            <v>0.9</v>
          </cell>
          <cell r="U98">
            <v>0.9</v>
          </cell>
          <cell r="X98">
            <v>700</v>
          </cell>
          <cell r="Y98">
            <v>40042</v>
          </cell>
        </row>
        <row r="99">
          <cell r="B99">
            <v>806</v>
          </cell>
          <cell r="C99" t="str">
            <v>B501</v>
          </cell>
          <cell r="D99" t="str">
            <v>Américain</v>
          </cell>
          <cell r="E99">
            <v>220</v>
          </cell>
          <cell r="F99">
            <v>1.61</v>
          </cell>
          <cell r="G99">
            <v>0.997</v>
          </cell>
          <cell r="I99">
            <v>4.5</v>
          </cell>
          <cell r="J99" t="str">
            <v>Poly</v>
          </cell>
          <cell r="K99">
            <v>22.5</v>
          </cell>
          <cell r="M99" t="str">
            <v>Bleu</v>
          </cell>
          <cell r="N99">
            <v>0</v>
          </cell>
          <cell r="O99">
            <v>3</v>
          </cell>
          <cell r="P99">
            <v>4.5</v>
          </cell>
          <cell r="Q99" t="str">
            <v>USA</v>
          </cell>
          <cell r="R99" t="str">
            <v>USA</v>
          </cell>
          <cell r="S99">
            <v>0.8</v>
          </cell>
          <cell r="T99">
            <v>0.9</v>
          </cell>
          <cell r="U99">
            <v>0.9</v>
          </cell>
          <cell r="X99">
            <v>600</v>
          </cell>
          <cell r="Y99">
            <v>40042</v>
          </cell>
        </row>
        <row r="100">
          <cell r="B100">
            <v>807</v>
          </cell>
          <cell r="C100" t="str">
            <v>B501</v>
          </cell>
          <cell r="D100" t="str">
            <v>Américain</v>
          </cell>
          <cell r="E100">
            <v>225</v>
          </cell>
          <cell r="F100">
            <v>1.62</v>
          </cell>
          <cell r="G100">
            <v>0.998</v>
          </cell>
          <cell r="I100">
            <v>4.5</v>
          </cell>
          <cell r="J100" t="str">
            <v>Poly</v>
          </cell>
          <cell r="K100">
            <v>22.5</v>
          </cell>
          <cell r="M100" t="str">
            <v>Bleu</v>
          </cell>
          <cell r="N100">
            <v>0</v>
          </cell>
          <cell r="O100">
            <v>3</v>
          </cell>
          <cell r="P100">
            <v>4.5</v>
          </cell>
          <cell r="Q100" t="str">
            <v>USA</v>
          </cell>
          <cell r="R100" t="str">
            <v>USA</v>
          </cell>
          <cell r="S100">
            <v>0.8</v>
          </cell>
          <cell r="T100">
            <v>0.9</v>
          </cell>
          <cell r="U100">
            <v>0.9</v>
          </cell>
          <cell r="X100">
            <v>600</v>
          </cell>
          <cell r="Y100">
            <v>40042</v>
          </cell>
        </row>
        <row r="101">
          <cell r="B101">
            <v>808</v>
          </cell>
          <cell r="C101" t="str">
            <v>B501</v>
          </cell>
          <cell r="D101" t="str">
            <v>Américain</v>
          </cell>
          <cell r="E101">
            <v>230</v>
          </cell>
          <cell r="F101">
            <v>1.63</v>
          </cell>
          <cell r="G101">
            <v>0.999</v>
          </cell>
          <cell r="I101">
            <v>4.5</v>
          </cell>
          <cell r="J101" t="str">
            <v>Poly</v>
          </cell>
          <cell r="K101">
            <v>22.5</v>
          </cell>
          <cell r="M101" t="str">
            <v>Bleu</v>
          </cell>
          <cell r="N101">
            <v>0</v>
          </cell>
          <cell r="O101">
            <v>3</v>
          </cell>
          <cell r="P101">
            <v>4.5</v>
          </cell>
          <cell r="Q101" t="str">
            <v>USA</v>
          </cell>
          <cell r="R101" t="str">
            <v>USA</v>
          </cell>
          <cell r="S101">
            <v>0.8</v>
          </cell>
          <cell r="T101">
            <v>0.9</v>
          </cell>
          <cell r="U101">
            <v>0.9</v>
          </cell>
          <cell r="X101">
            <v>600</v>
          </cell>
          <cell r="Y101">
            <v>40042</v>
          </cell>
        </row>
        <row r="102">
          <cell r="B102">
            <v>809</v>
          </cell>
          <cell r="C102" t="str">
            <v>B501</v>
          </cell>
          <cell r="D102" t="str">
            <v>Américain</v>
          </cell>
          <cell r="E102">
            <v>235</v>
          </cell>
          <cell r="F102">
            <v>1.64</v>
          </cell>
          <cell r="G102">
            <v>1</v>
          </cell>
          <cell r="I102">
            <v>4.5</v>
          </cell>
          <cell r="J102" t="str">
            <v>Poly</v>
          </cell>
          <cell r="K102">
            <v>22.5</v>
          </cell>
          <cell r="M102" t="str">
            <v>Bleu</v>
          </cell>
          <cell r="N102">
            <v>0</v>
          </cell>
          <cell r="O102">
            <v>3</v>
          </cell>
          <cell r="P102">
            <v>4.5</v>
          </cell>
          <cell r="Q102" t="str">
            <v>USA</v>
          </cell>
          <cell r="R102" t="str">
            <v>USA</v>
          </cell>
          <cell r="S102">
            <v>0.8</v>
          </cell>
          <cell r="T102">
            <v>0.9</v>
          </cell>
          <cell r="U102">
            <v>0.9</v>
          </cell>
          <cell r="X102">
            <v>600</v>
          </cell>
          <cell r="Y102">
            <v>40042</v>
          </cell>
        </row>
        <row r="103">
          <cell r="B103">
            <v>810</v>
          </cell>
          <cell r="C103" t="str">
            <v>B501</v>
          </cell>
          <cell r="D103" t="str">
            <v>Américain</v>
          </cell>
          <cell r="E103">
            <v>240</v>
          </cell>
          <cell r="F103">
            <v>1.65</v>
          </cell>
          <cell r="G103">
            <v>1.0009999999999999</v>
          </cell>
          <cell r="I103">
            <v>4.5</v>
          </cell>
          <cell r="J103" t="str">
            <v>Poly</v>
          </cell>
          <cell r="K103">
            <v>22.5</v>
          </cell>
          <cell r="M103" t="str">
            <v>Bleu</v>
          </cell>
          <cell r="N103">
            <v>0</v>
          </cell>
          <cell r="O103">
            <v>3</v>
          </cell>
          <cell r="P103">
            <v>4.5</v>
          </cell>
          <cell r="Q103" t="str">
            <v>USA</v>
          </cell>
          <cell r="R103" t="str">
            <v>USA</v>
          </cell>
          <cell r="S103">
            <v>0.8</v>
          </cell>
          <cell r="T103">
            <v>0.9</v>
          </cell>
          <cell r="U103">
            <v>0.9</v>
          </cell>
          <cell r="X103">
            <v>600</v>
          </cell>
          <cell r="Y103">
            <v>40042</v>
          </cell>
        </row>
        <row r="104">
          <cell r="B104">
            <v>811</v>
          </cell>
          <cell r="C104" t="str">
            <v>B501</v>
          </cell>
          <cell r="D104" t="str">
            <v>Américain</v>
          </cell>
          <cell r="E104">
            <v>245</v>
          </cell>
          <cell r="F104">
            <v>1.66</v>
          </cell>
          <cell r="G104">
            <v>1.002</v>
          </cell>
          <cell r="I104">
            <v>4.5</v>
          </cell>
          <cell r="J104" t="str">
            <v>Poly</v>
          </cell>
          <cell r="K104">
            <v>22.5</v>
          </cell>
          <cell r="M104" t="str">
            <v>Bleu</v>
          </cell>
          <cell r="N104">
            <v>0</v>
          </cell>
          <cell r="O104">
            <v>3</v>
          </cell>
          <cell r="P104">
            <v>4.5</v>
          </cell>
          <cell r="Q104" t="str">
            <v>USA</v>
          </cell>
          <cell r="R104" t="str">
            <v>USA</v>
          </cell>
          <cell r="S104">
            <v>0.8</v>
          </cell>
          <cell r="T104">
            <v>0.9</v>
          </cell>
          <cell r="U104">
            <v>0.9</v>
          </cell>
          <cell r="X104">
            <v>600</v>
          </cell>
          <cell r="Y104">
            <v>40042</v>
          </cell>
        </row>
        <row r="105">
          <cell r="B105">
            <v>900</v>
          </cell>
          <cell r="C105" t="str">
            <v>B501</v>
          </cell>
          <cell r="D105" t="str">
            <v>AA</v>
          </cell>
          <cell r="E105">
            <v>190</v>
          </cell>
          <cell r="F105">
            <v>1.55</v>
          </cell>
          <cell r="G105">
            <v>0.99</v>
          </cell>
          <cell r="H105">
            <v>1.5345</v>
          </cell>
          <cell r="I105">
            <v>4.5</v>
          </cell>
          <cell r="J105" t="str">
            <v>Poly</v>
          </cell>
          <cell r="K105">
            <v>22.5</v>
          </cell>
          <cell r="M105" t="str">
            <v>Bleu</v>
          </cell>
          <cell r="N105">
            <v>0</v>
          </cell>
          <cell r="O105">
            <v>3</v>
          </cell>
          <cell r="P105">
            <v>4.5</v>
          </cell>
          <cell r="Q105" t="str">
            <v>USA</v>
          </cell>
          <cell r="R105" t="str">
            <v>USA</v>
          </cell>
          <cell r="S105">
            <v>0.8</v>
          </cell>
          <cell r="T105">
            <v>0.9</v>
          </cell>
          <cell r="U105">
            <v>0.9</v>
          </cell>
          <cell r="X105">
            <v>450</v>
          </cell>
          <cell r="Y105">
            <v>40042</v>
          </cell>
        </row>
        <row r="106">
          <cell r="B106">
            <v>901</v>
          </cell>
          <cell r="C106" t="str">
            <v>B501</v>
          </cell>
          <cell r="D106" t="str">
            <v>AA</v>
          </cell>
          <cell r="E106">
            <v>195</v>
          </cell>
          <cell r="F106">
            <v>1.56</v>
          </cell>
          <cell r="G106">
            <v>0.99199999999999999</v>
          </cell>
          <cell r="H106">
            <v>1.54752</v>
          </cell>
          <cell r="I106">
            <v>4.5</v>
          </cell>
          <cell r="J106" t="str">
            <v>Poly</v>
          </cell>
          <cell r="K106">
            <v>22.5</v>
          </cell>
          <cell r="M106" t="str">
            <v>Bleu</v>
          </cell>
          <cell r="N106">
            <v>0</v>
          </cell>
          <cell r="O106">
            <v>3</v>
          </cell>
          <cell r="P106">
            <v>4.5</v>
          </cell>
          <cell r="Q106" t="str">
            <v>USA</v>
          </cell>
          <cell r="R106" t="str">
            <v>USA</v>
          </cell>
          <cell r="S106">
            <v>0.8</v>
          </cell>
          <cell r="T106">
            <v>0.9</v>
          </cell>
          <cell r="U106">
            <v>0.9</v>
          </cell>
          <cell r="X106">
            <v>500</v>
          </cell>
          <cell r="Y106">
            <v>40042</v>
          </cell>
        </row>
        <row r="107">
          <cell r="B107">
            <v>902</v>
          </cell>
          <cell r="C107" t="str">
            <v>B501</v>
          </cell>
          <cell r="D107" t="str">
            <v>AA</v>
          </cell>
          <cell r="E107">
            <v>200</v>
          </cell>
          <cell r="F107">
            <v>1.57</v>
          </cell>
          <cell r="G107">
            <v>0.99299999999999999</v>
          </cell>
          <cell r="H107">
            <v>1.55901</v>
          </cell>
          <cell r="I107">
            <v>4.5</v>
          </cell>
          <cell r="J107" t="str">
            <v>Poly</v>
          </cell>
          <cell r="K107">
            <v>22.5</v>
          </cell>
          <cell r="M107" t="str">
            <v>Bleu</v>
          </cell>
          <cell r="N107">
            <v>0</v>
          </cell>
          <cell r="O107">
            <v>3</v>
          </cell>
          <cell r="P107">
            <v>4.5</v>
          </cell>
          <cell r="Q107" t="str">
            <v>USA</v>
          </cell>
          <cell r="R107" t="str">
            <v>USA</v>
          </cell>
          <cell r="S107">
            <v>0.8</v>
          </cell>
          <cell r="T107">
            <v>0.9</v>
          </cell>
          <cell r="U107">
            <v>0.9</v>
          </cell>
          <cell r="X107">
            <v>550</v>
          </cell>
          <cell r="Y107">
            <v>40042</v>
          </cell>
        </row>
        <row r="108">
          <cell r="B108">
            <v>903</v>
          </cell>
          <cell r="C108" t="str">
            <v>B501</v>
          </cell>
          <cell r="D108" t="str">
            <v>AA</v>
          </cell>
          <cell r="E108">
            <v>205</v>
          </cell>
          <cell r="F108">
            <v>1.58</v>
          </cell>
          <cell r="G108">
            <v>0.99399999999999999</v>
          </cell>
          <cell r="H108">
            <v>1.5705200000000001</v>
          </cell>
          <cell r="I108">
            <v>4.5</v>
          </cell>
          <cell r="J108" t="str">
            <v>Poly</v>
          </cell>
          <cell r="K108">
            <v>22.5</v>
          </cell>
          <cell r="M108" t="str">
            <v>Bleu</v>
          </cell>
          <cell r="N108">
            <v>0</v>
          </cell>
          <cell r="O108">
            <v>3</v>
          </cell>
          <cell r="P108">
            <v>4.5</v>
          </cell>
          <cell r="Q108" t="str">
            <v>USA</v>
          </cell>
          <cell r="R108" t="str">
            <v>USA</v>
          </cell>
          <cell r="S108">
            <v>0.8</v>
          </cell>
          <cell r="T108">
            <v>0.9</v>
          </cell>
          <cell r="U108">
            <v>0.9</v>
          </cell>
          <cell r="X108">
            <v>600</v>
          </cell>
          <cell r="Y108">
            <v>40042</v>
          </cell>
        </row>
        <row r="109">
          <cell r="B109">
            <v>904</v>
          </cell>
          <cell r="C109" t="str">
            <v>B501</v>
          </cell>
          <cell r="D109" t="str">
            <v>AA</v>
          </cell>
          <cell r="E109">
            <v>210</v>
          </cell>
          <cell r="F109">
            <v>1.59</v>
          </cell>
          <cell r="G109">
            <v>0.995</v>
          </cell>
          <cell r="H109">
            <v>1.5820500000000002</v>
          </cell>
          <cell r="I109">
            <v>4.5</v>
          </cell>
          <cell r="J109" t="str">
            <v>Poly</v>
          </cell>
          <cell r="K109">
            <v>22.5</v>
          </cell>
          <cell r="M109" t="str">
            <v>Bleu</v>
          </cell>
          <cell r="N109">
            <v>0</v>
          </cell>
          <cell r="O109">
            <v>3</v>
          </cell>
          <cell r="P109">
            <v>4.5</v>
          </cell>
          <cell r="Q109" t="str">
            <v>USA</v>
          </cell>
          <cell r="R109" t="str">
            <v>USA</v>
          </cell>
          <cell r="S109">
            <v>0.8</v>
          </cell>
          <cell r="T109">
            <v>0.9</v>
          </cell>
          <cell r="U109">
            <v>0.9</v>
          </cell>
          <cell r="X109">
            <v>650</v>
          </cell>
          <cell r="Y109">
            <v>40042</v>
          </cell>
        </row>
        <row r="110">
          <cell r="B110">
            <v>905</v>
          </cell>
          <cell r="C110" t="str">
            <v>B501</v>
          </cell>
          <cell r="D110" t="str">
            <v>AA</v>
          </cell>
          <cell r="E110">
            <v>215</v>
          </cell>
          <cell r="F110">
            <v>1.6</v>
          </cell>
          <cell r="G110">
            <v>0.996</v>
          </cell>
          <cell r="H110">
            <v>1.5936000000000001</v>
          </cell>
          <cell r="I110">
            <v>4.5</v>
          </cell>
          <cell r="J110" t="str">
            <v>Poly</v>
          </cell>
          <cell r="K110">
            <v>22.5</v>
          </cell>
          <cell r="M110" t="str">
            <v>Bleu</v>
          </cell>
          <cell r="N110">
            <v>0</v>
          </cell>
          <cell r="O110">
            <v>3</v>
          </cell>
          <cell r="P110">
            <v>4.5</v>
          </cell>
          <cell r="Q110" t="str">
            <v>USA</v>
          </cell>
          <cell r="R110" t="str">
            <v>USA</v>
          </cell>
          <cell r="S110">
            <v>0.8</v>
          </cell>
          <cell r="T110">
            <v>0.9</v>
          </cell>
          <cell r="U110">
            <v>0.9</v>
          </cell>
          <cell r="X110">
            <v>700</v>
          </cell>
          <cell r="Y110">
            <v>40042</v>
          </cell>
        </row>
        <row r="111">
          <cell r="B111">
            <v>906</v>
          </cell>
          <cell r="C111" t="str">
            <v>B501</v>
          </cell>
          <cell r="D111" t="str">
            <v>AA</v>
          </cell>
          <cell r="E111">
            <v>220</v>
          </cell>
          <cell r="F111">
            <v>1.61</v>
          </cell>
          <cell r="G111">
            <v>0.997</v>
          </cell>
          <cell r="I111">
            <v>4.5</v>
          </cell>
          <cell r="J111" t="str">
            <v>Poly</v>
          </cell>
          <cell r="K111">
            <v>22.5</v>
          </cell>
          <cell r="M111" t="str">
            <v>Bleu</v>
          </cell>
          <cell r="N111">
            <v>0</v>
          </cell>
          <cell r="O111">
            <v>3</v>
          </cell>
          <cell r="P111">
            <v>4.5</v>
          </cell>
          <cell r="Q111" t="str">
            <v>USA</v>
          </cell>
          <cell r="R111" t="str">
            <v>USA</v>
          </cell>
          <cell r="S111">
            <v>0.8</v>
          </cell>
          <cell r="T111">
            <v>0.9</v>
          </cell>
          <cell r="U111">
            <v>0.9</v>
          </cell>
          <cell r="X111">
            <v>600</v>
          </cell>
          <cell r="Y111">
            <v>40042</v>
          </cell>
        </row>
        <row r="112">
          <cell r="B112">
            <v>907</v>
          </cell>
          <cell r="C112" t="str">
            <v>B501</v>
          </cell>
          <cell r="D112" t="str">
            <v>AA</v>
          </cell>
          <cell r="E112">
            <v>225</v>
          </cell>
          <cell r="F112">
            <v>1.62</v>
          </cell>
          <cell r="G112">
            <v>0.998</v>
          </cell>
          <cell r="I112">
            <v>4.5</v>
          </cell>
          <cell r="J112" t="str">
            <v>Poly</v>
          </cell>
          <cell r="K112">
            <v>22.5</v>
          </cell>
          <cell r="M112" t="str">
            <v>Bleu</v>
          </cell>
          <cell r="N112">
            <v>0</v>
          </cell>
          <cell r="O112">
            <v>3</v>
          </cell>
          <cell r="P112">
            <v>4.5</v>
          </cell>
          <cell r="Q112" t="str">
            <v>USA</v>
          </cell>
          <cell r="R112" t="str">
            <v>USA</v>
          </cell>
          <cell r="S112">
            <v>0.8</v>
          </cell>
          <cell r="T112">
            <v>0.9</v>
          </cell>
          <cell r="U112">
            <v>0.9</v>
          </cell>
          <cell r="X112">
            <v>600</v>
          </cell>
          <cell r="Y112">
            <v>40042</v>
          </cell>
        </row>
        <row r="113">
          <cell r="B113">
            <v>908</v>
          </cell>
          <cell r="C113" t="str">
            <v>B501</v>
          </cell>
          <cell r="D113" t="str">
            <v>AA</v>
          </cell>
          <cell r="E113">
            <v>230</v>
          </cell>
          <cell r="F113">
            <v>1.63</v>
          </cell>
          <cell r="G113">
            <v>0.999</v>
          </cell>
          <cell r="I113">
            <v>4.5</v>
          </cell>
          <cell r="J113" t="str">
            <v>Poly</v>
          </cell>
          <cell r="K113">
            <v>22.5</v>
          </cell>
          <cell r="M113" t="str">
            <v>Bleu</v>
          </cell>
          <cell r="N113">
            <v>0</v>
          </cell>
          <cell r="O113">
            <v>3</v>
          </cell>
          <cell r="P113">
            <v>4.5</v>
          </cell>
          <cell r="Q113" t="str">
            <v>USA</v>
          </cell>
          <cell r="R113" t="str">
            <v>USA</v>
          </cell>
          <cell r="S113">
            <v>0.8</v>
          </cell>
          <cell r="T113">
            <v>0.9</v>
          </cell>
          <cell r="U113">
            <v>0.9</v>
          </cell>
          <cell r="X113">
            <v>600</v>
          </cell>
          <cell r="Y113">
            <v>40042</v>
          </cell>
        </row>
        <row r="114">
          <cell r="B114">
            <v>909</v>
          </cell>
          <cell r="C114" t="str">
            <v>B501</v>
          </cell>
          <cell r="D114" t="str">
            <v>AA</v>
          </cell>
          <cell r="E114">
            <v>235</v>
          </cell>
          <cell r="F114">
            <v>1.64</v>
          </cell>
          <cell r="G114">
            <v>1</v>
          </cell>
          <cell r="I114">
            <v>4.5</v>
          </cell>
          <cell r="J114" t="str">
            <v>Poly</v>
          </cell>
          <cell r="K114">
            <v>22.5</v>
          </cell>
          <cell r="M114" t="str">
            <v>Bleu</v>
          </cell>
          <cell r="N114">
            <v>0</v>
          </cell>
          <cell r="O114">
            <v>3</v>
          </cell>
          <cell r="P114">
            <v>4.5</v>
          </cell>
          <cell r="Q114" t="str">
            <v>USA</v>
          </cell>
          <cell r="R114" t="str">
            <v>USA</v>
          </cell>
          <cell r="S114">
            <v>0.8</v>
          </cell>
          <cell r="T114">
            <v>0.9</v>
          </cell>
          <cell r="U114">
            <v>0.9</v>
          </cell>
          <cell r="X114">
            <v>600</v>
          </cell>
          <cell r="Y114">
            <v>40042</v>
          </cell>
        </row>
        <row r="115">
          <cell r="B115">
            <v>910</v>
          </cell>
          <cell r="C115" t="str">
            <v>B501</v>
          </cell>
          <cell r="D115" t="str">
            <v>AA</v>
          </cell>
          <cell r="E115">
            <v>240</v>
          </cell>
          <cell r="F115">
            <v>1.65</v>
          </cell>
          <cell r="G115">
            <v>1.0009999999999999</v>
          </cell>
          <cell r="I115">
            <v>4.5</v>
          </cell>
          <cell r="J115" t="str">
            <v>Poly</v>
          </cell>
          <cell r="K115">
            <v>22.5</v>
          </cell>
          <cell r="M115" t="str">
            <v>Bleu</v>
          </cell>
          <cell r="N115">
            <v>0</v>
          </cell>
          <cell r="O115">
            <v>3</v>
          </cell>
          <cell r="P115">
            <v>4.5</v>
          </cell>
          <cell r="Q115" t="str">
            <v>USA</v>
          </cell>
          <cell r="R115" t="str">
            <v>USA</v>
          </cell>
          <cell r="S115">
            <v>0.8</v>
          </cell>
          <cell r="T115">
            <v>0.9</v>
          </cell>
          <cell r="U115">
            <v>0.9</v>
          </cell>
          <cell r="X115">
            <v>600</v>
          </cell>
          <cell r="Y115">
            <v>40042</v>
          </cell>
        </row>
        <row r="116">
          <cell r="B116">
            <v>911</v>
          </cell>
          <cell r="C116" t="str">
            <v>B501</v>
          </cell>
          <cell r="D116" t="str">
            <v>AA</v>
          </cell>
          <cell r="E116">
            <v>245</v>
          </cell>
          <cell r="F116">
            <v>1.66</v>
          </cell>
          <cell r="G116">
            <v>1.002</v>
          </cell>
          <cell r="I116">
            <v>4.5</v>
          </cell>
          <cell r="J116" t="str">
            <v>Poly</v>
          </cell>
          <cell r="K116">
            <v>22.5</v>
          </cell>
          <cell r="M116" t="str">
            <v>Bleu</v>
          </cell>
          <cell r="N116">
            <v>0</v>
          </cell>
          <cell r="O116">
            <v>3</v>
          </cell>
          <cell r="P116">
            <v>4.5</v>
          </cell>
          <cell r="Q116" t="str">
            <v>USA</v>
          </cell>
          <cell r="R116" t="str">
            <v>USA</v>
          </cell>
          <cell r="S116">
            <v>0.8</v>
          </cell>
          <cell r="T116">
            <v>0.9</v>
          </cell>
          <cell r="U116">
            <v>0.9</v>
          </cell>
          <cell r="X116">
            <v>600</v>
          </cell>
          <cell r="Y116">
            <v>40042</v>
          </cell>
        </row>
        <row r="117">
          <cell r="B117">
            <v>1000</v>
          </cell>
          <cell r="C117" t="str">
            <v>B501</v>
          </cell>
          <cell r="D117" t="str">
            <v>BB</v>
          </cell>
          <cell r="E117">
            <v>190</v>
          </cell>
          <cell r="F117">
            <v>1.55</v>
          </cell>
          <cell r="G117">
            <v>0.99</v>
          </cell>
          <cell r="H117">
            <v>1.5345</v>
          </cell>
          <cell r="I117">
            <v>4.5</v>
          </cell>
          <cell r="J117" t="str">
            <v>Poly</v>
          </cell>
          <cell r="K117">
            <v>22.5</v>
          </cell>
          <cell r="M117" t="str">
            <v>Bleu</v>
          </cell>
          <cell r="N117">
            <v>0</v>
          </cell>
          <cell r="O117">
            <v>3</v>
          </cell>
          <cell r="P117">
            <v>4.5</v>
          </cell>
          <cell r="Q117" t="str">
            <v>USA</v>
          </cell>
          <cell r="R117" t="str">
            <v>USA</v>
          </cell>
          <cell r="S117">
            <v>0.8</v>
          </cell>
          <cell r="T117">
            <v>0.9</v>
          </cell>
          <cell r="U117">
            <v>0.9</v>
          </cell>
          <cell r="X117">
            <v>450</v>
          </cell>
          <cell r="Y117">
            <v>40042</v>
          </cell>
        </row>
        <row r="118">
          <cell r="B118">
            <v>1001</v>
          </cell>
          <cell r="C118" t="str">
            <v>B501</v>
          </cell>
          <cell r="D118" t="str">
            <v>BB</v>
          </cell>
          <cell r="E118">
            <v>195</v>
          </cell>
          <cell r="F118">
            <v>1.56</v>
          </cell>
          <cell r="G118">
            <v>0.99199999999999999</v>
          </cell>
          <cell r="H118">
            <v>1.54752</v>
          </cell>
          <cell r="I118">
            <v>4.5</v>
          </cell>
          <cell r="J118" t="str">
            <v>Poly</v>
          </cell>
          <cell r="K118">
            <v>22.5</v>
          </cell>
          <cell r="M118" t="str">
            <v>Bleu</v>
          </cell>
          <cell r="N118">
            <v>0</v>
          </cell>
          <cell r="O118">
            <v>3</v>
          </cell>
          <cell r="P118">
            <v>4.5</v>
          </cell>
          <cell r="Q118" t="str">
            <v>USA</v>
          </cell>
          <cell r="R118" t="str">
            <v>USA</v>
          </cell>
          <cell r="S118">
            <v>0.8</v>
          </cell>
          <cell r="T118">
            <v>0.9</v>
          </cell>
          <cell r="U118">
            <v>0.9</v>
          </cell>
          <cell r="X118">
            <v>500</v>
          </cell>
          <cell r="Y118">
            <v>40042</v>
          </cell>
        </row>
        <row r="119">
          <cell r="B119">
            <v>1002</v>
          </cell>
          <cell r="C119" t="str">
            <v>B501</v>
          </cell>
          <cell r="D119" t="str">
            <v>BB</v>
          </cell>
          <cell r="E119">
            <v>200</v>
          </cell>
          <cell r="F119">
            <v>1.57</v>
          </cell>
          <cell r="G119">
            <v>0.99299999999999999</v>
          </cell>
          <cell r="H119">
            <v>1.55901</v>
          </cell>
          <cell r="I119">
            <v>4.5</v>
          </cell>
          <cell r="J119" t="str">
            <v>Poly</v>
          </cell>
          <cell r="K119">
            <v>22.5</v>
          </cell>
          <cell r="M119" t="str">
            <v>Bleu</v>
          </cell>
          <cell r="N119">
            <v>0</v>
          </cell>
          <cell r="O119">
            <v>3</v>
          </cell>
          <cell r="P119">
            <v>4.5</v>
          </cell>
          <cell r="Q119" t="str">
            <v>USA</v>
          </cell>
          <cell r="R119" t="str">
            <v>USA</v>
          </cell>
          <cell r="S119">
            <v>0.8</v>
          </cell>
          <cell r="T119">
            <v>0.9</v>
          </cell>
          <cell r="U119">
            <v>0.9</v>
          </cell>
          <cell r="X119">
            <v>550</v>
          </cell>
          <cell r="Y119">
            <v>40042</v>
          </cell>
        </row>
        <row r="120">
          <cell r="B120">
            <v>1003</v>
          </cell>
          <cell r="C120" t="str">
            <v>B501</v>
          </cell>
          <cell r="D120" t="str">
            <v>BB</v>
          </cell>
          <cell r="E120">
            <v>205</v>
          </cell>
          <cell r="F120">
            <v>1.58</v>
          </cell>
          <cell r="G120">
            <v>0.99399999999999999</v>
          </cell>
          <cell r="H120">
            <v>1.5705200000000001</v>
          </cell>
          <cell r="I120">
            <v>4.5</v>
          </cell>
          <cell r="J120" t="str">
            <v>Poly</v>
          </cell>
          <cell r="K120">
            <v>22.5</v>
          </cell>
          <cell r="M120" t="str">
            <v>Bleu</v>
          </cell>
          <cell r="N120">
            <v>0</v>
          </cell>
          <cell r="O120">
            <v>3</v>
          </cell>
          <cell r="P120">
            <v>4.5</v>
          </cell>
          <cell r="Q120" t="str">
            <v>USA</v>
          </cell>
          <cell r="R120" t="str">
            <v>USA</v>
          </cell>
          <cell r="S120">
            <v>0.8</v>
          </cell>
          <cell r="T120">
            <v>0.9</v>
          </cell>
          <cell r="U120">
            <v>0.9</v>
          </cell>
          <cell r="X120">
            <v>600</v>
          </cell>
          <cell r="Y120">
            <v>40042</v>
          </cell>
        </row>
        <row r="121">
          <cell r="B121">
            <v>1004</v>
          </cell>
          <cell r="C121" t="str">
            <v>B501</v>
          </cell>
          <cell r="D121" t="str">
            <v>BB</v>
          </cell>
          <cell r="E121">
            <v>210</v>
          </cell>
          <cell r="F121">
            <v>1.59</v>
          </cell>
          <cell r="G121">
            <v>0.995</v>
          </cell>
          <cell r="H121">
            <v>1.5820500000000002</v>
          </cell>
          <cell r="I121">
            <v>4.5</v>
          </cell>
          <cell r="J121" t="str">
            <v>Poly</v>
          </cell>
          <cell r="K121">
            <v>22.5</v>
          </cell>
          <cell r="M121" t="str">
            <v>Bleu</v>
          </cell>
          <cell r="N121">
            <v>0</v>
          </cell>
          <cell r="O121">
            <v>3</v>
          </cell>
          <cell r="P121">
            <v>4.5</v>
          </cell>
          <cell r="Q121" t="str">
            <v>USA</v>
          </cell>
          <cell r="R121" t="str">
            <v>USA</v>
          </cell>
          <cell r="S121">
            <v>0.8</v>
          </cell>
          <cell r="T121">
            <v>0.9</v>
          </cell>
          <cell r="U121">
            <v>0.9</v>
          </cell>
          <cell r="X121">
            <v>650</v>
          </cell>
          <cell r="Y121">
            <v>40042</v>
          </cell>
        </row>
        <row r="122">
          <cell r="B122">
            <v>1005</v>
          </cell>
          <cell r="C122" t="str">
            <v>B501</v>
          </cell>
          <cell r="D122" t="str">
            <v>BB</v>
          </cell>
          <cell r="E122">
            <v>215</v>
          </cell>
          <cell r="F122">
            <v>1.6</v>
          </cell>
          <cell r="G122">
            <v>0.996</v>
          </cell>
          <cell r="H122">
            <v>1.5936000000000001</v>
          </cell>
          <cell r="I122">
            <v>4.5</v>
          </cell>
          <cell r="J122" t="str">
            <v>Poly</v>
          </cell>
          <cell r="K122">
            <v>22.5</v>
          </cell>
          <cell r="M122" t="str">
            <v>Bleu</v>
          </cell>
          <cell r="N122">
            <v>0</v>
          </cell>
          <cell r="O122">
            <v>3</v>
          </cell>
          <cell r="P122">
            <v>4.5</v>
          </cell>
          <cell r="Q122" t="str">
            <v>USA</v>
          </cell>
          <cell r="R122" t="str">
            <v>USA</v>
          </cell>
          <cell r="S122">
            <v>0.8</v>
          </cell>
          <cell r="T122">
            <v>0.9</v>
          </cell>
          <cell r="U122">
            <v>0.9</v>
          </cell>
          <cell r="X122">
            <v>700</v>
          </cell>
          <cell r="Y122">
            <v>40042</v>
          </cell>
        </row>
        <row r="123">
          <cell r="B123">
            <v>1006</v>
          </cell>
          <cell r="C123" t="str">
            <v>B501</v>
          </cell>
          <cell r="D123" t="str">
            <v>BB</v>
          </cell>
          <cell r="E123">
            <v>220</v>
          </cell>
          <cell r="F123">
            <v>1.61</v>
          </cell>
          <cell r="G123">
            <v>0.997</v>
          </cell>
          <cell r="I123">
            <v>4.5</v>
          </cell>
          <cell r="J123" t="str">
            <v>Poly</v>
          </cell>
          <cell r="K123">
            <v>22.5</v>
          </cell>
          <cell r="M123" t="str">
            <v>Bleu</v>
          </cell>
          <cell r="N123">
            <v>0</v>
          </cell>
          <cell r="O123">
            <v>3</v>
          </cell>
          <cell r="P123">
            <v>4.5</v>
          </cell>
          <cell r="Q123" t="str">
            <v>USA</v>
          </cell>
          <cell r="R123" t="str">
            <v>USA</v>
          </cell>
          <cell r="S123">
            <v>0.8</v>
          </cell>
          <cell r="T123">
            <v>0.9</v>
          </cell>
          <cell r="U123">
            <v>0.9</v>
          </cell>
          <cell r="X123">
            <v>600</v>
          </cell>
          <cell r="Y123">
            <v>40042</v>
          </cell>
        </row>
        <row r="124">
          <cell r="B124">
            <v>1007</v>
          </cell>
          <cell r="C124" t="str">
            <v>B501</v>
          </cell>
          <cell r="D124" t="str">
            <v>BB</v>
          </cell>
          <cell r="E124">
            <v>225</v>
          </cell>
          <cell r="F124">
            <v>1.62</v>
          </cell>
          <cell r="G124">
            <v>0.998</v>
          </cell>
          <cell r="I124">
            <v>4.5</v>
          </cell>
          <cell r="J124" t="str">
            <v>Poly</v>
          </cell>
          <cell r="K124">
            <v>22.5</v>
          </cell>
          <cell r="M124" t="str">
            <v>Bleu</v>
          </cell>
          <cell r="N124">
            <v>0</v>
          </cell>
          <cell r="O124">
            <v>3</v>
          </cell>
          <cell r="P124">
            <v>4.5</v>
          </cell>
          <cell r="Q124" t="str">
            <v>USA</v>
          </cell>
          <cell r="R124" t="str">
            <v>USA</v>
          </cell>
          <cell r="S124">
            <v>0.8</v>
          </cell>
          <cell r="T124">
            <v>0.9</v>
          </cell>
          <cell r="U124">
            <v>0.9</v>
          </cell>
          <cell r="X124">
            <v>600</v>
          </cell>
          <cell r="Y124">
            <v>40042</v>
          </cell>
        </row>
        <row r="125">
          <cell r="B125">
            <v>1008</v>
          </cell>
          <cell r="C125" t="str">
            <v>B501</v>
          </cell>
          <cell r="D125" t="str">
            <v>BB</v>
          </cell>
          <cell r="E125">
            <v>230</v>
          </cell>
          <cell r="F125">
            <v>1.63</v>
          </cell>
          <cell r="G125">
            <v>0.999</v>
          </cell>
          <cell r="I125">
            <v>4.5</v>
          </cell>
          <cell r="J125" t="str">
            <v>Poly</v>
          </cell>
          <cell r="K125">
            <v>22.5</v>
          </cell>
          <cell r="M125" t="str">
            <v>Bleu</v>
          </cell>
          <cell r="N125">
            <v>0</v>
          </cell>
          <cell r="O125">
            <v>3</v>
          </cell>
          <cell r="P125">
            <v>4.5</v>
          </cell>
          <cell r="Q125" t="str">
            <v>USA</v>
          </cell>
          <cell r="R125" t="str">
            <v>USA</v>
          </cell>
          <cell r="S125">
            <v>0.8</v>
          </cell>
          <cell r="T125">
            <v>0.9</v>
          </cell>
          <cell r="U125">
            <v>0.9</v>
          </cell>
          <cell r="X125">
            <v>600</v>
          </cell>
          <cell r="Y125">
            <v>40042</v>
          </cell>
        </row>
        <row r="126">
          <cell r="B126">
            <v>1009</v>
          </cell>
          <cell r="C126" t="str">
            <v>B501</v>
          </cell>
          <cell r="D126" t="str">
            <v>BB</v>
          </cell>
          <cell r="E126">
            <v>235</v>
          </cell>
          <cell r="F126">
            <v>1.64</v>
          </cell>
          <cell r="G126">
            <v>1</v>
          </cell>
          <cell r="I126">
            <v>4.5</v>
          </cell>
          <cell r="J126" t="str">
            <v>Poly</v>
          </cell>
          <cell r="K126">
            <v>22.5</v>
          </cell>
          <cell r="M126" t="str">
            <v>Bleu</v>
          </cell>
          <cell r="N126">
            <v>0</v>
          </cell>
          <cell r="O126">
            <v>3</v>
          </cell>
          <cell r="P126">
            <v>4.5</v>
          </cell>
          <cell r="Q126" t="str">
            <v>USA</v>
          </cell>
          <cell r="R126" t="str">
            <v>USA</v>
          </cell>
          <cell r="S126">
            <v>0.8</v>
          </cell>
          <cell r="T126">
            <v>0.9</v>
          </cell>
          <cell r="U126">
            <v>0.9</v>
          </cell>
          <cell r="X126">
            <v>600</v>
          </cell>
          <cell r="Y126">
            <v>40042</v>
          </cell>
        </row>
        <row r="127">
          <cell r="B127">
            <v>1010</v>
          </cell>
          <cell r="C127" t="str">
            <v>B501</v>
          </cell>
          <cell r="D127" t="str">
            <v>BB</v>
          </cell>
          <cell r="E127">
            <v>240</v>
          </cell>
          <cell r="F127">
            <v>1.65</v>
          </cell>
          <cell r="G127">
            <v>1.0009999999999999</v>
          </cell>
          <cell r="I127">
            <v>4.5</v>
          </cell>
          <cell r="J127" t="str">
            <v>Poly</v>
          </cell>
          <cell r="K127">
            <v>22.5</v>
          </cell>
          <cell r="M127" t="str">
            <v>Bleu</v>
          </cell>
          <cell r="N127">
            <v>0</v>
          </cell>
          <cell r="O127">
            <v>3</v>
          </cell>
          <cell r="P127">
            <v>4.5</v>
          </cell>
          <cell r="Q127" t="str">
            <v>USA</v>
          </cell>
          <cell r="R127" t="str">
            <v>USA</v>
          </cell>
          <cell r="S127">
            <v>0.8</v>
          </cell>
          <cell r="T127">
            <v>0.9</v>
          </cell>
          <cell r="U127">
            <v>0.9</v>
          </cell>
          <cell r="X127">
            <v>600</v>
          </cell>
          <cell r="Y127">
            <v>40042</v>
          </cell>
        </row>
        <row r="128">
          <cell r="B128">
            <v>1011</v>
          </cell>
          <cell r="C128" t="str">
            <v>B501</v>
          </cell>
          <cell r="D128" t="str">
            <v>BB</v>
          </cell>
          <cell r="E128">
            <v>245</v>
          </cell>
          <cell r="F128">
            <v>1.66</v>
          </cell>
          <cell r="G128">
            <v>1.002</v>
          </cell>
          <cell r="I128">
            <v>4.5</v>
          </cell>
          <cell r="J128" t="str">
            <v>Poly</v>
          </cell>
          <cell r="K128">
            <v>22.5</v>
          </cell>
          <cell r="M128" t="str">
            <v>Bleu</v>
          </cell>
          <cell r="N128">
            <v>0</v>
          </cell>
          <cell r="O128">
            <v>3</v>
          </cell>
          <cell r="P128">
            <v>4.5</v>
          </cell>
          <cell r="Q128" t="str">
            <v>USA</v>
          </cell>
          <cell r="R128" t="str">
            <v>USA</v>
          </cell>
          <cell r="S128">
            <v>0.8</v>
          </cell>
          <cell r="T128">
            <v>0.9</v>
          </cell>
          <cell r="U128">
            <v>0.9</v>
          </cell>
          <cell r="X128">
            <v>600</v>
          </cell>
          <cell r="Y128">
            <v>40042</v>
          </cell>
        </row>
        <row r="129">
          <cell r="B129">
            <v>1100</v>
          </cell>
          <cell r="C129" t="str">
            <v>B501</v>
          </cell>
          <cell r="D129" t="str">
            <v>CC</v>
          </cell>
          <cell r="E129">
            <v>190</v>
          </cell>
          <cell r="F129">
            <v>1.55</v>
          </cell>
          <cell r="G129">
            <v>0.99</v>
          </cell>
          <cell r="H129">
            <v>1.5345</v>
          </cell>
          <cell r="I129">
            <v>4.5</v>
          </cell>
          <cell r="J129" t="str">
            <v>Poly</v>
          </cell>
          <cell r="K129">
            <v>22.5</v>
          </cell>
          <cell r="M129" t="str">
            <v>Bleu</v>
          </cell>
          <cell r="N129">
            <v>0</v>
          </cell>
          <cell r="O129">
            <v>3</v>
          </cell>
          <cell r="P129">
            <v>4.5</v>
          </cell>
          <cell r="Q129" t="str">
            <v>USA</v>
          </cell>
          <cell r="R129" t="str">
            <v>USA</v>
          </cell>
          <cell r="S129">
            <v>0.8</v>
          </cell>
          <cell r="T129">
            <v>0.9</v>
          </cell>
          <cell r="U129">
            <v>0.9</v>
          </cell>
          <cell r="X129">
            <v>450</v>
          </cell>
          <cell r="Y129">
            <v>40042</v>
          </cell>
        </row>
        <row r="130">
          <cell r="B130">
            <v>1101</v>
          </cell>
          <cell r="C130" t="str">
            <v>B501</v>
          </cell>
          <cell r="D130" t="str">
            <v>CC</v>
          </cell>
          <cell r="E130">
            <v>195</v>
          </cell>
          <cell r="F130">
            <v>1.56</v>
          </cell>
          <cell r="G130">
            <v>0.99199999999999999</v>
          </cell>
          <cell r="H130">
            <v>1.54752</v>
          </cell>
          <cell r="I130">
            <v>4.5</v>
          </cell>
          <cell r="J130" t="str">
            <v>Poly</v>
          </cell>
          <cell r="K130">
            <v>22.5</v>
          </cell>
          <cell r="M130" t="str">
            <v>Bleu</v>
          </cell>
          <cell r="N130">
            <v>0</v>
          </cell>
          <cell r="O130">
            <v>3</v>
          </cell>
          <cell r="P130">
            <v>4.5</v>
          </cell>
          <cell r="Q130" t="str">
            <v>USA</v>
          </cell>
          <cell r="R130" t="str">
            <v>USA</v>
          </cell>
          <cell r="S130">
            <v>0.8</v>
          </cell>
          <cell r="T130">
            <v>0.9</v>
          </cell>
          <cell r="U130">
            <v>0.9</v>
          </cell>
          <cell r="X130">
            <v>500</v>
          </cell>
          <cell r="Y130">
            <v>40042</v>
          </cell>
        </row>
        <row r="131">
          <cell r="B131">
            <v>1102</v>
          </cell>
          <cell r="C131" t="str">
            <v>B501</v>
          </cell>
          <cell r="D131" t="str">
            <v>CC</v>
          </cell>
          <cell r="E131">
            <v>200</v>
          </cell>
          <cell r="F131">
            <v>1.57</v>
          </cell>
          <cell r="G131">
            <v>0.99299999999999999</v>
          </cell>
          <cell r="H131">
            <v>1.55901</v>
          </cell>
          <cell r="I131">
            <v>4.5</v>
          </cell>
          <cell r="J131" t="str">
            <v>Poly</v>
          </cell>
          <cell r="K131">
            <v>22.5</v>
          </cell>
          <cell r="M131" t="str">
            <v>Bleu</v>
          </cell>
          <cell r="N131">
            <v>0</v>
          </cell>
          <cell r="O131">
            <v>3</v>
          </cell>
          <cell r="P131">
            <v>4.5</v>
          </cell>
          <cell r="Q131" t="str">
            <v>USA</v>
          </cell>
          <cell r="R131" t="str">
            <v>USA</v>
          </cell>
          <cell r="S131">
            <v>0.8</v>
          </cell>
          <cell r="T131">
            <v>0.9</v>
          </cell>
          <cell r="U131">
            <v>0.9</v>
          </cell>
          <cell r="X131">
            <v>550</v>
          </cell>
          <cell r="Y131">
            <v>40042</v>
          </cell>
        </row>
        <row r="132">
          <cell r="B132">
            <v>1103</v>
          </cell>
          <cell r="C132" t="str">
            <v>B501</v>
          </cell>
          <cell r="D132" t="str">
            <v>CC</v>
          </cell>
          <cell r="E132">
            <v>205</v>
          </cell>
          <cell r="F132">
            <v>1.58</v>
          </cell>
          <cell r="G132">
            <v>0.99399999999999999</v>
          </cell>
          <cell r="H132">
            <v>1.5705200000000001</v>
          </cell>
          <cell r="I132">
            <v>4.5</v>
          </cell>
          <cell r="J132" t="str">
            <v>Poly</v>
          </cell>
          <cell r="K132">
            <v>22.5</v>
          </cell>
          <cell r="M132" t="str">
            <v>Bleu</v>
          </cell>
          <cell r="N132">
            <v>0</v>
          </cell>
          <cell r="O132">
            <v>3</v>
          </cell>
          <cell r="P132">
            <v>4.5</v>
          </cell>
          <cell r="Q132" t="str">
            <v>USA</v>
          </cell>
          <cell r="R132" t="str">
            <v>USA</v>
          </cell>
          <cell r="S132">
            <v>0.8</v>
          </cell>
          <cell r="T132">
            <v>0.9</v>
          </cell>
          <cell r="U132">
            <v>0.9</v>
          </cell>
          <cell r="X132">
            <v>600</v>
          </cell>
          <cell r="Y132">
            <v>40042</v>
          </cell>
        </row>
        <row r="133">
          <cell r="B133">
            <v>1104</v>
          </cell>
          <cell r="C133" t="str">
            <v>B501</v>
          </cell>
          <cell r="D133" t="str">
            <v>CC</v>
          </cell>
          <cell r="E133">
            <v>210</v>
          </cell>
          <cell r="F133">
            <v>1.59</v>
          </cell>
          <cell r="G133">
            <v>0.995</v>
          </cell>
          <cell r="H133">
            <v>1.5820500000000002</v>
          </cell>
          <cell r="I133">
            <v>4.5</v>
          </cell>
          <cell r="J133" t="str">
            <v>Poly</v>
          </cell>
          <cell r="K133">
            <v>22.5</v>
          </cell>
          <cell r="M133" t="str">
            <v>Bleu</v>
          </cell>
          <cell r="N133">
            <v>0</v>
          </cell>
          <cell r="O133">
            <v>3</v>
          </cell>
          <cell r="P133">
            <v>4.5</v>
          </cell>
          <cell r="Q133" t="str">
            <v>USA</v>
          </cell>
          <cell r="R133" t="str">
            <v>USA</v>
          </cell>
          <cell r="S133">
            <v>0.8</v>
          </cell>
          <cell r="T133">
            <v>0.9</v>
          </cell>
          <cell r="U133">
            <v>0.9</v>
          </cell>
          <cell r="X133">
            <v>650</v>
          </cell>
          <cell r="Y133">
            <v>40042</v>
          </cell>
        </row>
        <row r="134">
          <cell r="B134">
            <v>1105</v>
          </cell>
          <cell r="C134" t="str">
            <v>B501</v>
          </cell>
          <cell r="D134" t="str">
            <v>CC</v>
          </cell>
          <cell r="E134">
            <v>215</v>
          </cell>
          <cell r="F134">
            <v>1.6</v>
          </cell>
          <cell r="G134">
            <v>0.996</v>
          </cell>
          <cell r="H134">
            <v>1.5936000000000001</v>
          </cell>
          <cell r="I134">
            <v>4.5</v>
          </cell>
          <cell r="J134" t="str">
            <v>Poly</v>
          </cell>
          <cell r="K134">
            <v>22.5</v>
          </cell>
          <cell r="M134" t="str">
            <v>Bleu</v>
          </cell>
          <cell r="N134">
            <v>0</v>
          </cell>
          <cell r="O134">
            <v>3</v>
          </cell>
          <cell r="P134">
            <v>4.5</v>
          </cell>
          <cell r="Q134" t="str">
            <v>USA</v>
          </cell>
          <cell r="R134" t="str">
            <v>USA</v>
          </cell>
          <cell r="S134">
            <v>0.8</v>
          </cell>
          <cell r="T134">
            <v>0.9</v>
          </cell>
          <cell r="U134">
            <v>0.9</v>
          </cell>
          <cell r="X134">
            <v>700</v>
          </cell>
          <cell r="Y134">
            <v>40042</v>
          </cell>
        </row>
        <row r="135">
          <cell r="B135">
            <v>1106</v>
          </cell>
          <cell r="C135" t="str">
            <v>B501</v>
          </cell>
          <cell r="D135" t="str">
            <v>CC</v>
          </cell>
          <cell r="E135">
            <v>220</v>
          </cell>
          <cell r="F135">
            <v>1.61</v>
          </cell>
          <cell r="G135">
            <v>0.997</v>
          </cell>
          <cell r="I135">
            <v>4.5</v>
          </cell>
          <cell r="J135" t="str">
            <v>Poly</v>
          </cell>
          <cell r="K135">
            <v>22.5</v>
          </cell>
          <cell r="M135" t="str">
            <v>Bleu</v>
          </cell>
          <cell r="N135">
            <v>0</v>
          </cell>
          <cell r="O135">
            <v>3</v>
          </cell>
          <cell r="P135">
            <v>4.5</v>
          </cell>
          <cell r="Q135" t="str">
            <v>USA</v>
          </cell>
          <cell r="R135" t="str">
            <v>USA</v>
          </cell>
          <cell r="S135">
            <v>0.8</v>
          </cell>
          <cell r="T135">
            <v>0.9</v>
          </cell>
          <cell r="U135">
            <v>0.9</v>
          </cell>
          <cell r="X135">
            <v>600</v>
          </cell>
          <cell r="Y135">
            <v>40042</v>
          </cell>
        </row>
        <row r="136">
          <cell r="B136">
            <v>1107</v>
          </cell>
          <cell r="C136" t="str">
            <v>B501</v>
          </cell>
          <cell r="D136" t="str">
            <v>CC</v>
          </cell>
          <cell r="E136">
            <v>225</v>
          </cell>
          <cell r="F136">
            <v>1.62</v>
          </cell>
          <cell r="G136">
            <v>0.998</v>
          </cell>
          <cell r="I136">
            <v>4.5</v>
          </cell>
          <cell r="J136" t="str">
            <v>Poly</v>
          </cell>
          <cell r="K136">
            <v>22.5</v>
          </cell>
          <cell r="M136" t="str">
            <v>Bleu</v>
          </cell>
          <cell r="N136">
            <v>0</v>
          </cell>
          <cell r="O136">
            <v>3</v>
          </cell>
          <cell r="P136">
            <v>4.5</v>
          </cell>
          <cell r="Q136" t="str">
            <v>USA</v>
          </cell>
          <cell r="R136" t="str">
            <v>USA</v>
          </cell>
          <cell r="S136">
            <v>0.8</v>
          </cell>
          <cell r="T136">
            <v>0.9</v>
          </cell>
          <cell r="U136">
            <v>0.9</v>
          </cell>
          <cell r="X136">
            <v>600</v>
          </cell>
          <cell r="Y136">
            <v>40042</v>
          </cell>
        </row>
        <row r="137">
          <cell r="B137">
            <v>1108</v>
          </cell>
          <cell r="C137" t="str">
            <v>B501</v>
          </cell>
          <cell r="D137" t="str">
            <v>CC</v>
          </cell>
          <cell r="E137">
            <v>230</v>
          </cell>
          <cell r="F137">
            <v>1.63</v>
          </cell>
          <cell r="G137">
            <v>0.999</v>
          </cell>
          <cell r="I137">
            <v>4.5</v>
          </cell>
          <cell r="J137" t="str">
            <v>Poly</v>
          </cell>
          <cell r="K137">
            <v>22.5</v>
          </cell>
          <cell r="M137" t="str">
            <v>Bleu</v>
          </cell>
          <cell r="N137">
            <v>0</v>
          </cell>
          <cell r="O137">
            <v>3</v>
          </cell>
          <cell r="P137">
            <v>4.5</v>
          </cell>
          <cell r="Q137" t="str">
            <v>USA</v>
          </cell>
          <cell r="R137" t="str">
            <v>USA</v>
          </cell>
          <cell r="S137">
            <v>0.8</v>
          </cell>
          <cell r="T137">
            <v>0.9</v>
          </cell>
          <cell r="U137">
            <v>0.9</v>
          </cell>
          <cell r="X137">
            <v>600</v>
          </cell>
          <cell r="Y137">
            <v>40042</v>
          </cell>
        </row>
        <row r="138">
          <cell r="B138">
            <v>1109</v>
          </cell>
          <cell r="C138" t="str">
            <v>B501</v>
          </cell>
          <cell r="D138" t="str">
            <v>CC</v>
          </cell>
          <cell r="E138">
            <v>235</v>
          </cell>
          <cell r="F138">
            <v>1.64</v>
          </cell>
          <cell r="G138">
            <v>1</v>
          </cell>
          <cell r="I138">
            <v>4.5</v>
          </cell>
          <cell r="J138" t="str">
            <v>Poly</v>
          </cell>
          <cell r="K138">
            <v>22.5</v>
          </cell>
          <cell r="M138" t="str">
            <v>Bleu</v>
          </cell>
          <cell r="N138">
            <v>0</v>
          </cell>
          <cell r="O138">
            <v>3</v>
          </cell>
          <cell r="P138">
            <v>4.5</v>
          </cell>
          <cell r="Q138" t="str">
            <v>USA</v>
          </cell>
          <cell r="R138" t="str">
            <v>USA</v>
          </cell>
          <cell r="S138">
            <v>0.8</v>
          </cell>
          <cell r="T138">
            <v>0.9</v>
          </cell>
          <cell r="U138">
            <v>0.9</v>
          </cell>
          <cell r="X138">
            <v>600</v>
          </cell>
          <cell r="Y138">
            <v>40042</v>
          </cell>
        </row>
        <row r="139">
          <cell r="B139">
            <v>1110</v>
          </cell>
          <cell r="C139" t="str">
            <v>B501</v>
          </cell>
          <cell r="D139" t="str">
            <v>CC</v>
          </cell>
          <cell r="E139">
            <v>240</v>
          </cell>
          <cell r="F139">
            <v>1.65</v>
          </cell>
          <cell r="G139">
            <v>1.0009999999999999</v>
          </cell>
          <cell r="I139">
            <v>4.5</v>
          </cell>
          <cell r="J139" t="str">
            <v>Poly</v>
          </cell>
          <cell r="K139">
            <v>22.5</v>
          </cell>
          <cell r="M139" t="str">
            <v>Bleu</v>
          </cell>
          <cell r="N139">
            <v>0</v>
          </cell>
          <cell r="O139">
            <v>3</v>
          </cell>
          <cell r="P139">
            <v>4.5</v>
          </cell>
          <cell r="Q139" t="str">
            <v>USA</v>
          </cell>
          <cell r="R139" t="str">
            <v>USA</v>
          </cell>
          <cell r="S139">
            <v>0.8</v>
          </cell>
          <cell r="T139">
            <v>0.9</v>
          </cell>
          <cell r="U139">
            <v>0.9</v>
          </cell>
          <cell r="X139">
            <v>600</v>
          </cell>
          <cell r="Y139">
            <v>40042</v>
          </cell>
        </row>
        <row r="140">
          <cell r="B140">
            <v>1111</v>
          </cell>
          <cell r="C140" t="str">
            <v>B501</v>
          </cell>
          <cell r="D140" t="str">
            <v>CC</v>
          </cell>
          <cell r="E140">
            <v>245</v>
          </cell>
          <cell r="F140">
            <v>1.66</v>
          </cell>
          <cell r="G140">
            <v>1.002</v>
          </cell>
          <cell r="I140">
            <v>4.5</v>
          </cell>
          <cell r="J140" t="str">
            <v>Poly</v>
          </cell>
          <cell r="K140">
            <v>22.5</v>
          </cell>
          <cell r="M140" t="str">
            <v>Bleu</v>
          </cell>
          <cell r="N140">
            <v>0</v>
          </cell>
          <cell r="O140">
            <v>3</v>
          </cell>
          <cell r="P140">
            <v>4.5</v>
          </cell>
          <cell r="Q140" t="str">
            <v>USA</v>
          </cell>
          <cell r="R140" t="str">
            <v>USA</v>
          </cell>
          <cell r="S140">
            <v>0.8</v>
          </cell>
          <cell r="T140">
            <v>0.9</v>
          </cell>
          <cell r="U140">
            <v>0.9</v>
          </cell>
          <cell r="X140">
            <v>600</v>
          </cell>
          <cell r="Y140">
            <v>40042</v>
          </cell>
        </row>
        <row r="150">
          <cell r="B150">
            <v>10</v>
          </cell>
          <cell r="D150" t="str">
            <v>HELIOTOLE 10</v>
          </cell>
          <cell r="E150">
            <v>31</v>
          </cell>
          <cell r="F150">
            <v>31</v>
          </cell>
          <cell r="G150">
            <v>40</v>
          </cell>
          <cell r="H150">
            <v>40</v>
          </cell>
        </row>
        <row r="151">
          <cell r="B151">
            <v>11</v>
          </cell>
          <cell r="D151" t="str">
            <v>HELIOTOLE 11</v>
          </cell>
          <cell r="E151">
            <v>31</v>
          </cell>
          <cell r="F151">
            <v>31</v>
          </cell>
          <cell r="G151">
            <v>40</v>
          </cell>
          <cell r="H151">
            <v>40</v>
          </cell>
        </row>
        <row r="152">
          <cell r="B152">
            <v>12</v>
          </cell>
          <cell r="D152" t="str">
            <v>PV TEC  12</v>
          </cell>
          <cell r="E152">
            <v>31</v>
          </cell>
          <cell r="F152">
            <v>31</v>
          </cell>
          <cell r="G152">
            <v>40</v>
          </cell>
          <cell r="H152">
            <v>40</v>
          </cell>
        </row>
        <row r="153">
          <cell r="B153">
            <v>13</v>
          </cell>
          <cell r="D153" t="str">
            <v>PV TEC  13</v>
          </cell>
          <cell r="E153">
            <v>31</v>
          </cell>
          <cell r="F153">
            <v>31</v>
          </cell>
          <cell r="G153">
            <v>40</v>
          </cell>
          <cell r="H153">
            <v>40</v>
          </cell>
        </row>
        <row r="154">
          <cell r="B154">
            <v>14</v>
          </cell>
          <cell r="D154" t="str">
            <v>MECOSUN 14</v>
          </cell>
          <cell r="E154">
            <v>30</v>
          </cell>
          <cell r="F154">
            <v>10</v>
          </cell>
          <cell r="G154">
            <v>30</v>
          </cell>
          <cell r="H154">
            <v>30</v>
          </cell>
        </row>
        <row r="155">
          <cell r="B155">
            <v>15</v>
          </cell>
          <cell r="D155" t="str">
            <v>MECOSUN 15</v>
          </cell>
          <cell r="E155">
            <v>20</v>
          </cell>
          <cell r="F155">
            <v>10</v>
          </cell>
          <cell r="G155">
            <v>30</v>
          </cell>
          <cell r="H155">
            <v>30</v>
          </cell>
        </row>
        <row r="156">
          <cell r="B156">
            <v>16</v>
          </cell>
          <cell r="D156" t="str">
            <v>SOLRIF 16</v>
          </cell>
          <cell r="E156">
            <v>15</v>
          </cell>
          <cell r="F156">
            <v>10</v>
          </cell>
          <cell r="G156">
            <v>30</v>
          </cell>
          <cell r="H156">
            <v>30</v>
          </cell>
        </row>
        <row r="157">
          <cell r="B157">
            <v>17</v>
          </cell>
          <cell r="D157" t="str">
            <v>SOLRIF 16</v>
          </cell>
          <cell r="E157">
            <v>10</v>
          </cell>
          <cell r="F157">
            <v>10</v>
          </cell>
          <cell r="G157">
            <v>30</v>
          </cell>
          <cell r="H157">
            <v>30</v>
          </cell>
        </row>
        <row r="158">
          <cell r="B158">
            <v>18</v>
          </cell>
        </row>
        <row r="159">
          <cell r="B159">
            <v>19</v>
          </cell>
        </row>
        <row r="160">
          <cell r="B160">
            <v>20</v>
          </cell>
        </row>
      </sheetData>
      <sheetData sheetId="3"/>
      <sheetData sheetId="4"/>
      <sheetData sheetId="5"/>
      <sheetData sheetId="6">
        <row r="75">
          <cell r="O75">
            <v>1</v>
          </cell>
          <cell r="P75">
            <v>0.56999999999999995</v>
          </cell>
          <cell r="Q75">
            <v>1</v>
          </cell>
          <cell r="R75">
            <v>1.7500000000000002E-2</v>
          </cell>
        </row>
        <row r="76">
          <cell r="O76">
            <v>2</v>
          </cell>
          <cell r="P76">
            <v>1.1499999999999999</v>
          </cell>
          <cell r="Q76">
            <v>2</v>
          </cell>
          <cell r="R76">
            <v>3.49E-2</v>
          </cell>
        </row>
        <row r="77">
          <cell r="O77">
            <v>3</v>
          </cell>
          <cell r="P77">
            <v>1.72</v>
          </cell>
          <cell r="Q77">
            <v>3</v>
          </cell>
          <cell r="R77">
            <v>5.2400000000000002E-2</v>
          </cell>
        </row>
        <row r="78">
          <cell r="O78">
            <v>4</v>
          </cell>
          <cell r="P78">
            <v>2.29</v>
          </cell>
          <cell r="Q78">
            <v>4</v>
          </cell>
          <cell r="R78">
            <v>6.9900000000000004E-2</v>
          </cell>
        </row>
        <row r="79">
          <cell r="O79">
            <v>5</v>
          </cell>
          <cell r="P79">
            <v>2.86</v>
          </cell>
          <cell r="Q79">
            <v>5</v>
          </cell>
          <cell r="R79">
            <v>8.7499999999999994E-2</v>
          </cell>
        </row>
        <row r="80">
          <cell r="O80">
            <v>6</v>
          </cell>
          <cell r="P80">
            <v>3.43</v>
          </cell>
          <cell r="Q80">
            <v>6</v>
          </cell>
          <cell r="R80">
            <v>0.1051</v>
          </cell>
        </row>
        <row r="81">
          <cell r="O81">
            <v>7</v>
          </cell>
          <cell r="P81">
            <v>4</v>
          </cell>
          <cell r="Q81">
            <v>7</v>
          </cell>
          <cell r="R81">
            <v>0.12280000000000001</v>
          </cell>
        </row>
        <row r="82">
          <cell r="O82">
            <v>8</v>
          </cell>
          <cell r="P82">
            <v>4.57</v>
          </cell>
          <cell r="Q82">
            <v>8</v>
          </cell>
          <cell r="R82">
            <v>0.14050000000000001</v>
          </cell>
        </row>
        <row r="83">
          <cell r="O83">
            <v>9</v>
          </cell>
          <cell r="P83">
            <v>5.14</v>
          </cell>
          <cell r="Q83">
            <v>9</v>
          </cell>
          <cell r="R83">
            <v>0.15840000000000001</v>
          </cell>
        </row>
        <row r="84">
          <cell r="O84">
            <v>10</v>
          </cell>
          <cell r="P84">
            <v>5.71</v>
          </cell>
          <cell r="Q84">
            <v>10</v>
          </cell>
          <cell r="R84">
            <v>0.17630000000000001</v>
          </cell>
        </row>
        <row r="85">
          <cell r="O85">
            <v>11</v>
          </cell>
          <cell r="P85">
            <v>6.28</v>
          </cell>
          <cell r="Q85">
            <v>11</v>
          </cell>
          <cell r="R85">
            <v>0.19439999999999999</v>
          </cell>
        </row>
        <row r="86">
          <cell r="O86">
            <v>12</v>
          </cell>
          <cell r="P86">
            <v>6.84</v>
          </cell>
          <cell r="Q86">
            <v>12</v>
          </cell>
          <cell r="R86">
            <v>0.21260000000000001</v>
          </cell>
        </row>
        <row r="87">
          <cell r="O87">
            <v>13</v>
          </cell>
          <cell r="P87">
            <v>7.41</v>
          </cell>
          <cell r="Q87">
            <v>13</v>
          </cell>
          <cell r="R87">
            <v>0.23089999999999999</v>
          </cell>
        </row>
        <row r="88">
          <cell r="O88">
            <v>14</v>
          </cell>
          <cell r="P88">
            <v>7.97</v>
          </cell>
          <cell r="Q88">
            <v>14</v>
          </cell>
          <cell r="R88">
            <v>0.24929999999999999</v>
          </cell>
        </row>
        <row r="89">
          <cell r="O89">
            <v>15</v>
          </cell>
          <cell r="P89">
            <v>8.5299999999999994</v>
          </cell>
          <cell r="Q89">
            <v>15</v>
          </cell>
          <cell r="R89">
            <v>0.26790000000000003</v>
          </cell>
        </row>
        <row r="90">
          <cell r="O90">
            <v>16</v>
          </cell>
          <cell r="P90">
            <v>9.09</v>
          </cell>
          <cell r="Q90">
            <v>16</v>
          </cell>
          <cell r="R90">
            <v>0.28670000000000001</v>
          </cell>
        </row>
        <row r="91">
          <cell r="O91">
            <v>17</v>
          </cell>
          <cell r="P91">
            <v>9.65</v>
          </cell>
          <cell r="Q91">
            <v>17</v>
          </cell>
          <cell r="R91">
            <v>0.30570000000000003</v>
          </cell>
        </row>
        <row r="92">
          <cell r="O92">
            <v>18</v>
          </cell>
          <cell r="P92">
            <v>10.199999999999999</v>
          </cell>
          <cell r="Q92">
            <v>18</v>
          </cell>
          <cell r="R92">
            <v>0.32490000000000002</v>
          </cell>
        </row>
        <row r="93">
          <cell r="O93">
            <v>19</v>
          </cell>
          <cell r="P93">
            <v>10.76</v>
          </cell>
          <cell r="Q93">
            <v>19</v>
          </cell>
          <cell r="R93">
            <v>0.34429999999999999</v>
          </cell>
        </row>
        <row r="94">
          <cell r="O94">
            <v>20</v>
          </cell>
          <cell r="P94">
            <v>11.31</v>
          </cell>
          <cell r="Q94">
            <v>20</v>
          </cell>
          <cell r="R94">
            <v>0.36399999999999999</v>
          </cell>
        </row>
        <row r="95">
          <cell r="O95">
            <v>21</v>
          </cell>
          <cell r="P95">
            <v>11.86</v>
          </cell>
          <cell r="Q95">
            <v>21</v>
          </cell>
          <cell r="R95">
            <v>0.38390000000000002</v>
          </cell>
        </row>
        <row r="96">
          <cell r="O96">
            <v>22</v>
          </cell>
          <cell r="P96">
            <v>12.41</v>
          </cell>
          <cell r="Q96">
            <v>22</v>
          </cell>
          <cell r="R96">
            <v>0.40400000000000003</v>
          </cell>
        </row>
        <row r="97">
          <cell r="O97">
            <v>23</v>
          </cell>
          <cell r="P97">
            <v>12.95</v>
          </cell>
          <cell r="Q97">
            <v>23</v>
          </cell>
          <cell r="R97">
            <v>0.42449999999999999</v>
          </cell>
        </row>
        <row r="98">
          <cell r="O98">
            <v>24</v>
          </cell>
          <cell r="P98">
            <v>13.5</v>
          </cell>
          <cell r="Q98">
            <v>24</v>
          </cell>
          <cell r="R98">
            <v>0.44519999999999998</v>
          </cell>
        </row>
        <row r="99">
          <cell r="O99">
            <v>25</v>
          </cell>
          <cell r="P99">
            <v>14.04</v>
          </cell>
          <cell r="Q99">
            <v>25</v>
          </cell>
          <cell r="R99">
            <v>0.46629999999999999</v>
          </cell>
        </row>
        <row r="100">
          <cell r="O100">
            <v>26</v>
          </cell>
          <cell r="P100">
            <v>14.57</v>
          </cell>
          <cell r="Q100">
            <v>26</v>
          </cell>
          <cell r="R100">
            <v>0.48770000000000002</v>
          </cell>
        </row>
        <row r="101">
          <cell r="O101">
            <v>27</v>
          </cell>
          <cell r="P101">
            <v>15.11</v>
          </cell>
          <cell r="Q101">
            <v>27</v>
          </cell>
          <cell r="R101">
            <v>0.50949999999999995</v>
          </cell>
        </row>
        <row r="102">
          <cell r="O102">
            <v>28</v>
          </cell>
          <cell r="P102">
            <v>15.64</v>
          </cell>
          <cell r="Q102">
            <v>28</v>
          </cell>
          <cell r="R102">
            <v>0.53169999999999995</v>
          </cell>
        </row>
        <row r="103">
          <cell r="O103">
            <v>29</v>
          </cell>
          <cell r="P103">
            <v>16.170000000000002</v>
          </cell>
          <cell r="Q103">
            <v>29</v>
          </cell>
          <cell r="R103">
            <v>0.55430000000000001</v>
          </cell>
        </row>
        <row r="104">
          <cell r="O104">
            <v>30</v>
          </cell>
          <cell r="P104">
            <v>16.7</v>
          </cell>
          <cell r="Q104">
            <v>30</v>
          </cell>
          <cell r="R104">
            <v>0.57740000000000002</v>
          </cell>
        </row>
        <row r="105">
          <cell r="O105">
            <v>31</v>
          </cell>
          <cell r="P105">
            <v>17.22</v>
          </cell>
          <cell r="Q105">
            <v>31</v>
          </cell>
          <cell r="R105">
            <v>0.60089999999999999</v>
          </cell>
        </row>
        <row r="106">
          <cell r="O106">
            <v>32</v>
          </cell>
          <cell r="P106">
            <v>17.739999999999998</v>
          </cell>
          <cell r="Q106">
            <v>32</v>
          </cell>
          <cell r="R106">
            <v>0.62490000000000001</v>
          </cell>
        </row>
        <row r="107">
          <cell r="O107">
            <v>33</v>
          </cell>
          <cell r="P107">
            <v>18.260000000000002</v>
          </cell>
          <cell r="Q107">
            <v>33</v>
          </cell>
          <cell r="R107">
            <v>0.64939999999999998</v>
          </cell>
        </row>
        <row r="108">
          <cell r="O108">
            <v>34</v>
          </cell>
          <cell r="P108">
            <v>18.78</v>
          </cell>
          <cell r="Q108">
            <v>34</v>
          </cell>
          <cell r="R108">
            <v>0.67449999999999999</v>
          </cell>
        </row>
        <row r="109">
          <cell r="O109">
            <v>35</v>
          </cell>
          <cell r="P109">
            <v>19.23</v>
          </cell>
          <cell r="Q109">
            <v>35</v>
          </cell>
          <cell r="R109">
            <v>0.70020000000000004</v>
          </cell>
        </row>
        <row r="110">
          <cell r="O110">
            <v>36</v>
          </cell>
          <cell r="P110">
            <v>19.8</v>
          </cell>
          <cell r="Q110">
            <v>36</v>
          </cell>
          <cell r="R110">
            <v>0.72650000000000003</v>
          </cell>
        </row>
        <row r="111">
          <cell r="O111">
            <v>37</v>
          </cell>
          <cell r="P111">
            <v>20.3</v>
          </cell>
          <cell r="Q111">
            <v>37</v>
          </cell>
          <cell r="R111">
            <v>0.75360000000000005</v>
          </cell>
        </row>
        <row r="112">
          <cell r="O112">
            <v>38</v>
          </cell>
          <cell r="P112">
            <v>20.81</v>
          </cell>
          <cell r="Q112">
            <v>38</v>
          </cell>
          <cell r="R112">
            <v>0.78129999999999999</v>
          </cell>
        </row>
        <row r="113">
          <cell r="O113">
            <v>39</v>
          </cell>
          <cell r="P113">
            <v>21.31</v>
          </cell>
          <cell r="Q113">
            <v>39</v>
          </cell>
          <cell r="R113">
            <v>0.80979999999999996</v>
          </cell>
        </row>
        <row r="114">
          <cell r="O114">
            <v>40</v>
          </cell>
          <cell r="P114">
            <v>21.8</v>
          </cell>
          <cell r="Q114">
            <v>40</v>
          </cell>
          <cell r="R114">
            <v>0.83909999999999996</v>
          </cell>
        </row>
        <row r="115">
          <cell r="O115">
            <v>41</v>
          </cell>
          <cell r="P115">
            <v>22.29</v>
          </cell>
          <cell r="Q115">
            <v>41</v>
          </cell>
          <cell r="R115">
            <v>0.86929999999999996</v>
          </cell>
        </row>
        <row r="116">
          <cell r="O116">
            <v>42</v>
          </cell>
          <cell r="P116">
            <v>22.78</v>
          </cell>
          <cell r="Q116">
            <v>42</v>
          </cell>
          <cell r="R116">
            <v>0.90039999999999998</v>
          </cell>
        </row>
        <row r="117">
          <cell r="O117">
            <v>43</v>
          </cell>
          <cell r="P117">
            <v>23.27</v>
          </cell>
          <cell r="Q117">
            <v>43</v>
          </cell>
          <cell r="R117">
            <v>0.9325</v>
          </cell>
        </row>
        <row r="118">
          <cell r="O118">
            <v>44</v>
          </cell>
          <cell r="P118">
            <v>23.75</v>
          </cell>
          <cell r="Q118">
            <v>44</v>
          </cell>
          <cell r="R118">
            <v>0.9657</v>
          </cell>
        </row>
        <row r="119">
          <cell r="O119">
            <v>45</v>
          </cell>
          <cell r="P119">
            <v>24.23</v>
          </cell>
          <cell r="Q119">
            <v>45</v>
          </cell>
          <cell r="R119">
            <v>1</v>
          </cell>
        </row>
        <row r="120">
          <cell r="O120">
            <v>46</v>
          </cell>
          <cell r="P120">
            <v>24.7</v>
          </cell>
          <cell r="Q120">
            <v>46</v>
          </cell>
          <cell r="R120">
            <v>1.0355000000000001</v>
          </cell>
        </row>
        <row r="121">
          <cell r="O121">
            <v>47</v>
          </cell>
          <cell r="P121">
            <v>25.17</v>
          </cell>
          <cell r="Q121">
            <v>47</v>
          </cell>
          <cell r="R121">
            <v>1.0724</v>
          </cell>
        </row>
        <row r="122">
          <cell r="O122">
            <v>48</v>
          </cell>
          <cell r="P122">
            <v>25.64</v>
          </cell>
          <cell r="Q122">
            <v>48</v>
          </cell>
          <cell r="R122">
            <v>1.1106</v>
          </cell>
        </row>
        <row r="123">
          <cell r="O123">
            <v>49</v>
          </cell>
          <cell r="P123">
            <v>26.1</v>
          </cell>
          <cell r="Q123">
            <v>49</v>
          </cell>
          <cell r="R123">
            <v>1.1504000000000001</v>
          </cell>
        </row>
        <row r="124">
          <cell r="O124">
            <v>50</v>
          </cell>
          <cell r="P124">
            <v>26.57</v>
          </cell>
          <cell r="Q124">
            <v>50</v>
          </cell>
          <cell r="R124">
            <v>1.1918</v>
          </cell>
        </row>
        <row r="125">
          <cell r="O125">
            <v>51</v>
          </cell>
          <cell r="P125">
            <v>27.02</v>
          </cell>
          <cell r="Q125">
            <v>51</v>
          </cell>
          <cell r="R125">
            <v>1.2349000000000001</v>
          </cell>
        </row>
        <row r="126">
          <cell r="O126">
            <v>52</v>
          </cell>
          <cell r="P126">
            <v>27.47</v>
          </cell>
          <cell r="Q126">
            <v>52</v>
          </cell>
          <cell r="R126">
            <v>1.2799</v>
          </cell>
        </row>
        <row r="127">
          <cell r="O127">
            <v>53</v>
          </cell>
          <cell r="P127">
            <v>27.92</v>
          </cell>
          <cell r="Q127">
            <v>53</v>
          </cell>
          <cell r="R127">
            <v>1.327</v>
          </cell>
        </row>
        <row r="128">
          <cell r="O128">
            <v>54</v>
          </cell>
          <cell r="P128">
            <v>28.37</v>
          </cell>
          <cell r="Q128">
            <v>54</v>
          </cell>
          <cell r="R128">
            <v>1.3764000000000001</v>
          </cell>
        </row>
        <row r="129">
          <cell r="O129">
            <v>55</v>
          </cell>
          <cell r="P129">
            <v>28.81</v>
          </cell>
          <cell r="Q129">
            <v>55</v>
          </cell>
          <cell r="R129">
            <v>1.4280999999999999</v>
          </cell>
        </row>
        <row r="130">
          <cell r="O130">
            <v>56</v>
          </cell>
          <cell r="P130">
            <v>29.25</v>
          </cell>
          <cell r="Q130">
            <v>56</v>
          </cell>
          <cell r="R130">
            <v>1.4825999999999999</v>
          </cell>
        </row>
        <row r="131">
          <cell r="O131">
            <v>57</v>
          </cell>
          <cell r="P131">
            <v>29.68</v>
          </cell>
          <cell r="Q131">
            <v>57</v>
          </cell>
          <cell r="R131">
            <v>1.5399</v>
          </cell>
        </row>
        <row r="132">
          <cell r="O132">
            <v>58</v>
          </cell>
          <cell r="P132">
            <v>30.11</v>
          </cell>
          <cell r="Q132">
            <v>58</v>
          </cell>
          <cell r="R132">
            <v>1.6003000000000001</v>
          </cell>
        </row>
        <row r="133">
          <cell r="O133">
            <v>59</v>
          </cell>
          <cell r="P133">
            <v>30.54</v>
          </cell>
          <cell r="Q133">
            <v>59</v>
          </cell>
          <cell r="R133">
            <v>1.6642999999999999</v>
          </cell>
        </row>
        <row r="134">
          <cell r="O134">
            <v>60</v>
          </cell>
          <cell r="P134">
            <v>30.96</v>
          </cell>
          <cell r="Q134">
            <v>60</v>
          </cell>
          <cell r="R134">
            <v>1.7321</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Implantation "/>
      <sheetName val="Base"/>
      <sheetName val="Doc Toiture"/>
      <sheetName val="Angle 1"/>
      <sheetName val="Angle 2"/>
      <sheetName val=" % angle"/>
      <sheetName val="Correction solaire"/>
      <sheetName val="Ensoleillement "/>
    </sheetNames>
    <sheetDataSet>
      <sheetData sheetId="0"/>
      <sheetData sheetId="1" refreshError="1">
        <row r="8">
          <cell r="N8">
            <v>0.02</v>
          </cell>
          <cell r="O8">
            <v>0.02</v>
          </cell>
        </row>
        <row r="9">
          <cell r="N9">
            <v>0.04</v>
          </cell>
          <cell r="O9">
            <v>0.04</v>
          </cell>
        </row>
        <row r="10">
          <cell r="N10">
            <v>3.1E-2</v>
          </cell>
          <cell r="O10">
            <v>3.1E-2</v>
          </cell>
        </row>
        <row r="29">
          <cell r="G29">
            <v>10</v>
          </cell>
        </row>
        <row r="30">
          <cell r="D30">
            <v>0.95099999999999996</v>
          </cell>
          <cell r="G30">
            <v>6</v>
          </cell>
        </row>
      </sheetData>
      <sheetData sheetId="2" refreshError="1">
        <row r="9">
          <cell r="B9">
            <v>100</v>
          </cell>
          <cell r="C9" t="str">
            <v>ES-B-180-fa1</v>
          </cell>
          <cell r="D9" t="str">
            <v>Evergreen</v>
          </cell>
          <cell r="E9">
            <v>180</v>
          </cell>
          <cell r="F9">
            <v>1.571</v>
          </cell>
          <cell r="G9">
            <v>0.95099999999999996</v>
          </cell>
          <cell r="H9">
            <v>1.4940209999999998</v>
          </cell>
          <cell r="I9">
            <v>4.0999999999999996</v>
          </cell>
          <cell r="J9" t="str">
            <v>Poly</v>
          </cell>
          <cell r="K9">
            <v>18.2</v>
          </cell>
          <cell r="L9" t="str">
            <v>Gris</v>
          </cell>
          <cell r="M9" t="str">
            <v>bleu</v>
          </cell>
          <cell r="N9">
            <v>3.6</v>
          </cell>
          <cell r="O9">
            <v>5.4</v>
          </cell>
          <cell r="P9">
            <v>0.49</v>
          </cell>
          <cell r="Q9" t="str">
            <v>USA</v>
          </cell>
          <cell r="R9" t="str">
            <v>USA</v>
          </cell>
          <cell r="S9">
            <v>0.9</v>
          </cell>
          <cell r="T9">
            <v>0.8</v>
          </cell>
          <cell r="U9">
            <v>0.8</v>
          </cell>
          <cell r="V9" t="str">
            <v>MC4</v>
          </cell>
          <cell r="W9">
            <v>21.3</v>
          </cell>
          <cell r="X9">
            <v>450</v>
          </cell>
          <cell r="Y9">
            <v>40042</v>
          </cell>
          <cell r="Z9">
            <v>5</v>
          </cell>
        </row>
        <row r="10">
          <cell r="B10">
            <v>101</v>
          </cell>
          <cell r="C10" t="str">
            <v>ES-B-190-fa1</v>
          </cell>
          <cell r="D10" t="str">
            <v>Evergreen</v>
          </cell>
          <cell r="E10">
            <v>190</v>
          </cell>
          <cell r="F10">
            <v>1.571</v>
          </cell>
          <cell r="G10">
            <v>0.95099999999999996</v>
          </cell>
          <cell r="H10">
            <v>1.4940209999999998</v>
          </cell>
          <cell r="I10">
            <v>4.0999999999999996</v>
          </cell>
          <cell r="J10" t="str">
            <v>Poly</v>
          </cell>
          <cell r="K10">
            <v>18.2</v>
          </cell>
          <cell r="L10" t="str">
            <v>Gris</v>
          </cell>
          <cell r="M10" t="str">
            <v>bleu</v>
          </cell>
          <cell r="N10">
            <v>3.8</v>
          </cell>
          <cell r="O10">
            <v>4.9000000000000004</v>
          </cell>
          <cell r="P10">
            <v>0.49</v>
          </cell>
          <cell r="Q10" t="str">
            <v>USA</v>
          </cell>
          <cell r="R10" t="str">
            <v>USA</v>
          </cell>
          <cell r="S10">
            <v>0.8</v>
          </cell>
          <cell r="T10">
            <v>0.9</v>
          </cell>
          <cell r="U10">
            <v>0.9</v>
          </cell>
          <cell r="V10" t="str">
            <v>MC4</v>
          </cell>
          <cell r="W10">
            <v>21.5</v>
          </cell>
          <cell r="X10">
            <v>500</v>
          </cell>
          <cell r="Y10">
            <v>40042</v>
          </cell>
          <cell r="Z10">
            <v>5</v>
          </cell>
        </row>
        <row r="11">
          <cell r="B11">
            <v>102</v>
          </cell>
          <cell r="C11" t="str">
            <v>ES-B-195-fa1</v>
          </cell>
          <cell r="D11" t="str">
            <v>Evergreen</v>
          </cell>
          <cell r="E11">
            <v>195</v>
          </cell>
          <cell r="F11">
            <v>1.571</v>
          </cell>
          <cell r="G11">
            <v>0.95099999999999996</v>
          </cell>
          <cell r="H11">
            <v>1.4940209999999998</v>
          </cell>
          <cell r="I11">
            <v>4.0999999999999996</v>
          </cell>
          <cell r="J11" t="str">
            <v>Poly</v>
          </cell>
          <cell r="K11">
            <v>18.2</v>
          </cell>
          <cell r="L11" t="str">
            <v>Gris</v>
          </cell>
          <cell r="M11" t="str">
            <v>bleu</v>
          </cell>
          <cell r="N11">
            <v>0</v>
          </cell>
          <cell r="O11">
            <v>4.9000000000000004</v>
          </cell>
          <cell r="P11">
            <v>0.49</v>
          </cell>
          <cell r="Q11" t="str">
            <v>USA</v>
          </cell>
          <cell r="R11" t="str">
            <v>USA</v>
          </cell>
          <cell r="S11">
            <v>0.8</v>
          </cell>
          <cell r="T11">
            <v>0.9</v>
          </cell>
          <cell r="U11">
            <v>0.9</v>
          </cell>
          <cell r="V11" t="str">
            <v>MC4</v>
          </cell>
          <cell r="W11">
            <v>21.7</v>
          </cell>
          <cell r="X11">
            <v>550</v>
          </cell>
          <cell r="Y11">
            <v>40042</v>
          </cell>
          <cell r="Z11">
            <v>5</v>
          </cell>
        </row>
        <row r="12">
          <cell r="B12">
            <v>103</v>
          </cell>
          <cell r="C12" t="str">
            <v>ES-A-200-fa2</v>
          </cell>
          <cell r="D12" t="str">
            <v>Evergreen</v>
          </cell>
          <cell r="E12">
            <v>200</v>
          </cell>
          <cell r="F12">
            <v>1.65</v>
          </cell>
          <cell r="G12">
            <v>0.95099999999999996</v>
          </cell>
          <cell r="H12">
            <v>1.5691499999999998</v>
          </cell>
          <cell r="I12">
            <v>4.5999999999999996</v>
          </cell>
          <cell r="J12" t="str">
            <v>Poly</v>
          </cell>
          <cell r="K12">
            <v>18.600000000000001</v>
          </cell>
          <cell r="L12" t="str">
            <v>Noir ou Gris</v>
          </cell>
          <cell r="M12" t="str">
            <v>bleu</v>
          </cell>
          <cell r="N12">
            <v>0</v>
          </cell>
          <cell r="O12">
            <v>4.9000000000000004</v>
          </cell>
          <cell r="P12">
            <v>0.45</v>
          </cell>
          <cell r="Q12" t="str">
            <v>USA</v>
          </cell>
          <cell r="R12" t="str">
            <v>USA</v>
          </cell>
          <cell r="S12">
            <v>0.8</v>
          </cell>
          <cell r="T12">
            <v>0.9</v>
          </cell>
          <cell r="U12">
            <v>0.9</v>
          </cell>
          <cell r="V12" t="str">
            <v>MC4</v>
          </cell>
          <cell r="W12">
            <v>22.5</v>
          </cell>
          <cell r="X12">
            <v>600</v>
          </cell>
          <cell r="Y12">
            <v>40042</v>
          </cell>
          <cell r="Z12">
            <v>5</v>
          </cell>
        </row>
        <row r="13">
          <cell r="B13">
            <v>104</v>
          </cell>
          <cell r="C13" t="str">
            <v>ES-A-205-fa2</v>
          </cell>
          <cell r="D13" t="str">
            <v>Evergreen</v>
          </cell>
          <cell r="E13">
            <v>205</v>
          </cell>
          <cell r="F13">
            <v>1.65</v>
          </cell>
          <cell r="G13">
            <v>0.95099999999999996</v>
          </cell>
          <cell r="H13">
            <v>1.5691499999999998</v>
          </cell>
          <cell r="I13">
            <v>4.5999999999999996</v>
          </cell>
          <cell r="J13" t="str">
            <v>Poly</v>
          </cell>
          <cell r="K13">
            <v>18.600000000000001</v>
          </cell>
          <cell r="L13" t="str">
            <v>Noir ou Gris</v>
          </cell>
          <cell r="M13" t="str">
            <v>bleu</v>
          </cell>
          <cell r="N13">
            <v>0</v>
          </cell>
          <cell r="O13">
            <v>4.9000000000000004</v>
          </cell>
          <cell r="P13">
            <v>0.45</v>
          </cell>
          <cell r="Q13" t="str">
            <v>USA</v>
          </cell>
          <cell r="R13" t="str">
            <v>USA</v>
          </cell>
          <cell r="S13">
            <v>0.8</v>
          </cell>
          <cell r="T13">
            <v>0.9</v>
          </cell>
          <cell r="U13">
            <v>0.9</v>
          </cell>
          <cell r="V13" t="str">
            <v>MC4</v>
          </cell>
          <cell r="W13">
            <v>22.8</v>
          </cell>
          <cell r="X13">
            <v>650</v>
          </cell>
          <cell r="Y13">
            <v>40042</v>
          </cell>
          <cell r="Z13">
            <v>5</v>
          </cell>
        </row>
        <row r="14">
          <cell r="B14">
            <v>105</v>
          </cell>
          <cell r="C14" t="str">
            <v>ES-A-210-fa2</v>
          </cell>
          <cell r="D14" t="str">
            <v>Evergreen</v>
          </cell>
          <cell r="E14">
            <v>210</v>
          </cell>
          <cell r="F14">
            <v>1.65</v>
          </cell>
          <cell r="G14">
            <v>0.95099999999999996</v>
          </cell>
          <cell r="H14">
            <v>1.5691499999999998</v>
          </cell>
          <cell r="I14">
            <v>4.5999999999999996</v>
          </cell>
          <cell r="J14" t="str">
            <v>Poly</v>
          </cell>
          <cell r="K14">
            <v>18.600000000000001</v>
          </cell>
          <cell r="L14" t="str">
            <v>Noir ou Gris</v>
          </cell>
          <cell r="M14" t="str">
            <v>bleu</v>
          </cell>
          <cell r="N14">
            <v>0</v>
          </cell>
          <cell r="O14">
            <v>4.9000000000000004</v>
          </cell>
          <cell r="P14">
            <v>0.45</v>
          </cell>
          <cell r="Q14" t="str">
            <v>USA</v>
          </cell>
          <cell r="R14" t="str">
            <v>USA</v>
          </cell>
          <cell r="S14">
            <v>0.8</v>
          </cell>
          <cell r="T14">
            <v>0.9</v>
          </cell>
          <cell r="U14">
            <v>0.9</v>
          </cell>
          <cell r="V14" t="str">
            <v>MC4</v>
          </cell>
          <cell r="W14">
            <v>23.1</v>
          </cell>
          <cell r="X14">
            <v>700</v>
          </cell>
          <cell r="Y14">
            <v>40042</v>
          </cell>
          <cell r="Z14">
            <v>5</v>
          </cell>
        </row>
        <row r="15">
          <cell r="B15">
            <v>106</v>
          </cell>
        </row>
        <row r="16">
          <cell r="B16">
            <v>107</v>
          </cell>
        </row>
        <row r="17">
          <cell r="B17">
            <v>108</v>
          </cell>
        </row>
        <row r="18">
          <cell r="B18">
            <v>109</v>
          </cell>
        </row>
        <row r="19">
          <cell r="B19">
            <v>110</v>
          </cell>
        </row>
        <row r="20">
          <cell r="B20">
            <v>111</v>
          </cell>
        </row>
        <row r="21">
          <cell r="B21">
            <v>200</v>
          </cell>
          <cell r="C21" t="str">
            <v>SV-T-180</v>
          </cell>
          <cell r="D21" t="str">
            <v>Sovello</v>
          </cell>
          <cell r="E21">
            <v>180</v>
          </cell>
          <cell r="F21">
            <v>1.571</v>
          </cell>
          <cell r="G21">
            <v>0.95099999999999996</v>
          </cell>
          <cell r="H21">
            <v>1.4940209999999998</v>
          </cell>
          <cell r="I21">
            <v>4.0999999999999996</v>
          </cell>
          <cell r="J21" t="str">
            <v>Poly</v>
          </cell>
          <cell r="K21">
            <v>17.399999999999999</v>
          </cell>
          <cell r="L21" t="str">
            <v>gris</v>
          </cell>
          <cell r="M21" t="str">
            <v>bleu</v>
          </cell>
          <cell r="N21" t="str">
            <v>3,6,</v>
          </cell>
          <cell r="O21">
            <v>5.94</v>
          </cell>
          <cell r="P21">
            <v>0.49</v>
          </cell>
          <cell r="Q21" t="str">
            <v>RFA</v>
          </cell>
          <cell r="R21" t="str">
            <v>RFA</v>
          </cell>
          <cell r="S21">
            <v>0.8</v>
          </cell>
          <cell r="T21">
            <v>0.8</v>
          </cell>
          <cell r="U21">
            <v>0.9</v>
          </cell>
          <cell r="V21" t="str">
            <v>MC4</v>
          </cell>
          <cell r="W21">
            <v>21.3</v>
          </cell>
          <cell r="X21">
            <v>450</v>
          </cell>
          <cell r="Y21">
            <v>40042</v>
          </cell>
          <cell r="Z21">
            <v>5</v>
          </cell>
        </row>
        <row r="22">
          <cell r="B22">
            <v>201</v>
          </cell>
          <cell r="C22" t="str">
            <v>SV-T-190</v>
          </cell>
          <cell r="D22" t="str">
            <v>Sovello</v>
          </cell>
          <cell r="E22">
            <v>190</v>
          </cell>
          <cell r="F22">
            <v>1.571</v>
          </cell>
          <cell r="G22">
            <v>0.95099999999999996</v>
          </cell>
          <cell r="H22">
            <v>1.4940209999999998</v>
          </cell>
          <cell r="I22">
            <v>4.0999999999999996</v>
          </cell>
          <cell r="J22" t="str">
            <v>Poly</v>
          </cell>
          <cell r="K22">
            <v>17.399999999999999</v>
          </cell>
          <cell r="L22" t="str">
            <v>gris</v>
          </cell>
          <cell r="M22" t="str">
            <v>bleu</v>
          </cell>
          <cell r="N22">
            <v>3.8</v>
          </cell>
          <cell r="O22">
            <v>4.75</v>
          </cell>
          <cell r="P22">
            <v>0.49</v>
          </cell>
          <cell r="Q22" t="str">
            <v>RFA</v>
          </cell>
          <cell r="R22" t="str">
            <v>RFA</v>
          </cell>
          <cell r="S22">
            <v>0.8</v>
          </cell>
          <cell r="T22">
            <v>0.8</v>
          </cell>
          <cell r="U22">
            <v>0.9</v>
          </cell>
          <cell r="V22" t="str">
            <v>MC4</v>
          </cell>
          <cell r="W22">
            <v>21.5</v>
          </cell>
          <cell r="X22">
            <v>500</v>
          </cell>
          <cell r="Y22">
            <v>40042</v>
          </cell>
          <cell r="Z22">
            <v>5</v>
          </cell>
        </row>
        <row r="23">
          <cell r="B23">
            <v>202</v>
          </cell>
          <cell r="C23" t="str">
            <v>SV-T-195</v>
          </cell>
          <cell r="D23" t="str">
            <v>Sovello</v>
          </cell>
          <cell r="E23">
            <v>195</v>
          </cell>
          <cell r="F23">
            <v>1.571</v>
          </cell>
          <cell r="G23">
            <v>0.95099999999999996</v>
          </cell>
          <cell r="H23">
            <v>1.4940209999999998</v>
          </cell>
          <cell r="I23">
            <v>4.0999999999999996</v>
          </cell>
          <cell r="J23" t="str">
            <v>Poly</v>
          </cell>
          <cell r="K23">
            <v>17.399999999999999</v>
          </cell>
          <cell r="L23" t="str">
            <v>gris</v>
          </cell>
          <cell r="M23" t="str">
            <v>bleu</v>
          </cell>
          <cell r="N23">
            <v>0</v>
          </cell>
          <cell r="O23">
            <v>4.87</v>
          </cell>
          <cell r="P23">
            <v>0.49</v>
          </cell>
          <cell r="Q23" t="str">
            <v>RFA</v>
          </cell>
          <cell r="R23" t="str">
            <v>RFA</v>
          </cell>
          <cell r="S23">
            <v>0.8</v>
          </cell>
          <cell r="T23">
            <v>0.8</v>
          </cell>
          <cell r="U23">
            <v>0.9</v>
          </cell>
          <cell r="V23" t="str">
            <v>MC4</v>
          </cell>
          <cell r="W23">
            <v>21.7</v>
          </cell>
          <cell r="X23">
            <v>550</v>
          </cell>
          <cell r="Y23">
            <v>40042</v>
          </cell>
          <cell r="Z23">
            <v>5</v>
          </cell>
        </row>
        <row r="24">
          <cell r="B24">
            <v>203</v>
          </cell>
          <cell r="C24" t="str">
            <v>SV-T-200</v>
          </cell>
          <cell r="D24" t="str">
            <v>Sovello</v>
          </cell>
          <cell r="E24">
            <v>200</v>
          </cell>
          <cell r="F24">
            <v>1.571</v>
          </cell>
          <cell r="G24">
            <v>0.99399999999999999</v>
          </cell>
          <cell r="H24">
            <v>1.561574</v>
          </cell>
          <cell r="I24">
            <v>4.0999999999999996</v>
          </cell>
          <cell r="J24" t="str">
            <v>Poly</v>
          </cell>
          <cell r="K24">
            <v>17.399999999999999</v>
          </cell>
          <cell r="L24" t="str">
            <v>gris</v>
          </cell>
          <cell r="M24" t="str">
            <v>bleu</v>
          </cell>
          <cell r="N24">
            <v>0</v>
          </cell>
          <cell r="O24">
            <v>5</v>
          </cell>
          <cell r="P24">
            <v>0.49</v>
          </cell>
          <cell r="Q24" t="str">
            <v>RFA</v>
          </cell>
          <cell r="R24" t="str">
            <v>RFA</v>
          </cell>
          <cell r="S24">
            <v>0.8</v>
          </cell>
          <cell r="T24">
            <v>0.8</v>
          </cell>
          <cell r="U24">
            <v>0.9</v>
          </cell>
          <cell r="V24" t="str">
            <v>MC4</v>
          </cell>
          <cell r="W24">
            <v>21.8</v>
          </cell>
          <cell r="X24">
            <v>600</v>
          </cell>
          <cell r="Y24">
            <v>40042</v>
          </cell>
          <cell r="Z24">
            <v>5</v>
          </cell>
        </row>
        <row r="25">
          <cell r="B25">
            <v>204</v>
          </cell>
          <cell r="C25" t="str">
            <v>SV-X-195</v>
          </cell>
          <cell r="D25" t="str">
            <v>Sovello</v>
          </cell>
          <cell r="E25">
            <v>195</v>
          </cell>
          <cell r="F25">
            <v>1.59</v>
          </cell>
          <cell r="G25">
            <v>0.995</v>
          </cell>
          <cell r="H25">
            <v>1.5820500000000002</v>
          </cell>
          <cell r="I25">
            <v>4.5</v>
          </cell>
          <cell r="J25" t="str">
            <v>Poly</v>
          </cell>
          <cell r="K25">
            <v>18.600000000000001</v>
          </cell>
          <cell r="L25" t="str">
            <v>gris</v>
          </cell>
          <cell r="M25" t="str">
            <v>bleu</v>
          </cell>
          <cell r="N25">
            <v>0</v>
          </cell>
          <cell r="O25">
            <v>4.9000000000000004</v>
          </cell>
          <cell r="P25">
            <v>0.45</v>
          </cell>
          <cell r="Q25" t="str">
            <v>RFA</v>
          </cell>
          <cell r="R25" t="str">
            <v>RFA</v>
          </cell>
          <cell r="S25">
            <v>0.8</v>
          </cell>
          <cell r="T25">
            <v>0.8</v>
          </cell>
          <cell r="U25">
            <v>0.9</v>
          </cell>
          <cell r="V25" t="str">
            <v>MC4</v>
          </cell>
          <cell r="W25">
            <v>22.3</v>
          </cell>
          <cell r="X25">
            <v>650</v>
          </cell>
          <cell r="Y25">
            <v>40042</v>
          </cell>
          <cell r="Z25">
            <v>5</v>
          </cell>
        </row>
        <row r="26">
          <cell r="B26">
            <v>205</v>
          </cell>
          <cell r="C26" t="str">
            <v>SV-X-200</v>
          </cell>
          <cell r="D26" t="str">
            <v>Sovello</v>
          </cell>
          <cell r="E26">
            <v>200</v>
          </cell>
          <cell r="F26">
            <v>1.6</v>
          </cell>
          <cell r="G26">
            <v>0.996</v>
          </cell>
          <cell r="H26">
            <v>1.5936000000000001</v>
          </cell>
          <cell r="I26">
            <v>4.5</v>
          </cell>
          <cell r="J26" t="str">
            <v>Poly</v>
          </cell>
          <cell r="K26">
            <v>18.600000000000001</v>
          </cell>
          <cell r="L26" t="str">
            <v>gris</v>
          </cell>
          <cell r="M26" t="str">
            <v>bleu</v>
          </cell>
          <cell r="N26">
            <v>0</v>
          </cell>
          <cell r="O26">
            <v>4.9000000000000004</v>
          </cell>
          <cell r="P26">
            <v>0.45</v>
          </cell>
          <cell r="Q26" t="str">
            <v>RFA</v>
          </cell>
          <cell r="R26" t="str">
            <v>RFA</v>
          </cell>
          <cell r="S26">
            <v>0.8</v>
          </cell>
          <cell r="T26">
            <v>0.8</v>
          </cell>
          <cell r="U26">
            <v>0.9</v>
          </cell>
          <cell r="V26" t="str">
            <v>MC4</v>
          </cell>
          <cell r="W26">
            <v>22.5</v>
          </cell>
          <cell r="X26">
            <v>700</v>
          </cell>
          <cell r="Y26">
            <v>40042</v>
          </cell>
          <cell r="Z26">
            <v>5</v>
          </cell>
        </row>
        <row r="27">
          <cell r="B27">
            <v>206</v>
          </cell>
          <cell r="C27" t="str">
            <v>SV-X-205</v>
          </cell>
          <cell r="D27" t="str">
            <v>Sovello</v>
          </cell>
          <cell r="E27">
            <v>205</v>
          </cell>
          <cell r="F27">
            <v>1.61</v>
          </cell>
          <cell r="G27">
            <v>0.997</v>
          </cell>
          <cell r="I27">
            <v>4.5</v>
          </cell>
          <cell r="J27" t="str">
            <v>Poly</v>
          </cell>
          <cell r="K27">
            <v>18.600000000000001</v>
          </cell>
          <cell r="L27" t="str">
            <v>gris</v>
          </cell>
          <cell r="M27" t="str">
            <v>bleu</v>
          </cell>
          <cell r="N27">
            <v>0</v>
          </cell>
          <cell r="O27">
            <v>4.9000000000000004</v>
          </cell>
          <cell r="P27">
            <v>0.45</v>
          </cell>
          <cell r="Q27" t="str">
            <v>RFA</v>
          </cell>
          <cell r="R27" t="str">
            <v>RFA</v>
          </cell>
          <cell r="S27">
            <v>0.8</v>
          </cell>
          <cell r="T27">
            <v>0.8</v>
          </cell>
          <cell r="U27">
            <v>0.9</v>
          </cell>
          <cell r="V27" t="str">
            <v>MC4</v>
          </cell>
          <cell r="W27">
            <v>22.8</v>
          </cell>
          <cell r="Y27">
            <v>40042</v>
          </cell>
          <cell r="Z27">
            <v>5</v>
          </cell>
        </row>
        <row r="28">
          <cell r="B28">
            <v>207</v>
          </cell>
          <cell r="C28" t="str">
            <v>SV-X-210</v>
          </cell>
          <cell r="D28" t="str">
            <v>Sovello</v>
          </cell>
          <cell r="E28">
            <v>210</v>
          </cell>
          <cell r="F28">
            <v>1.62</v>
          </cell>
          <cell r="G28">
            <v>0.998</v>
          </cell>
          <cell r="I28">
            <v>4.5</v>
          </cell>
          <cell r="J28" t="str">
            <v>Poly</v>
          </cell>
          <cell r="K28">
            <v>18.600000000000001</v>
          </cell>
          <cell r="L28" t="str">
            <v>gris</v>
          </cell>
          <cell r="M28" t="str">
            <v>bleu</v>
          </cell>
          <cell r="N28">
            <v>0</v>
          </cell>
          <cell r="O28">
            <v>4.9000000000000004</v>
          </cell>
          <cell r="P28">
            <v>0.45</v>
          </cell>
          <cell r="Q28" t="str">
            <v>RFA</v>
          </cell>
          <cell r="R28" t="str">
            <v>RFA</v>
          </cell>
          <cell r="S28">
            <v>0.8</v>
          </cell>
          <cell r="T28">
            <v>0.8</v>
          </cell>
          <cell r="U28">
            <v>0.9</v>
          </cell>
          <cell r="V28" t="str">
            <v>MC4</v>
          </cell>
          <cell r="W28">
            <v>23.1</v>
          </cell>
          <cell r="Y28">
            <v>40042</v>
          </cell>
          <cell r="Z28">
            <v>5</v>
          </cell>
        </row>
        <row r="29">
          <cell r="B29">
            <v>208</v>
          </cell>
        </row>
        <row r="30">
          <cell r="B30">
            <v>209</v>
          </cell>
        </row>
        <row r="31">
          <cell r="B31">
            <v>210</v>
          </cell>
        </row>
        <row r="32">
          <cell r="B32">
            <v>211</v>
          </cell>
        </row>
        <row r="33">
          <cell r="B33">
            <v>300</v>
          </cell>
          <cell r="C33" t="str">
            <v>KD10GH-2P</v>
          </cell>
          <cell r="D33" t="str">
            <v>Kyocéra</v>
          </cell>
          <cell r="E33">
            <v>210</v>
          </cell>
          <cell r="F33">
            <v>1.5</v>
          </cell>
          <cell r="G33">
            <v>0.99</v>
          </cell>
          <cell r="H33">
            <v>1.4849999999999999</v>
          </cell>
          <cell r="I33">
            <v>3.6</v>
          </cell>
          <cell r="J33" t="str">
            <v>Poly</v>
          </cell>
          <cell r="K33">
            <v>18.5</v>
          </cell>
          <cell r="L33" t="str">
            <v>noir</v>
          </cell>
          <cell r="M33" t="str">
            <v>noir</v>
          </cell>
          <cell r="N33">
            <v>10.5</v>
          </cell>
          <cell r="O33">
            <v>10.5</v>
          </cell>
          <cell r="P33">
            <v>0.36</v>
          </cell>
          <cell r="Q33" t="str">
            <v>Japon</v>
          </cell>
          <cell r="R33" t="str">
            <v>Japon</v>
          </cell>
          <cell r="S33">
            <v>0.9</v>
          </cell>
          <cell r="T33">
            <v>0.8</v>
          </cell>
          <cell r="V33" t="str">
            <v>MC3</v>
          </cell>
          <cell r="W33">
            <v>33.200000000000003</v>
          </cell>
          <cell r="X33">
            <v>450</v>
          </cell>
          <cell r="Y33">
            <v>40042</v>
          </cell>
          <cell r="Z33">
            <v>2</v>
          </cell>
        </row>
        <row r="34">
          <cell r="B34">
            <v>301</v>
          </cell>
          <cell r="H34">
            <v>0</v>
          </cell>
          <cell r="X34">
            <v>500</v>
          </cell>
        </row>
        <row r="35">
          <cell r="B35">
            <v>302</v>
          </cell>
          <cell r="H35">
            <v>0</v>
          </cell>
          <cell r="X35">
            <v>550</v>
          </cell>
        </row>
        <row r="36">
          <cell r="B36">
            <v>303</v>
          </cell>
          <cell r="H36">
            <v>0</v>
          </cell>
          <cell r="X36">
            <v>600</v>
          </cell>
        </row>
        <row r="37">
          <cell r="B37">
            <v>304</v>
          </cell>
          <cell r="H37">
            <v>0</v>
          </cell>
          <cell r="X37">
            <v>650</v>
          </cell>
        </row>
        <row r="38">
          <cell r="B38">
            <v>305</v>
          </cell>
          <cell r="H38">
            <v>0</v>
          </cell>
          <cell r="X38">
            <v>700</v>
          </cell>
        </row>
        <row r="39">
          <cell r="B39">
            <v>306</v>
          </cell>
        </row>
        <row r="40">
          <cell r="B40">
            <v>307</v>
          </cell>
        </row>
        <row r="41">
          <cell r="B41">
            <v>308</v>
          </cell>
        </row>
        <row r="42">
          <cell r="B42">
            <v>309</v>
          </cell>
        </row>
        <row r="43">
          <cell r="B43">
            <v>310</v>
          </cell>
        </row>
        <row r="44">
          <cell r="B44">
            <v>311</v>
          </cell>
        </row>
        <row r="45">
          <cell r="B45">
            <v>400</v>
          </cell>
          <cell r="C45" t="str">
            <v>YL180 WP</v>
          </cell>
          <cell r="D45" t="str">
            <v>Yingli</v>
          </cell>
          <cell r="E45">
            <v>180</v>
          </cell>
          <cell r="F45">
            <v>1.31</v>
          </cell>
          <cell r="G45">
            <v>0.99</v>
          </cell>
          <cell r="H45">
            <v>1.2968999999999999</v>
          </cell>
          <cell r="I45">
            <v>4.5</v>
          </cell>
          <cell r="J45" t="str">
            <v>Poly</v>
          </cell>
          <cell r="K45">
            <v>15.8</v>
          </cell>
          <cell r="L45" t="str">
            <v>gris</v>
          </cell>
          <cell r="M45" t="str">
            <v>bleu</v>
          </cell>
          <cell r="N45">
            <v>5.4</v>
          </cell>
          <cell r="O45">
            <v>5.4</v>
          </cell>
          <cell r="P45">
            <v>0.45</v>
          </cell>
          <cell r="Q45" t="str">
            <v>Chine</v>
          </cell>
          <cell r="R45" t="str">
            <v>Chine</v>
          </cell>
          <cell r="S45">
            <v>0.9</v>
          </cell>
          <cell r="T45">
            <v>0.8</v>
          </cell>
          <cell r="U45">
            <v>0.8</v>
          </cell>
          <cell r="V45" t="str">
            <v>QC</v>
          </cell>
          <cell r="W45">
            <v>29.5</v>
          </cell>
          <cell r="X45">
            <v>450</v>
          </cell>
          <cell r="Y45">
            <v>40042</v>
          </cell>
          <cell r="Z45">
            <v>5</v>
          </cell>
        </row>
        <row r="46">
          <cell r="B46">
            <v>401</v>
          </cell>
          <cell r="C46" t="str">
            <v>YL220</v>
          </cell>
          <cell r="D46" t="str">
            <v>Yingli</v>
          </cell>
          <cell r="E46">
            <v>220</v>
          </cell>
          <cell r="F46">
            <v>1.65</v>
          </cell>
          <cell r="G46">
            <v>1.03</v>
          </cell>
          <cell r="H46">
            <v>1.6995</v>
          </cell>
          <cell r="I46">
            <v>5</v>
          </cell>
          <cell r="J46" t="str">
            <v>Poly</v>
          </cell>
          <cell r="K46">
            <v>20.100000000000001</v>
          </cell>
          <cell r="L46" t="str">
            <v>gris</v>
          </cell>
          <cell r="M46" t="str">
            <v>bleu</v>
          </cell>
          <cell r="N46">
            <v>6.6</v>
          </cell>
          <cell r="O46">
            <v>6.6</v>
          </cell>
          <cell r="P46">
            <v>0.45</v>
          </cell>
          <cell r="Q46" t="str">
            <v>Chine</v>
          </cell>
          <cell r="R46" t="str">
            <v>Chine</v>
          </cell>
          <cell r="S46">
            <v>0.9</v>
          </cell>
          <cell r="T46">
            <v>0.8</v>
          </cell>
          <cell r="U46">
            <v>0.8</v>
          </cell>
          <cell r="V46" t="str">
            <v>QC</v>
          </cell>
          <cell r="W46">
            <v>29</v>
          </cell>
          <cell r="X46">
            <v>500</v>
          </cell>
          <cell r="Z46">
            <v>5</v>
          </cell>
        </row>
        <row r="47">
          <cell r="B47">
            <v>402</v>
          </cell>
          <cell r="H47">
            <v>0</v>
          </cell>
          <cell r="X47">
            <v>550</v>
          </cell>
        </row>
        <row r="48">
          <cell r="B48">
            <v>403</v>
          </cell>
          <cell r="H48">
            <v>0</v>
          </cell>
          <cell r="X48">
            <v>600</v>
          </cell>
        </row>
        <row r="49">
          <cell r="B49">
            <v>404</v>
          </cell>
          <cell r="H49">
            <v>0</v>
          </cell>
          <cell r="X49">
            <v>650</v>
          </cell>
        </row>
        <row r="50">
          <cell r="B50">
            <v>405</v>
          </cell>
          <cell r="H50">
            <v>0</v>
          </cell>
          <cell r="X50">
            <v>700</v>
          </cell>
        </row>
        <row r="51">
          <cell r="B51">
            <v>406</v>
          </cell>
        </row>
        <row r="52">
          <cell r="B52">
            <v>407</v>
          </cell>
        </row>
        <row r="53">
          <cell r="B53">
            <v>408</v>
          </cell>
        </row>
        <row r="54">
          <cell r="B54">
            <v>409</v>
          </cell>
        </row>
        <row r="55">
          <cell r="B55">
            <v>410</v>
          </cell>
        </row>
        <row r="56">
          <cell r="B56">
            <v>411</v>
          </cell>
        </row>
        <row r="57">
          <cell r="B57">
            <v>500</v>
          </cell>
          <cell r="C57" t="str">
            <v>ASI 90</v>
          </cell>
          <cell r="D57" t="str">
            <v>Schott (Cellules a-SI/a-SI)</v>
          </cell>
          <cell r="E57">
            <v>90</v>
          </cell>
          <cell r="F57">
            <v>1.3080000000000001</v>
          </cell>
          <cell r="G57">
            <v>1.1080000000000001</v>
          </cell>
          <cell r="H57">
            <v>1.4492640000000001</v>
          </cell>
          <cell r="I57">
            <v>4.5</v>
          </cell>
          <cell r="J57" t="str">
            <v xml:space="preserve">Amorphe </v>
          </cell>
          <cell r="K57">
            <v>18</v>
          </cell>
          <cell r="L57" t="str">
            <v>noir</v>
          </cell>
          <cell r="M57" t="str">
            <v>noir</v>
          </cell>
          <cell r="N57">
            <v>4.5</v>
          </cell>
          <cell r="O57">
            <v>4.5</v>
          </cell>
          <cell r="P57">
            <v>0.2</v>
          </cell>
          <cell r="Q57" t="str">
            <v>RFA</v>
          </cell>
          <cell r="R57" t="str">
            <v>RFA</v>
          </cell>
          <cell r="S57">
            <v>0.8</v>
          </cell>
          <cell r="T57">
            <v>0.9</v>
          </cell>
          <cell r="V57" t="str">
            <v>Tyco</v>
          </cell>
          <cell r="W57">
            <v>17.3</v>
          </cell>
          <cell r="X57">
            <v>450</v>
          </cell>
          <cell r="Y57">
            <v>40042</v>
          </cell>
        </row>
        <row r="58">
          <cell r="B58">
            <v>501</v>
          </cell>
          <cell r="C58" t="str">
            <v>ASI 95</v>
          </cell>
          <cell r="D58" t="str">
            <v>Schott (Cellules a-SI/a-SI)</v>
          </cell>
          <cell r="E58">
            <v>95</v>
          </cell>
          <cell r="F58">
            <v>1.6080000000000001</v>
          </cell>
          <cell r="G58">
            <v>1.1080000000000001</v>
          </cell>
          <cell r="H58">
            <v>1.7816640000000004</v>
          </cell>
          <cell r="I58">
            <v>4.5</v>
          </cell>
          <cell r="J58" t="str">
            <v>Amorphe</v>
          </cell>
          <cell r="K58">
            <v>18</v>
          </cell>
          <cell r="L58" t="str">
            <v>noir</v>
          </cell>
          <cell r="M58" t="str">
            <v>noir</v>
          </cell>
          <cell r="N58">
            <v>4.5</v>
          </cell>
          <cell r="O58">
            <v>4.5</v>
          </cell>
          <cell r="P58">
            <v>0.2</v>
          </cell>
          <cell r="Q58" t="str">
            <v>RFA</v>
          </cell>
          <cell r="R58" t="str">
            <v>RFA</v>
          </cell>
          <cell r="S58">
            <v>0.8</v>
          </cell>
          <cell r="T58">
            <v>0.9</v>
          </cell>
          <cell r="V58" t="str">
            <v>Tyco</v>
          </cell>
          <cell r="W58">
            <v>19</v>
          </cell>
          <cell r="X58">
            <v>500</v>
          </cell>
          <cell r="Y58">
            <v>40042</v>
          </cell>
        </row>
        <row r="59">
          <cell r="B59">
            <v>502</v>
          </cell>
          <cell r="H59">
            <v>0</v>
          </cell>
          <cell r="X59">
            <v>550</v>
          </cell>
        </row>
        <row r="60">
          <cell r="B60">
            <v>503</v>
          </cell>
          <cell r="H60">
            <v>0</v>
          </cell>
          <cell r="X60">
            <v>600</v>
          </cell>
        </row>
        <row r="61">
          <cell r="B61">
            <v>504</v>
          </cell>
          <cell r="H61">
            <v>0</v>
          </cell>
          <cell r="X61">
            <v>650</v>
          </cell>
        </row>
        <row r="62">
          <cell r="B62">
            <v>505</v>
          </cell>
          <cell r="H62">
            <v>0</v>
          </cell>
          <cell r="X62">
            <v>700</v>
          </cell>
        </row>
        <row r="63">
          <cell r="B63">
            <v>506</v>
          </cell>
        </row>
        <row r="64">
          <cell r="B64">
            <v>507</v>
          </cell>
        </row>
        <row r="65">
          <cell r="B65">
            <v>508</v>
          </cell>
        </row>
        <row r="66">
          <cell r="B66">
            <v>509</v>
          </cell>
        </row>
        <row r="67">
          <cell r="B67">
            <v>510</v>
          </cell>
        </row>
        <row r="68">
          <cell r="B68">
            <v>511</v>
          </cell>
        </row>
        <row r="69">
          <cell r="B69">
            <v>600</v>
          </cell>
          <cell r="C69" t="str">
            <v>NU 180</v>
          </cell>
          <cell r="D69" t="str">
            <v>Scharp</v>
          </cell>
          <cell r="E69">
            <v>180</v>
          </cell>
          <cell r="F69">
            <v>1.3180000000000001</v>
          </cell>
          <cell r="G69">
            <v>0.99399999999999999</v>
          </cell>
          <cell r="H69">
            <v>1.310092</v>
          </cell>
          <cell r="I69">
            <v>4.5999999999999996</v>
          </cell>
          <cell r="J69" t="str">
            <v>Mono</v>
          </cell>
          <cell r="K69">
            <v>16</v>
          </cell>
          <cell r="L69" t="str">
            <v>gris</v>
          </cell>
          <cell r="M69" t="str">
            <v>Noir</v>
          </cell>
          <cell r="N69">
            <v>9</v>
          </cell>
          <cell r="O69">
            <v>18</v>
          </cell>
          <cell r="P69">
            <v>0.35</v>
          </cell>
          <cell r="Q69" t="str">
            <v>Japon</v>
          </cell>
          <cell r="R69" t="str">
            <v>japon</v>
          </cell>
          <cell r="S69">
            <v>0.9</v>
          </cell>
          <cell r="T69">
            <v>0.8</v>
          </cell>
          <cell r="U69">
            <v>0.8</v>
          </cell>
          <cell r="V69" t="str">
            <v>MC3</v>
          </cell>
          <cell r="W69">
            <v>30</v>
          </cell>
          <cell r="X69">
            <v>450</v>
          </cell>
          <cell r="Y69">
            <v>40042</v>
          </cell>
          <cell r="Z69">
            <v>2</v>
          </cell>
        </row>
        <row r="70">
          <cell r="B70">
            <v>601</v>
          </cell>
          <cell r="H70">
            <v>0</v>
          </cell>
          <cell r="X70">
            <v>500</v>
          </cell>
        </row>
        <row r="71">
          <cell r="B71">
            <v>602</v>
          </cell>
          <cell r="H71">
            <v>0</v>
          </cell>
          <cell r="X71">
            <v>550</v>
          </cell>
        </row>
        <row r="72">
          <cell r="B72">
            <v>603</v>
          </cell>
          <cell r="H72">
            <v>0</v>
          </cell>
          <cell r="X72">
            <v>600</v>
          </cell>
        </row>
        <row r="73">
          <cell r="B73">
            <v>604</v>
          </cell>
          <cell r="H73">
            <v>0</v>
          </cell>
          <cell r="X73">
            <v>650</v>
          </cell>
        </row>
        <row r="74">
          <cell r="B74">
            <v>605</v>
          </cell>
          <cell r="H74">
            <v>0</v>
          </cell>
          <cell r="X74">
            <v>700</v>
          </cell>
        </row>
        <row r="75">
          <cell r="B75">
            <v>606</v>
          </cell>
        </row>
        <row r="76">
          <cell r="B76">
            <v>607</v>
          </cell>
        </row>
        <row r="77">
          <cell r="B77">
            <v>608</v>
          </cell>
        </row>
        <row r="78">
          <cell r="B78">
            <v>609</v>
          </cell>
        </row>
        <row r="79">
          <cell r="B79">
            <v>610</v>
          </cell>
        </row>
        <row r="80">
          <cell r="B80">
            <v>611</v>
          </cell>
        </row>
        <row r="81">
          <cell r="B81">
            <v>700</v>
          </cell>
          <cell r="C81" t="str">
            <v>U-EA 100</v>
          </cell>
          <cell r="D81" t="str">
            <v>Kaneca (cellule A-SI)</v>
          </cell>
          <cell r="E81">
            <v>100</v>
          </cell>
          <cell r="F81">
            <v>1.21</v>
          </cell>
          <cell r="G81">
            <v>1.008</v>
          </cell>
          <cell r="H81">
            <v>1.2196799999999999</v>
          </cell>
          <cell r="I81">
            <v>0.4</v>
          </cell>
          <cell r="J81" t="str">
            <v>Amorphe</v>
          </cell>
          <cell r="K81">
            <v>18</v>
          </cell>
          <cell r="L81" t="str">
            <v>noir</v>
          </cell>
          <cell r="M81" t="str">
            <v>Noir</v>
          </cell>
          <cell r="N81">
            <v>5</v>
          </cell>
          <cell r="O81">
            <v>10</v>
          </cell>
          <cell r="P81">
            <v>0.4</v>
          </cell>
          <cell r="Q81" t="str">
            <v>Japon</v>
          </cell>
          <cell r="R81" t="str">
            <v>Japon</v>
          </cell>
          <cell r="W81">
            <v>53.5</v>
          </cell>
          <cell r="X81">
            <v>450</v>
          </cell>
          <cell r="Y81">
            <v>40042</v>
          </cell>
        </row>
        <row r="82">
          <cell r="B82">
            <v>701</v>
          </cell>
          <cell r="H82">
            <v>0</v>
          </cell>
          <cell r="X82">
            <v>500</v>
          </cell>
        </row>
        <row r="83">
          <cell r="B83">
            <v>702</v>
          </cell>
          <cell r="H83">
            <v>0</v>
          </cell>
          <cell r="X83">
            <v>550</v>
          </cell>
        </row>
        <row r="84">
          <cell r="B84">
            <v>703</v>
          </cell>
          <cell r="H84">
            <v>0</v>
          </cell>
          <cell r="X84">
            <v>600</v>
          </cell>
        </row>
        <row r="85">
          <cell r="B85">
            <v>704</v>
          </cell>
          <cell r="H85">
            <v>0</v>
          </cell>
          <cell r="X85">
            <v>650</v>
          </cell>
        </row>
        <row r="86">
          <cell r="B86">
            <v>705</v>
          </cell>
          <cell r="H86">
            <v>0</v>
          </cell>
          <cell r="X86">
            <v>700</v>
          </cell>
        </row>
        <row r="87">
          <cell r="B87">
            <v>706</v>
          </cell>
        </row>
        <row r="88">
          <cell r="B88">
            <v>707</v>
          </cell>
        </row>
        <row r="89">
          <cell r="B89">
            <v>708</v>
          </cell>
        </row>
        <row r="90">
          <cell r="B90">
            <v>709</v>
          </cell>
        </row>
        <row r="91">
          <cell r="B91">
            <v>710</v>
          </cell>
        </row>
        <row r="92">
          <cell r="B92">
            <v>711</v>
          </cell>
        </row>
        <row r="93">
          <cell r="B93">
            <v>800</v>
          </cell>
          <cell r="C93" t="str">
            <v>B501</v>
          </cell>
          <cell r="D93" t="str">
            <v>Américain</v>
          </cell>
          <cell r="E93">
            <v>190</v>
          </cell>
          <cell r="F93">
            <v>1.55</v>
          </cell>
          <cell r="G93">
            <v>0.99</v>
          </cell>
          <cell r="H93">
            <v>1.5345</v>
          </cell>
          <cell r="I93">
            <v>4.5</v>
          </cell>
          <cell r="J93" t="str">
            <v>Poly</v>
          </cell>
          <cell r="K93">
            <v>22.5</v>
          </cell>
          <cell r="M93" t="str">
            <v>Bleu</v>
          </cell>
          <cell r="N93">
            <v>0</v>
          </cell>
          <cell r="O93">
            <v>3</v>
          </cell>
          <cell r="P93">
            <v>4.5</v>
          </cell>
          <cell r="Q93" t="str">
            <v>USA</v>
          </cell>
          <cell r="R93" t="str">
            <v>USA</v>
          </cell>
          <cell r="S93">
            <v>0.8</v>
          </cell>
          <cell r="T93">
            <v>0.9</v>
          </cell>
          <cell r="U93">
            <v>0.9</v>
          </cell>
          <cell r="X93">
            <v>450</v>
          </cell>
          <cell r="Y93">
            <v>40042</v>
          </cell>
        </row>
        <row r="94">
          <cell r="B94">
            <v>801</v>
          </cell>
          <cell r="C94" t="str">
            <v>B501</v>
          </cell>
          <cell r="D94" t="str">
            <v>Américain</v>
          </cell>
          <cell r="E94">
            <v>195</v>
          </cell>
          <cell r="F94">
            <v>1.56</v>
          </cell>
          <cell r="G94">
            <v>0.99199999999999999</v>
          </cell>
          <cell r="H94">
            <v>1.54752</v>
          </cell>
          <cell r="I94">
            <v>4.5</v>
          </cell>
          <cell r="J94" t="str">
            <v>Poly</v>
          </cell>
          <cell r="K94">
            <v>22.5</v>
          </cell>
          <cell r="M94" t="str">
            <v>Bleu</v>
          </cell>
          <cell r="N94">
            <v>0</v>
          </cell>
          <cell r="O94">
            <v>3</v>
          </cell>
          <cell r="P94">
            <v>4.5</v>
          </cell>
          <cell r="Q94" t="str">
            <v>USA</v>
          </cell>
          <cell r="R94" t="str">
            <v>USA</v>
          </cell>
          <cell r="S94">
            <v>0.8</v>
          </cell>
          <cell r="T94">
            <v>0.9</v>
          </cell>
          <cell r="U94">
            <v>0.9</v>
          </cell>
          <cell r="X94">
            <v>500</v>
          </cell>
          <cell r="Y94">
            <v>40042</v>
          </cell>
        </row>
        <row r="95">
          <cell r="B95">
            <v>802</v>
          </cell>
          <cell r="C95" t="str">
            <v>B501</v>
          </cell>
          <cell r="D95" t="str">
            <v>Américain</v>
          </cell>
          <cell r="E95">
            <v>200</v>
          </cell>
          <cell r="F95">
            <v>1.57</v>
          </cell>
          <cell r="G95">
            <v>0.99299999999999999</v>
          </cell>
          <cell r="H95">
            <v>1.55901</v>
          </cell>
          <cell r="I95">
            <v>4.5</v>
          </cell>
          <cell r="J95" t="str">
            <v>Poly</v>
          </cell>
          <cell r="K95">
            <v>22.5</v>
          </cell>
          <cell r="M95" t="str">
            <v>Bleu</v>
          </cell>
          <cell r="N95">
            <v>0</v>
          </cell>
          <cell r="O95">
            <v>3</v>
          </cell>
          <cell r="P95">
            <v>4.5</v>
          </cell>
          <cell r="Q95" t="str">
            <v>USA</v>
          </cell>
          <cell r="R95" t="str">
            <v>USA</v>
          </cell>
          <cell r="S95">
            <v>0.8</v>
          </cell>
          <cell r="T95">
            <v>0.9</v>
          </cell>
          <cell r="U95">
            <v>0.9</v>
          </cell>
          <cell r="X95">
            <v>550</v>
          </cell>
          <cell r="Y95">
            <v>40042</v>
          </cell>
        </row>
        <row r="96">
          <cell r="B96">
            <v>803</v>
          </cell>
          <cell r="C96" t="str">
            <v>B501</v>
          </cell>
          <cell r="D96" t="str">
            <v>Américain</v>
          </cell>
          <cell r="E96">
            <v>205</v>
          </cell>
          <cell r="F96">
            <v>1.58</v>
          </cell>
          <cell r="G96">
            <v>0.99399999999999999</v>
          </cell>
          <cell r="H96">
            <v>1.5705200000000001</v>
          </cell>
          <cell r="I96">
            <v>4.5</v>
          </cell>
          <cell r="J96" t="str">
            <v>Poly</v>
          </cell>
          <cell r="K96">
            <v>22.5</v>
          </cell>
          <cell r="M96" t="str">
            <v>Bleu</v>
          </cell>
          <cell r="N96">
            <v>0</v>
          </cell>
          <cell r="O96">
            <v>3</v>
          </cell>
          <cell r="P96">
            <v>4.5</v>
          </cell>
          <cell r="Q96" t="str">
            <v>USA</v>
          </cell>
          <cell r="R96" t="str">
            <v>USA</v>
          </cell>
          <cell r="S96">
            <v>0.8</v>
          </cell>
          <cell r="T96">
            <v>0.9</v>
          </cell>
          <cell r="U96">
            <v>0.9</v>
          </cell>
          <cell r="X96">
            <v>600</v>
          </cell>
          <cell r="Y96">
            <v>40042</v>
          </cell>
        </row>
        <row r="97">
          <cell r="B97">
            <v>804</v>
          </cell>
          <cell r="C97" t="str">
            <v>B501</v>
          </cell>
          <cell r="D97" t="str">
            <v>Américain</v>
          </cell>
          <cell r="E97">
            <v>210</v>
          </cell>
          <cell r="F97">
            <v>1.59</v>
          </cell>
          <cell r="G97">
            <v>0.995</v>
          </cell>
          <cell r="H97">
            <v>1.5820500000000002</v>
          </cell>
          <cell r="I97">
            <v>4.5</v>
          </cell>
          <cell r="J97" t="str">
            <v>Poly</v>
          </cell>
          <cell r="K97">
            <v>22.5</v>
          </cell>
          <cell r="M97" t="str">
            <v>Bleu</v>
          </cell>
          <cell r="N97">
            <v>0</v>
          </cell>
          <cell r="O97">
            <v>3</v>
          </cell>
          <cell r="P97">
            <v>4.5</v>
          </cell>
          <cell r="Q97" t="str">
            <v>USA</v>
          </cell>
          <cell r="R97" t="str">
            <v>USA</v>
          </cell>
          <cell r="S97">
            <v>0.8</v>
          </cell>
          <cell r="T97">
            <v>0.9</v>
          </cell>
          <cell r="U97">
            <v>0.9</v>
          </cell>
          <cell r="X97">
            <v>650</v>
          </cell>
          <cell r="Y97">
            <v>40042</v>
          </cell>
        </row>
        <row r="98">
          <cell r="B98">
            <v>805</v>
          </cell>
          <cell r="C98" t="str">
            <v>B501</v>
          </cell>
          <cell r="D98" t="str">
            <v>Américain</v>
          </cell>
          <cell r="E98">
            <v>215</v>
          </cell>
          <cell r="F98">
            <v>1.6</v>
          </cell>
          <cell r="G98">
            <v>0.996</v>
          </cell>
          <cell r="H98">
            <v>1.5936000000000001</v>
          </cell>
          <cell r="I98">
            <v>4.5</v>
          </cell>
          <cell r="J98" t="str">
            <v>Poly</v>
          </cell>
          <cell r="K98">
            <v>22.5</v>
          </cell>
          <cell r="M98" t="str">
            <v>Bleu</v>
          </cell>
          <cell r="N98">
            <v>0</v>
          </cell>
          <cell r="O98">
            <v>3</v>
          </cell>
          <cell r="P98">
            <v>4.5</v>
          </cell>
          <cell r="Q98" t="str">
            <v>USA</v>
          </cell>
          <cell r="R98" t="str">
            <v>USA</v>
          </cell>
          <cell r="S98">
            <v>0.8</v>
          </cell>
          <cell r="T98">
            <v>0.9</v>
          </cell>
          <cell r="U98">
            <v>0.9</v>
          </cell>
          <cell r="X98">
            <v>700</v>
          </cell>
          <cell r="Y98">
            <v>40042</v>
          </cell>
        </row>
        <row r="99">
          <cell r="B99">
            <v>806</v>
          </cell>
          <cell r="C99" t="str">
            <v>B501</v>
          </cell>
          <cell r="D99" t="str">
            <v>Américain</v>
          </cell>
          <cell r="E99">
            <v>220</v>
          </cell>
          <cell r="F99">
            <v>1.61</v>
          </cell>
          <cell r="G99">
            <v>0.997</v>
          </cell>
          <cell r="I99">
            <v>4.5</v>
          </cell>
          <cell r="J99" t="str">
            <v>Poly</v>
          </cell>
          <cell r="K99">
            <v>22.5</v>
          </cell>
          <cell r="M99" t="str">
            <v>Bleu</v>
          </cell>
          <cell r="N99">
            <v>0</v>
          </cell>
          <cell r="O99">
            <v>3</v>
          </cell>
          <cell r="P99">
            <v>4.5</v>
          </cell>
          <cell r="Q99" t="str">
            <v>USA</v>
          </cell>
          <cell r="R99" t="str">
            <v>USA</v>
          </cell>
          <cell r="S99">
            <v>0.8</v>
          </cell>
          <cell r="T99">
            <v>0.9</v>
          </cell>
          <cell r="U99">
            <v>0.9</v>
          </cell>
          <cell r="X99">
            <v>600</v>
          </cell>
          <cell r="Y99">
            <v>40042</v>
          </cell>
        </row>
        <row r="100">
          <cell r="B100">
            <v>807</v>
          </cell>
          <cell r="C100" t="str">
            <v>B501</v>
          </cell>
          <cell r="D100" t="str">
            <v>Américain</v>
          </cell>
          <cell r="E100">
            <v>225</v>
          </cell>
          <cell r="F100">
            <v>1.62</v>
          </cell>
          <cell r="G100">
            <v>0.998</v>
          </cell>
          <cell r="I100">
            <v>4.5</v>
          </cell>
          <cell r="J100" t="str">
            <v>Poly</v>
          </cell>
          <cell r="K100">
            <v>22.5</v>
          </cell>
          <cell r="M100" t="str">
            <v>Bleu</v>
          </cell>
          <cell r="N100">
            <v>0</v>
          </cell>
          <cell r="O100">
            <v>3</v>
          </cell>
          <cell r="P100">
            <v>4.5</v>
          </cell>
          <cell r="Q100" t="str">
            <v>USA</v>
          </cell>
          <cell r="R100" t="str">
            <v>USA</v>
          </cell>
          <cell r="S100">
            <v>0.8</v>
          </cell>
          <cell r="T100">
            <v>0.9</v>
          </cell>
          <cell r="U100">
            <v>0.9</v>
          </cell>
          <cell r="X100">
            <v>600</v>
          </cell>
          <cell r="Y100">
            <v>40042</v>
          </cell>
        </row>
        <row r="101">
          <cell r="B101">
            <v>808</v>
          </cell>
          <cell r="C101" t="str">
            <v>B501</v>
          </cell>
          <cell r="D101" t="str">
            <v>Américain</v>
          </cell>
          <cell r="E101">
            <v>230</v>
          </cell>
          <cell r="F101">
            <v>1.63</v>
          </cell>
          <cell r="G101">
            <v>0.999</v>
          </cell>
          <cell r="I101">
            <v>4.5</v>
          </cell>
          <cell r="J101" t="str">
            <v>Poly</v>
          </cell>
          <cell r="K101">
            <v>22.5</v>
          </cell>
          <cell r="M101" t="str">
            <v>Bleu</v>
          </cell>
          <cell r="N101">
            <v>0</v>
          </cell>
          <cell r="O101">
            <v>3</v>
          </cell>
          <cell r="P101">
            <v>4.5</v>
          </cell>
          <cell r="Q101" t="str">
            <v>USA</v>
          </cell>
          <cell r="R101" t="str">
            <v>USA</v>
          </cell>
          <cell r="S101">
            <v>0.8</v>
          </cell>
          <cell r="T101">
            <v>0.9</v>
          </cell>
          <cell r="U101">
            <v>0.9</v>
          </cell>
          <cell r="X101">
            <v>600</v>
          </cell>
          <cell r="Y101">
            <v>40042</v>
          </cell>
        </row>
        <row r="102">
          <cell r="B102">
            <v>809</v>
          </cell>
          <cell r="C102" t="str">
            <v>B501</v>
          </cell>
          <cell r="D102" t="str">
            <v>Américain</v>
          </cell>
          <cell r="E102">
            <v>235</v>
          </cell>
          <cell r="F102">
            <v>1.64</v>
          </cell>
          <cell r="G102">
            <v>1</v>
          </cell>
          <cell r="I102">
            <v>4.5</v>
          </cell>
          <cell r="J102" t="str">
            <v>Poly</v>
          </cell>
          <cell r="K102">
            <v>22.5</v>
          </cell>
          <cell r="M102" t="str">
            <v>Bleu</v>
          </cell>
          <cell r="N102">
            <v>0</v>
          </cell>
          <cell r="O102">
            <v>3</v>
          </cell>
          <cell r="P102">
            <v>4.5</v>
          </cell>
          <cell r="Q102" t="str">
            <v>USA</v>
          </cell>
          <cell r="R102" t="str">
            <v>USA</v>
          </cell>
          <cell r="S102">
            <v>0.8</v>
          </cell>
          <cell r="T102">
            <v>0.9</v>
          </cell>
          <cell r="U102">
            <v>0.9</v>
          </cell>
          <cell r="X102">
            <v>600</v>
          </cell>
          <cell r="Y102">
            <v>40042</v>
          </cell>
        </row>
        <row r="103">
          <cell r="B103">
            <v>810</v>
          </cell>
          <cell r="C103" t="str">
            <v>B501</v>
          </cell>
          <cell r="D103" t="str">
            <v>Américain</v>
          </cell>
          <cell r="E103">
            <v>240</v>
          </cell>
          <cell r="F103">
            <v>1.65</v>
          </cell>
          <cell r="G103">
            <v>1.0009999999999999</v>
          </cell>
          <cell r="I103">
            <v>4.5</v>
          </cell>
          <cell r="J103" t="str">
            <v>Poly</v>
          </cell>
          <cell r="K103">
            <v>22.5</v>
          </cell>
          <cell r="M103" t="str">
            <v>Bleu</v>
          </cell>
          <cell r="N103">
            <v>0</v>
          </cell>
          <cell r="O103">
            <v>3</v>
          </cell>
          <cell r="P103">
            <v>4.5</v>
          </cell>
          <cell r="Q103" t="str">
            <v>USA</v>
          </cell>
          <cell r="R103" t="str">
            <v>USA</v>
          </cell>
          <cell r="S103">
            <v>0.8</v>
          </cell>
          <cell r="T103">
            <v>0.9</v>
          </cell>
          <cell r="U103">
            <v>0.9</v>
          </cell>
          <cell r="X103">
            <v>600</v>
          </cell>
          <cell r="Y103">
            <v>40042</v>
          </cell>
        </row>
        <row r="104">
          <cell r="B104">
            <v>811</v>
          </cell>
          <cell r="C104" t="str">
            <v>B501</v>
          </cell>
          <cell r="D104" t="str">
            <v>Américain</v>
          </cell>
          <cell r="E104">
            <v>245</v>
          </cell>
          <cell r="F104">
            <v>1.66</v>
          </cell>
          <cell r="G104">
            <v>1.002</v>
          </cell>
          <cell r="I104">
            <v>4.5</v>
          </cell>
          <cell r="J104" t="str">
            <v>Poly</v>
          </cell>
          <cell r="K104">
            <v>22.5</v>
          </cell>
          <cell r="M104" t="str">
            <v>Bleu</v>
          </cell>
          <cell r="N104">
            <v>0</v>
          </cell>
          <cell r="O104">
            <v>3</v>
          </cell>
          <cell r="P104">
            <v>4.5</v>
          </cell>
          <cell r="Q104" t="str">
            <v>USA</v>
          </cell>
          <cell r="R104" t="str">
            <v>USA</v>
          </cell>
          <cell r="S104">
            <v>0.8</v>
          </cell>
          <cell r="T104">
            <v>0.9</v>
          </cell>
          <cell r="U104">
            <v>0.9</v>
          </cell>
          <cell r="X104">
            <v>600</v>
          </cell>
          <cell r="Y104">
            <v>40042</v>
          </cell>
        </row>
        <row r="105">
          <cell r="B105">
            <v>900</v>
          </cell>
          <cell r="C105" t="str">
            <v>B501</v>
          </cell>
          <cell r="D105" t="str">
            <v>AA</v>
          </cell>
          <cell r="E105">
            <v>190</v>
          </cell>
          <cell r="F105">
            <v>1.55</v>
          </cell>
          <cell r="G105">
            <v>0.99</v>
          </cell>
          <cell r="H105">
            <v>1.5345</v>
          </cell>
          <cell r="I105">
            <v>4.5</v>
          </cell>
          <cell r="J105" t="str">
            <v>Poly</v>
          </cell>
          <cell r="K105">
            <v>22.5</v>
          </cell>
          <cell r="M105" t="str">
            <v>Bleu</v>
          </cell>
          <cell r="N105">
            <v>0</v>
          </cell>
          <cell r="O105">
            <v>3</v>
          </cell>
          <cell r="P105">
            <v>4.5</v>
          </cell>
          <cell r="Q105" t="str">
            <v>USA</v>
          </cell>
          <cell r="R105" t="str">
            <v>USA</v>
          </cell>
          <cell r="S105">
            <v>0.8</v>
          </cell>
          <cell r="T105">
            <v>0.9</v>
          </cell>
          <cell r="U105">
            <v>0.9</v>
          </cell>
          <cell r="X105">
            <v>450</v>
          </cell>
          <cell r="Y105">
            <v>40042</v>
          </cell>
        </row>
        <row r="106">
          <cell r="B106">
            <v>901</v>
          </cell>
          <cell r="C106" t="str">
            <v>B501</v>
          </cell>
          <cell r="D106" t="str">
            <v>AA</v>
          </cell>
          <cell r="E106">
            <v>195</v>
          </cell>
          <cell r="F106">
            <v>1.56</v>
          </cell>
          <cell r="G106">
            <v>0.99199999999999999</v>
          </cell>
          <cell r="H106">
            <v>1.54752</v>
          </cell>
          <cell r="I106">
            <v>4.5</v>
          </cell>
          <cell r="J106" t="str">
            <v>Poly</v>
          </cell>
          <cell r="K106">
            <v>22.5</v>
          </cell>
          <cell r="M106" t="str">
            <v>Bleu</v>
          </cell>
          <cell r="N106">
            <v>0</v>
          </cell>
          <cell r="O106">
            <v>3</v>
          </cell>
          <cell r="P106">
            <v>4.5</v>
          </cell>
          <cell r="Q106" t="str">
            <v>USA</v>
          </cell>
          <cell r="R106" t="str">
            <v>USA</v>
          </cell>
          <cell r="S106">
            <v>0.8</v>
          </cell>
          <cell r="T106">
            <v>0.9</v>
          </cell>
          <cell r="U106">
            <v>0.9</v>
          </cell>
          <cell r="X106">
            <v>500</v>
          </cell>
          <cell r="Y106">
            <v>40042</v>
          </cell>
        </row>
        <row r="107">
          <cell r="B107">
            <v>902</v>
          </cell>
          <cell r="C107" t="str">
            <v>B501</v>
          </cell>
          <cell r="D107" t="str">
            <v>AA</v>
          </cell>
          <cell r="E107">
            <v>200</v>
          </cell>
          <cell r="F107">
            <v>1.57</v>
          </cell>
          <cell r="G107">
            <v>0.99299999999999999</v>
          </cell>
          <cell r="H107">
            <v>1.55901</v>
          </cell>
          <cell r="I107">
            <v>4.5</v>
          </cell>
          <cell r="J107" t="str">
            <v>Poly</v>
          </cell>
          <cell r="K107">
            <v>22.5</v>
          </cell>
          <cell r="M107" t="str">
            <v>Bleu</v>
          </cell>
          <cell r="N107">
            <v>0</v>
          </cell>
          <cell r="O107">
            <v>3</v>
          </cell>
          <cell r="P107">
            <v>4.5</v>
          </cell>
          <cell r="Q107" t="str">
            <v>USA</v>
          </cell>
          <cell r="R107" t="str">
            <v>USA</v>
          </cell>
          <cell r="S107">
            <v>0.8</v>
          </cell>
          <cell r="T107">
            <v>0.9</v>
          </cell>
          <cell r="U107">
            <v>0.9</v>
          </cell>
          <cell r="X107">
            <v>550</v>
          </cell>
          <cell r="Y107">
            <v>40042</v>
          </cell>
        </row>
        <row r="108">
          <cell r="B108">
            <v>903</v>
          </cell>
          <cell r="C108" t="str">
            <v>B501</v>
          </cell>
          <cell r="D108" t="str">
            <v>AA</v>
          </cell>
          <cell r="E108">
            <v>205</v>
          </cell>
          <cell r="F108">
            <v>1.58</v>
          </cell>
          <cell r="G108">
            <v>0.99399999999999999</v>
          </cell>
          <cell r="H108">
            <v>1.5705200000000001</v>
          </cell>
          <cell r="I108">
            <v>4.5</v>
          </cell>
          <cell r="J108" t="str">
            <v>Poly</v>
          </cell>
          <cell r="K108">
            <v>22.5</v>
          </cell>
          <cell r="M108" t="str">
            <v>Bleu</v>
          </cell>
          <cell r="N108">
            <v>0</v>
          </cell>
          <cell r="O108">
            <v>3</v>
          </cell>
          <cell r="P108">
            <v>4.5</v>
          </cell>
          <cell r="Q108" t="str">
            <v>USA</v>
          </cell>
          <cell r="R108" t="str">
            <v>USA</v>
          </cell>
          <cell r="S108">
            <v>0.8</v>
          </cell>
          <cell r="T108">
            <v>0.9</v>
          </cell>
          <cell r="U108">
            <v>0.9</v>
          </cell>
          <cell r="X108">
            <v>600</v>
          </cell>
          <cell r="Y108">
            <v>40042</v>
          </cell>
        </row>
        <row r="109">
          <cell r="B109">
            <v>904</v>
          </cell>
          <cell r="C109" t="str">
            <v>B501</v>
          </cell>
          <cell r="D109" t="str">
            <v>AA</v>
          </cell>
          <cell r="E109">
            <v>210</v>
          </cell>
          <cell r="F109">
            <v>1.59</v>
          </cell>
          <cell r="G109">
            <v>0.995</v>
          </cell>
          <cell r="H109">
            <v>1.5820500000000002</v>
          </cell>
          <cell r="I109">
            <v>4.5</v>
          </cell>
          <cell r="J109" t="str">
            <v>Poly</v>
          </cell>
          <cell r="K109">
            <v>22.5</v>
          </cell>
          <cell r="M109" t="str">
            <v>Bleu</v>
          </cell>
          <cell r="N109">
            <v>0</v>
          </cell>
          <cell r="O109">
            <v>3</v>
          </cell>
          <cell r="P109">
            <v>4.5</v>
          </cell>
          <cell r="Q109" t="str">
            <v>USA</v>
          </cell>
          <cell r="R109" t="str">
            <v>USA</v>
          </cell>
          <cell r="S109">
            <v>0.8</v>
          </cell>
          <cell r="T109">
            <v>0.9</v>
          </cell>
          <cell r="U109">
            <v>0.9</v>
          </cell>
          <cell r="X109">
            <v>650</v>
          </cell>
          <cell r="Y109">
            <v>40042</v>
          </cell>
        </row>
        <row r="110">
          <cell r="B110">
            <v>905</v>
          </cell>
          <cell r="C110" t="str">
            <v>B501</v>
          </cell>
          <cell r="D110" t="str">
            <v>AA</v>
          </cell>
          <cell r="E110">
            <v>215</v>
          </cell>
          <cell r="F110">
            <v>1.6</v>
          </cell>
          <cell r="G110">
            <v>0.996</v>
          </cell>
          <cell r="H110">
            <v>1.5936000000000001</v>
          </cell>
          <cell r="I110">
            <v>4.5</v>
          </cell>
          <cell r="J110" t="str">
            <v>Poly</v>
          </cell>
          <cell r="K110">
            <v>22.5</v>
          </cell>
          <cell r="M110" t="str">
            <v>Bleu</v>
          </cell>
          <cell r="N110">
            <v>0</v>
          </cell>
          <cell r="O110">
            <v>3</v>
          </cell>
          <cell r="P110">
            <v>4.5</v>
          </cell>
          <cell r="Q110" t="str">
            <v>USA</v>
          </cell>
          <cell r="R110" t="str">
            <v>USA</v>
          </cell>
          <cell r="S110">
            <v>0.8</v>
          </cell>
          <cell r="T110">
            <v>0.9</v>
          </cell>
          <cell r="U110">
            <v>0.9</v>
          </cell>
          <cell r="X110">
            <v>700</v>
          </cell>
          <cell r="Y110">
            <v>40042</v>
          </cell>
        </row>
        <row r="111">
          <cell r="B111">
            <v>906</v>
          </cell>
          <cell r="C111" t="str">
            <v>B501</v>
          </cell>
          <cell r="D111" t="str">
            <v>AA</v>
          </cell>
          <cell r="E111">
            <v>220</v>
          </cell>
          <cell r="F111">
            <v>1.61</v>
          </cell>
          <cell r="G111">
            <v>0.997</v>
          </cell>
          <cell r="I111">
            <v>4.5</v>
          </cell>
          <cell r="J111" t="str">
            <v>Poly</v>
          </cell>
          <cell r="K111">
            <v>22.5</v>
          </cell>
          <cell r="M111" t="str">
            <v>Bleu</v>
          </cell>
          <cell r="N111">
            <v>0</v>
          </cell>
          <cell r="O111">
            <v>3</v>
          </cell>
          <cell r="P111">
            <v>4.5</v>
          </cell>
          <cell r="Q111" t="str">
            <v>USA</v>
          </cell>
          <cell r="R111" t="str">
            <v>USA</v>
          </cell>
          <cell r="S111">
            <v>0.8</v>
          </cell>
          <cell r="T111">
            <v>0.9</v>
          </cell>
          <cell r="U111">
            <v>0.9</v>
          </cell>
          <cell r="X111">
            <v>600</v>
          </cell>
          <cell r="Y111">
            <v>40042</v>
          </cell>
        </row>
        <row r="112">
          <cell r="B112">
            <v>907</v>
          </cell>
          <cell r="C112" t="str">
            <v>B501</v>
          </cell>
          <cell r="D112" t="str">
            <v>AA</v>
          </cell>
          <cell r="E112">
            <v>225</v>
          </cell>
          <cell r="F112">
            <v>1.62</v>
          </cell>
          <cell r="G112">
            <v>0.998</v>
          </cell>
          <cell r="I112">
            <v>4.5</v>
          </cell>
          <cell r="J112" t="str">
            <v>Poly</v>
          </cell>
          <cell r="K112">
            <v>22.5</v>
          </cell>
          <cell r="M112" t="str">
            <v>Bleu</v>
          </cell>
          <cell r="N112">
            <v>0</v>
          </cell>
          <cell r="O112">
            <v>3</v>
          </cell>
          <cell r="P112">
            <v>4.5</v>
          </cell>
          <cell r="Q112" t="str">
            <v>USA</v>
          </cell>
          <cell r="R112" t="str">
            <v>USA</v>
          </cell>
          <cell r="S112">
            <v>0.8</v>
          </cell>
          <cell r="T112">
            <v>0.9</v>
          </cell>
          <cell r="U112">
            <v>0.9</v>
          </cell>
          <cell r="X112">
            <v>600</v>
          </cell>
          <cell r="Y112">
            <v>40042</v>
          </cell>
        </row>
        <row r="113">
          <cell r="B113">
            <v>908</v>
          </cell>
          <cell r="C113" t="str">
            <v>B501</v>
          </cell>
          <cell r="D113" t="str">
            <v>AA</v>
          </cell>
          <cell r="E113">
            <v>230</v>
          </cell>
          <cell r="F113">
            <v>1.63</v>
          </cell>
          <cell r="G113">
            <v>0.999</v>
          </cell>
          <cell r="I113">
            <v>4.5</v>
          </cell>
          <cell r="J113" t="str">
            <v>Poly</v>
          </cell>
          <cell r="K113">
            <v>22.5</v>
          </cell>
          <cell r="M113" t="str">
            <v>Bleu</v>
          </cell>
          <cell r="N113">
            <v>0</v>
          </cell>
          <cell r="O113">
            <v>3</v>
          </cell>
          <cell r="P113">
            <v>4.5</v>
          </cell>
          <cell r="Q113" t="str">
            <v>USA</v>
          </cell>
          <cell r="R113" t="str">
            <v>USA</v>
          </cell>
          <cell r="S113">
            <v>0.8</v>
          </cell>
          <cell r="T113">
            <v>0.9</v>
          </cell>
          <cell r="U113">
            <v>0.9</v>
          </cell>
          <cell r="X113">
            <v>600</v>
          </cell>
          <cell r="Y113">
            <v>40042</v>
          </cell>
        </row>
        <row r="114">
          <cell r="B114">
            <v>909</v>
          </cell>
          <cell r="C114" t="str">
            <v>B501</v>
          </cell>
          <cell r="D114" t="str">
            <v>AA</v>
          </cell>
          <cell r="E114">
            <v>235</v>
          </cell>
          <cell r="F114">
            <v>1.64</v>
          </cell>
          <cell r="G114">
            <v>1</v>
          </cell>
          <cell r="I114">
            <v>4.5</v>
          </cell>
          <cell r="J114" t="str">
            <v>Poly</v>
          </cell>
          <cell r="K114">
            <v>22.5</v>
          </cell>
          <cell r="M114" t="str">
            <v>Bleu</v>
          </cell>
          <cell r="N114">
            <v>0</v>
          </cell>
          <cell r="O114">
            <v>3</v>
          </cell>
          <cell r="P114">
            <v>4.5</v>
          </cell>
          <cell r="Q114" t="str">
            <v>USA</v>
          </cell>
          <cell r="R114" t="str">
            <v>USA</v>
          </cell>
          <cell r="S114">
            <v>0.8</v>
          </cell>
          <cell r="T114">
            <v>0.9</v>
          </cell>
          <cell r="U114">
            <v>0.9</v>
          </cell>
          <cell r="X114">
            <v>600</v>
          </cell>
          <cell r="Y114">
            <v>40042</v>
          </cell>
        </row>
        <row r="115">
          <cell r="B115">
            <v>910</v>
          </cell>
          <cell r="C115" t="str">
            <v>B501</v>
          </cell>
          <cell r="D115" t="str">
            <v>AA</v>
          </cell>
          <cell r="E115">
            <v>240</v>
          </cell>
          <cell r="F115">
            <v>1.65</v>
          </cell>
          <cell r="G115">
            <v>1.0009999999999999</v>
          </cell>
          <cell r="I115">
            <v>4.5</v>
          </cell>
          <cell r="J115" t="str">
            <v>Poly</v>
          </cell>
          <cell r="K115">
            <v>22.5</v>
          </cell>
          <cell r="M115" t="str">
            <v>Bleu</v>
          </cell>
          <cell r="N115">
            <v>0</v>
          </cell>
          <cell r="O115">
            <v>3</v>
          </cell>
          <cell r="P115">
            <v>4.5</v>
          </cell>
          <cell r="Q115" t="str">
            <v>USA</v>
          </cell>
          <cell r="R115" t="str">
            <v>USA</v>
          </cell>
          <cell r="S115">
            <v>0.8</v>
          </cell>
          <cell r="T115">
            <v>0.9</v>
          </cell>
          <cell r="U115">
            <v>0.9</v>
          </cell>
          <cell r="X115">
            <v>600</v>
          </cell>
          <cell r="Y115">
            <v>40042</v>
          </cell>
        </row>
        <row r="116">
          <cell r="B116">
            <v>911</v>
          </cell>
          <cell r="C116" t="str">
            <v>B501</v>
          </cell>
          <cell r="D116" t="str">
            <v>AA</v>
          </cell>
          <cell r="E116">
            <v>245</v>
          </cell>
          <cell r="F116">
            <v>1.66</v>
          </cell>
          <cell r="G116">
            <v>1.002</v>
          </cell>
          <cell r="I116">
            <v>4.5</v>
          </cell>
          <cell r="J116" t="str">
            <v>Poly</v>
          </cell>
          <cell r="K116">
            <v>22.5</v>
          </cell>
          <cell r="M116" t="str">
            <v>Bleu</v>
          </cell>
          <cell r="N116">
            <v>0</v>
          </cell>
          <cell r="O116">
            <v>3</v>
          </cell>
          <cell r="P116">
            <v>4.5</v>
          </cell>
          <cell r="Q116" t="str">
            <v>USA</v>
          </cell>
          <cell r="R116" t="str">
            <v>USA</v>
          </cell>
          <cell r="S116">
            <v>0.8</v>
          </cell>
          <cell r="T116">
            <v>0.9</v>
          </cell>
          <cell r="U116">
            <v>0.9</v>
          </cell>
          <cell r="X116">
            <v>600</v>
          </cell>
          <cell r="Y116">
            <v>40042</v>
          </cell>
        </row>
        <row r="117">
          <cell r="B117">
            <v>1000</v>
          </cell>
          <cell r="C117" t="str">
            <v>B501</v>
          </cell>
          <cell r="D117" t="str">
            <v>BB</v>
          </cell>
          <cell r="E117">
            <v>190</v>
          </cell>
          <cell r="F117">
            <v>1.55</v>
          </cell>
          <cell r="G117">
            <v>0.99</v>
          </cell>
          <cell r="H117">
            <v>1.5345</v>
          </cell>
          <cell r="I117">
            <v>4.5</v>
          </cell>
          <cell r="J117" t="str">
            <v>Poly</v>
          </cell>
          <cell r="K117">
            <v>22.5</v>
          </cell>
          <cell r="M117" t="str">
            <v>Bleu</v>
          </cell>
          <cell r="N117">
            <v>0</v>
          </cell>
          <cell r="O117">
            <v>3</v>
          </cell>
          <cell r="P117">
            <v>4.5</v>
          </cell>
          <cell r="Q117" t="str">
            <v>USA</v>
          </cell>
          <cell r="R117" t="str">
            <v>USA</v>
          </cell>
          <cell r="S117">
            <v>0.8</v>
          </cell>
          <cell r="T117">
            <v>0.9</v>
          </cell>
          <cell r="U117">
            <v>0.9</v>
          </cell>
          <cell r="X117">
            <v>450</v>
          </cell>
          <cell r="Y117">
            <v>40042</v>
          </cell>
        </row>
        <row r="118">
          <cell r="B118">
            <v>1001</v>
          </cell>
          <cell r="C118" t="str">
            <v>B501</v>
          </cell>
          <cell r="D118" t="str">
            <v>BB</v>
          </cell>
          <cell r="E118">
            <v>195</v>
          </cell>
          <cell r="F118">
            <v>1.56</v>
          </cell>
          <cell r="G118">
            <v>0.99199999999999999</v>
          </cell>
          <cell r="H118">
            <v>1.54752</v>
          </cell>
          <cell r="I118">
            <v>4.5</v>
          </cell>
          <cell r="J118" t="str">
            <v>Poly</v>
          </cell>
          <cell r="K118">
            <v>22.5</v>
          </cell>
          <cell r="M118" t="str">
            <v>Bleu</v>
          </cell>
          <cell r="N118">
            <v>0</v>
          </cell>
          <cell r="O118">
            <v>3</v>
          </cell>
          <cell r="P118">
            <v>4.5</v>
          </cell>
          <cell r="Q118" t="str">
            <v>USA</v>
          </cell>
          <cell r="R118" t="str">
            <v>USA</v>
          </cell>
          <cell r="S118">
            <v>0.8</v>
          </cell>
          <cell r="T118">
            <v>0.9</v>
          </cell>
          <cell r="U118">
            <v>0.9</v>
          </cell>
          <cell r="X118">
            <v>500</v>
          </cell>
          <cell r="Y118">
            <v>40042</v>
          </cell>
        </row>
        <row r="119">
          <cell r="B119">
            <v>1002</v>
          </cell>
          <cell r="C119" t="str">
            <v>B501</v>
          </cell>
          <cell r="D119" t="str">
            <v>BB</v>
          </cell>
          <cell r="E119">
            <v>200</v>
          </cell>
          <cell r="F119">
            <v>1.57</v>
          </cell>
          <cell r="G119">
            <v>0.99299999999999999</v>
          </cell>
          <cell r="H119">
            <v>1.55901</v>
          </cell>
          <cell r="I119">
            <v>4.5</v>
          </cell>
          <cell r="J119" t="str">
            <v>Poly</v>
          </cell>
          <cell r="K119">
            <v>22.5</v>
          </cell>
          <cell r="M119" t="str">
            <v>Bleu</v>
          </cell>
          <cell r="N119">
            <v>0</v>
          </cell>
          <cell r="O119">
            <v>3</v>
          </cell>
          <cell r="P119">
            <v>4.5</v>
          </cell>
          <cell r="Q119" t="str">
            <v>USA</v>
          </cell>
          <cell r="R119" t="str">
            <v>USA</v>
          </cell>
          <cell r="S119">
            <v>0.8</v>
          </cell>
          <cell r="T119">
            <v>0.9</v>
          </cell>
          <cell r="U119">
            <v>0.9</v>
          </cell>
          <cell r="X119">
            <v>550</v>
          </cell>
          <cell r="Y119">
            <v>40042</v>
          </cell>
        </row>
        <row r="120">
          <cell r="B120">
            <v>1003</v>
          </cell>
          <cell r="C120" t="str">
            <v>B501</v>
          </cell>
          <cell r="D120" t="str">
            <v>BB</v>
          </cell>
          <cell r="E120">
            <v>205</v>
          </cell>
          <cell r="F120">
            <v>1.58</v>
          </cell>
          <cell r="G120">
            <v>0.99399999999999999</v>
          </cell>
          <cell r="H120">
            <v>1.5705200000000001</v>
          </cell>
          <cell r="I120">
            <v>4.5</v>
          </cell>
          <cell r="J120" t="str">
            <v>Poly</v>
          </cell>
          <cell r="K120">
            <v>22.5</v>
          </cell>
          <cell r="M120" t="str">
            <v>Bleu</v>
          </cell>
          <cell r="N120">
            <v>0</v>
          </cell>
          <cell r="O120">
            <v>3</v>
          </cell>
          <cell r="P120">
            <v>4.5</v>
          </cell>
          <cell r="Q120" t="str">
            <v>USA</v>
          </cell>
          <cell r="R120" t="str">
            <v>USA</v>
          </cell>
          <cell r="S120">
            <v>0.8</v>
          </cell>
          <cell r="T120">
            <v>0.9</v>
          </cell>
          <cell r="U120">
            <v>0.9</v>
          </cell>
          <cell r="X120">
            <v>600</v>
          </cell>
          <cell r="Y120">
            <v>40042</v>
          </cell>
        </row>
        <row r="121">
          <cell r="B121">
            <v>1004</v>
          </cell>
          <cell r="C121" t="str">
            <v>B501</v>
          </cell>
          <cell r="D121" t="str">
            <v>BB</v>
          </cell>
          <cell r="E121">
            <v>210</v>
          </cell>
          <cell r="F121">
            <v>1.59</v>
          </cell>
          <cell r="G121">
            <v>0.995</v>
          </cell>
          <cell r="H121">
            <v>1.5820500000000002</v>
          </cell>
          <cell r="I121">
            <v>4.5</v>
          </cell>
          <cell r="J121" t="str">
            <v>Poly</v>
          </cell>
          <cell r="K121">
            <v>22.5</v>
          </cell>
          <cell r="M121" t="str">
            <v>Bleu</v>
          </cell>
          <cell r="N121">
            <v>0</v>
          </cell>
          <cell r="O121">
            <v>3</v>
          </cell>
          <cell r="P121">
            <v>4.5</v>
          </cell>
          <cell r="Q121" t="str">
            <v>USA</v>
          </cell>
          <cell r="R121" t="str">
            <v>USA</v>
          </cell>
          <cell r="S121">
            <v>0.8</v>
          </cell>
          <cell r="T121">
            <v>0.9</v>
          </cell>
          <cell r="U121">
            <v>0.9</v>
          </cell>
          <cell r="X121">
            <v>650</v>
          </cell>
          <cell r="Y121">
            <v>40042</v>
          </cell>
        </row>
        <row r="122">
          <cell r="B122">
            <v>1005</v>
          </cell>
          <cell r="C122" t="str">
            <v>B501</v>
          </cell>
          <cell r="D122" t="str">
            <v>BB</v>
          </cell>
          <cell r="E122">
            <v>215</v>
          </cell>
          <cell r="F122">
            <v>1.6</v>
          </cell>
          <cell r="G122">
            <v>0.996</v>
          </cell>
          <cell r="H122">
            <v>1.5936000000000001</v>
          </cell>
          <cell r="I122">
            <v>4.5</v>
          </cell>
          <cell r="J122" t="str">
            <v>Poly</v>
          </cell>
          <cell r="K122">
            <v>22.5</v>
          </cell>
          <cell r="M122" t="str">
            <v>Bleu</v>
          </cell>
          <cell r="N122">
            <v>0</v>
          </cell>
          <cell r="O122">
            <v>3</v>
          </cell>
          <cell r="P122">
            <v>4.5</v>
          </cell>
          <cell r="Q122" t="str">
            <v>USA</v>
          </cell>
          <cell r="R122" t="str">
            <v>USA</v>
          </cell>
          <cell r="S122">
            <v>0.8</v>
          </cell>
          <cell r="T122">
            <v>0.9</v>
          </cell>
          <cell r="U122">
            <v>0.9</v>
          </cell>
          <cell r="X122">
            <v>700</v>
          </cell>
          <cell r="Y122">
            <v>40042</v>
          </cell>
        </row>
        <row r="123">
          <cell r="B123">
            <v>1006</v>
          </cell>
          <cell r="C123" t="str">
            <v>B501</v>
          </cell>
          <cell r="D123" t="str">
            <v>BB</v>
          </cell>
          <cell r="E123">
            <v>220</v>
          </cell>
          <cell r="F123">
            <v>1.61</v>
          </cell>
          <cell r="G123">
            <v>0.997</v>
          </cell>
          <cell r="I123">
            <v>4.5</v>
          </cell>
          <cell r="J123" t="str">
            <v>Poly</v>
          </cell>
          <cell r="K123">
            <v>22.5</v>
          </cell>
          <cell r="M123" t="str">
            <v>Bleu</v>
          </cell>
          <cell r="N123">
            <v>0</v>
          </cell>
          <cell r="O123">
            <v>3</v>
          </cell>
          <cell r="P123">
            <v>4.5</v>
          </cell>
          <cell r="Q123" t="str">
            <v>USA</v>
          </cell>
          <cell r="R123" t="str">
            <v>USA</v>
          </cell>
          <cell r="S123">
            <v>0.8</v>
          </cell>
          <cell r="T123">
            <v>0.9</v>
          </cell>
          <cell r="U123">
            <v>0.9</v>
          </cell>
          <cell r="X123">
            <v>600</v>
          </cell>
          <cell r="Y123">
            <v>40042</v>
          </cell>
        </row>
        <row r="124">
          <cell r="B124">
            <v>1007</v>
          </cell>
          <cell r="C124" t="str">
            <v>B501</v>
          </cell>
          <cell r="D124" t="str">
            <v>BB</v>
          </cell>
          <cell r="E124">
            <v>225</v>
          </cell>
          <cell r="F124">
            <v>1.62</v>
          </cell>
          <cell r="G124">
            <v>0.998</v>
          </cell>
          <cell r="I124">
            <v>4.5</v>
          </cell>
          <cell r="J124" t="str">
            <v>Poly</v>
          </cell>
          <cell r="K124">
            <v>22.5</v>
          </cell>
          <cell r="M124" t="str">
            <v>Bleu</v>
          </cell>
          <cell r="N124">
            <v>0</v>
          </cell>
          <cell r="O124">
            <v>3</v>
          </cell>
          <cell r="P124">
            <v>4.5</v>
          </cell>
          <cell r="Q124" t="str">
            <v>USA</v>
          </cell>
          <cell r="R124" t="str">
            <v>USA</v>
          </cell>
          <cell r="S124">
            <v>0.8</v>
          </cell>
          <cell r="T124">
            <v>0.9</v>
          </cell>
          <cell r="U124">
            <v>0.9</v>
          </cell>
          <cell r="X124">
            <v>600</v>
          </cell>
          <cell r="Y124">
            <v>40042</v>
          </cell>
        </row>
        <row r="125">
          <cell r="B125">
            <v>1008</v>
          </cell>
          <cell r="C125" t="str">
            <v>B501</v>
          </cell>
          <cell r="D125" t="str">
            <v>BB</v>
          </cell>
          <cell r="E125">
            <v>230</v>
          </cell>
          <cell r="F125">
            <v>1.63</v>
          </cell>
          <cell r="G125">
            <v>0.999</v>
          </cell>
          <cell r="I125">
            <v>4.5</v>
          </cell>
          <cell r="J125" t="str">
            <v>Poly</v>
          </cell>
          <cell r="K125">
            <v>22.5</v>
          </cell>
          <cell r="M125" t="str">
            <v>Bleu</v>
          </cell>
          <cell r="N125">
            <v>0</v>
          </cell>
          <cell r="O125">
            <v>3</v>
          </cell>
          <cell r="P125">
            <v>4.5</v>
          </cell>
          <cell r="Q125" t="str">
            <v>USA</v>
          </cell>
          <cell r="R125" t="str">
            <v>USA</v>
          </cell>
          <cell r="S125">
            <v>0.8</v>
          </cell>
          <cell r="T125">
            <v>0.9</v>
          </cell>
          <cell r="U125">
            <v>0.9</v>
          </cell>
          <cell r="X125">
            <v>600</v>
          </cell>
          <cell r="Y125">
            <v>40042</v>
          </cell>
        </row>
        <row r="126">
          <cell r="B126">
            <v>1009</v>
          </cell>
          <cell r="C126" t="str">
            <v>B501</v>
          </cell>
          <cell r="D126" t="str">
            <v>BB</v>
          </cell>
          <cell r="E126">
            <v>235</v>
          </cell>
          <cell r="F126">
            <v>1.64</v>
          </cell>
          <cell r="G126">
            <v>1</v>
          </cell>
          <cell r="I126">
            <v>4.5</v>
          </cell>
          <cell r="J126" t="str">
            <v>Poly</v>
          </cell>
          <cell r="K126">
            <v>22.5</v>
          </cell>
          <cell r="M126" t="str">
            <v>Bleu</v>
          </cell>
          <cell r="N126">
            <v>0</v>
          </cell>
          <cell r="O126">
            <v>3</v>
          </cell>
          <cell r="P126">
            <v>4.5</v>
          </cell>
          <cell r="Q126" t="str">
            <v>USA</v>
          </cell>
          <cell r="R126" t="str">
            <v>USA</v>
          </cell>
          <cell r="S126">
            <v>0.8</v>
          </cell>
          <cell r="T126">
            <v>0.9</v>
          </cell>
          <cell r="U126">
            <v>0.9</v>
          </cell>
          <cell r="X126">
            <v>600</v>
          </cell>
          <cell r="Y126">
            <v>40042</v>
          </cell>
        </row>
        <row r="127">
          <cell r="B127">
            <v>1010</v>
          </cell>
          <cell r="C127" t="str">
            <v>B501</v>
          </cell>
          <cell r="D127" t="str">
            <v>BB</v>
          </cell>
          <cell r="E127">
            <v>240</v>
          </cell>
          <cell r="F127">
            <v>1.65</v>
          </cell>
          <cell r="G127">
            <v>1.0009999999999999</v>
          </cell>
          <cell r="I127">
            <v>4.5</v>
          </cell>
          <cell r="J127" t="str">
            <v>Poly</v>
          </cell>
          <cell r="K127">
            <v>22.5</v>
          </cell>
          <cell r="M127" t="str">
            <v>Bleu</v>
          </cell>
          <cell r="N127">
            <v>0</v>
          </cell>
          <cell r="O127">
            <v>3</v>
          </cell>
          <cell r="P127">
            <v>4.5</v>
          </cell>
          <cell r="Q127" t="str">
            <v>USA</v>
          </cell>
          <cell r="R127" t="str">
            <v>USA</v>
          </cell>
          <cell r="S127">
            <v>0.8</v>
          </cell>
          <cell r="T127">
            <v>0.9</v>
          </cell>
          <cell r="U127">
            <v>0.9</v>
          </cell>
          <cell r="X127">
            <v>600</v>
          </cell>
          <cell r="Y127">
            <v>40042</v>
          </cell>
        </row>
        <row r="128">
          <cell r="B128">
            <v>1011</v>
          </cell>
          <cell r="C128" t="str">
            <v>B501</v>
          </cell>
          <cell r="D128" t="str">
            <v>BB</v>
          </cell>
          <cell r="E128">
            <v>245</v>
          </cell>
          <cell r="F128">
            <v>1.66</v>
          </cell>
          <cell r="G128">
            <v>1.002</v>
          </cell>
          <cell r="I128">
            <v>4.5</v>
          </cell>
          <cell r="J128" t="str">
            <v>Poly</v>
          </cell>
          <cell r="K128">
            <v>22.5</v>
          </cell>
          <cell r="M128" t="str">
            <v>Bleu</v>
          </cell>
          <cell r="N128">
            <v>0</v>
          </cell>
          <cell r="O128">
            <v>3</v>
          </cell>
          <cell r="P128">
            <v>4.5</v>
          </cell>
          <cell r="Q128" t="str">
            <v>USA</v>
          </cell>
          <cell r="R128" t="str">
            <v>USA</v>
          </cell>
          <cell r="S128">
            <v>0.8</v>
          </cell>
          <cell r="T128">
            <v>0.9</v>
          </cell>
          <cell r="U128">
            <v>0.9</v>
          </cell>
          <cell r="X128">
            <v>600</v>
          </cell>
          <cell r="Y128">
            <v>40042</v>
          </cell>
        </row>
        <row r="129">
          <cell r="B129">
            <v>1100</v>
          </cell>
          <cell r="C129" t="str">
            <v>B501</v>
          </cell>
          <cell r="D129" t="str">
            <v>CC</v>
          </cell>
          <cell r="E129">
            <v>190</v>
          </cell>
          <cell r="F129">
            <v>1.55</v>
          </cell>
          <cell r="G129">
            <v>0.99</v>
          </cell>
          <cell r="H129">
            <v>1.5345</v>
          </cell>
          <cell r="I129">
            <v>4.5</v>
          </cell>
          <cell r="J129" t="str">
            <v>Poly</v>
          </cell>
          <cell r="K129">
            <v>22.5</v>
          </cell>
          <cell r="M129" t="str">
            <v>Bleu</v>
          </cell>
          <cell r="N129">
            <v>0</v>
          </cell>
          <cell r="O129">
            <v>3</v>
          </cell>
          <cell r="P129">
            <v>4.5</v>
          </cell>
          <cell r="Q129" t="str">
            <v>USA</v>
          </cell>
          <cell r="R129" t="str">
            <v>USA</v>
          </cell>
          <cell r="S129">
            <v>0.8</v>
          </cell>
          <cell r="T129">
            <v>0.9</v>
          </cell>
          <cell r="U129">
            <v>0.9</v>
          </cell>
          <cell r="X129">
            <v>450</v>
          </cell>
          <cell r="Y129">
            <v>40042</v>
          </cell>
        </row>
        <row r="130">
          <cell r="B130">
            <v>1101</v>
          </cell>
          <cell r="C130" t="str">
            <v>B501</v>
          </cell>
          <cell r="D130" t="str">
            <v>CC</v>
          </cell>
          <cell r="E130">
            <v>195</v>
          </cell>
          <cell r="F130">
            <v>1.56</v>
          </cell>
          <cell r="G130">
            <v>0.99199999999999999</v>
          </cell>
          <cell r="H130">
            <v>1.54752</v>
          </cell>
          <cell r="I130">
            <v>4.5</v>
          </cell>
          <cell r="J130" t="str">
            <v>Poly</v>
          </cell>
          <cell r="K130">
            <v>22.5</v>
          </cell>
          <cell r="M130" t="str">
            <v>Bleu</v>
          </cell>
          <cell r="N130">
            <v>0</v>
          </cell>
          <cell r="O130">
            <v>3</v>
          </cell>
          <cell r="P130">
            <v>4.5</v>
          </cell>
          <cell r="Q130" t="str">
            <v>USA</v>
          </cell>
          <cell r="R130" t="str">
            <v>USA</v>
          </cell>
          <cell r="S130">
            <v>0.8</v>
          </cell>
          <cell r="T130">
            <v>0.9</v>
          </cell>
          <cell r="U130">
            <v>0.9</v>
          </cell>
          <cell r="X130">
            <v>500</v>
          </cell>
          <cell r="Y130">
            <v>40042</v>
          </cell>
        </row>
        <row r="131">
          <cell r="B131">
            <v>1102</v>
          </cell>
          <cell r="C131" t="str">
            <v>B501</v>
          </cell>
          <cell r="D131" t="str">
            <v>CC</v>
          </cell>
          <cell r="E131">
            <v>200</v>
          </cell>
          <cell r="F131">
            <v>1.57</v>
          </cell>
          <cell r="G131">
            <v>0.99299999999999999</v>
          </cell>
          <cell r="H131">
            <v>1.55901</v>
          </cell>
          <cell r="I131">
            <v>4.5</v>
          </cell>
          <cell r="J131" t="str">
            <v>Poly</v>
          </cell>
          <cell r="K131">
            <v>22.5</v>
          </cell>
          <cell r="M131" t="str">
            <v>Bleu</v>
          </cell>
          <cell r="N131">
            <v>0</v>
          </cell>
          <cell r="O131">
            <v>3</v>
          </cell>
          <cell r="P131">
            <v>4.5</v>
          </cell>
          <cell r="Q131" t="str">
            <v>USA</v>
          </cell>
          <cell r="R131" t="str">
            <v>USA</v>
          </cell>
          <cell r="S131">
            <v>0.8</v>
          </cell>
          <cell r="T131">
            <v>0.9</v>
          </cell>
          <cell r="U131">
            <v>0.9</v>
          </cell>
          <cell r="X131">
            <v>550</v>
          </cell>
          <cell r="Y131">
            <v>40042</v>
          </cell>
        </row>
        <row r="132">
          <cell r="B132">
            <v>1103</v>
          </cell>
          <cell r="C132" t="str">
            <v>B501</v>
          </cell>
          <cell r="D132" t="str">
            <v>CC</v>
          </cell>
          <cell r="E132">
            <v>205</v>
          </cell>
          <cell r="F132">
            <v>1.58</v>
          </cell>
          <cell r="G132">
            <v>0.99399999999999999</v>
          </cell>
          <cell r="H132">
            <v>1.5705200000000001</v>
          </cell>
          <cell r="I132">
            <v>4.5</v>
          </cell>
          <cell r="J132" t="str">
            <v>Poly</v>
          </cell>
          <cell r="K132">
            <v>22.5</v>
          </cell>
          <cell r="M132" t="str">
            <v>Bleu</v>
          </cell>
          <cell r="N132">
            <v>0</v>
          </cell>
          <cell r="O132">
            <v>3</v>
          </cell>
          <cell r="P132">
            <v>4.5</v>
          </cell>
          <cell r="Q132" t="str">
            <v>USA</v>
          </cell>
          <cell r="R132" t="str">
            <v>USA</v>
          </cell>
          <cell r="S132">
            <v>0.8</v>
          </cell>
          <cell r="T132">
            <v>0.9</v>
          </cell>
          <cell r="U132">
            <v>0.9</v>
          </cell>
          <cell r="X132">
            <v>600</v>
          </cell>
          <cell r="Y132">
            <v>40042</v>
          </cell>
        </row>
        <row r="133">
          <cell r="B133">
            <v>1104</v>
          </cell>
          <cell r="C133" t="str">
            <v>B501</v>
          </cell>
          <cell r="D133" t="str">
            <v>CC</v>
          </cell>
          <cell r="E133">
            <v>210</v>
          </cell>
          <cell r="F133">
            <v>1.59</v>
          </cell>
          <cell r="G133">
            <v>0.995</v>
          </cell>
          <cell r="H133">
            <v>1.5820500000000002</v>
          </cell>
          <cell r="I133">
            <v>4.5</v>
          </cell>
          <cell r="J133" t="str">
            <v>Poly</v>
          </cell>
          <cell r="K133">
            <v>22.5</v>
          </cell>
          <cell r="M133" t="str">
            <v>Bleu</v>
          </cell>
          <cell r="N133">
            <v>0</v>
          </cell>
          <cell r="O133">
            <v>3</v>
          </cell>
          <cell r="P133">
            <v>4.5</v>
          </cell>
          <cell r="Q133" t="str">
            <v>USA</v>
          </cell>
          <cell r="R133" t="str">
            <v>USA</v>
          </cell>
          <cell r="S133">
            <v>0.8</v>
          </cell>
          <cell r="T133">
            <v>0.9</v>
          </cell>
          <cell r="U133">
            <v>0.9</v>
          </cell>
          <cell r="X133">
            <v>650</v>
          </cell>
          <cell r="Y133">
            <v>40042</v>
          </cell>
        </row>
        <row r="134">
          <cell r="B134">
            <v>1105</v>
          </cell>
          <cell r="C134" t="str">
            <v>B501</v>
          </cell>
          <cell r="D134" t="str">
            <v>CC</v>
          </cell>
          <cell r="E134">
            <v>215</v>
          </cell>
          <cell r="F134">
            <v>1.6</v>
          </cell>
          <cell r="G134">
            <v>0.996</v>
          </cell>
          <cell r="H134">
            <v>1.5936000000000001</v>
          </cell>
          <cell r="I134">
            <v>4.5</v>
          </cell>
          <cell r="J134" t="str">
            <v>Poly</v>
          </cell>
          <cell r="K134">
            <v>22.5</v>
          </cell>
          <cell r="M134" t="str">
            <v>Bleu</v>
          </cell>
          <cell r="N134">
            <v>0</v>
          </cell>
          <cell r="O134">
            <v>3</v>
          </cell>
          <cell r="P134">
            <v>4.5</v>
          </cell>
          <cell r="Q134" t="str">
            <v>USA</v>
          </cell>
          <cell r="R134" t="str">
            <v>USA</v>
          </cell>
          <cell r="S134">
            <v>0.8</v>
          </cell>
          <cell r="T134">
            <v>0.9</v>
          </cell>
          <cell r="U134">
            <v>0.9</v>
          </cell>
          <cell r="X134">
            <v>700</v>
          </cell>
          <cell r="Y134">
            <v>40042</v>
          </cell>
        </row>
        <row r="135">
          <cell r="B135">
            <v>1106</v>
          </cell>
          <cell r="C135" t="str">
            <v>B501</v>
          </cell>
          <cell r="D135" t="str">
            <v>CC</v>
          </cell>
          <cell r="E135">
            <v>220</v>
          </cell>
          <cell r="F135">
            <v>1.61</v>
          </cell>
          <cell r="G135">
            <v>0.997</v>
          </cell>
          <cell r="I135">
            <v>4.5</v>
          </cell>
          <cell r="J135" t="str">
            <v>Poly</v>
          </cell>
          <cell r="K135">
            <v>22.5</v>
          </cell>
          <cell r="M135" t="str">
            <v>Bleu</v>
          </cell>
          <cell r="N135">
            <v>0</v>
          </cell>
          <cell r="O135">
            <v>3</v>
          </cell>
          <cell r="P135">
            <v>4.5</v>
          </cell>
          <cell r="Q135" t="str">
            <v>USA</v>
          </cell>
          <cell r="R135" t="str">
            <v>USA</v>
          </cell>
          <cell r="S135">
            <v>0.8</v>
          </cell>
          <cell r="T135">
            <v>0.9</v>
          </cell>
          <cell r="U135">
            <v>0.9</v>
          </cell>
          <cell r="X135">
            <v>600</v>
          </cell>
          <cell r="Y135">
            <v>40042</v>
          </cell>
        </row>
        <row r="136">
          <cell r="B136">
            <v>1107</v>
          </cell>
          <cell r="C136" t="str">
            <v>B501</v>
          </cell>
          <cell r="D136" t="str">
            <v>CC</v>
          </cell>
          <cell r="E136">
            <v>225</v>
          </cell>
          <cell r="F136">
            <v>1.62</v>
          </cell>
          <cell r="G136">
            <v>0.998</v>
          </cell>
          <cell r="I136">
            <v>4.5</v>
          </cell>
          <cell r="J136" t="str">
            <v>Poly</v>
          </cell>
          <cell r="K136">
            <v>22.5</v>
          </cell>
          <cell r="M136" t="str">
            <v>Bleu</v>
          </cell>
          <cell r="N136">
            <v>0</v>
          </cell>
          <cell r="O136">
            <v>3</v>
          </cell>
          <cell r="P136">
            <v>4.5</v>
          </cell>
          <cell r="Q136" t="str">
            <v>USA</v>
          </cell>
          <cell r="R136" t="str">
            <v>USA</v>
          </cell>
          <cell r="S136">
            <v>0.8</v>
          </cell>
          <cell r="T136">
            <v>0.9</v>
          </cell>
          <cell r="U136">
            <v>0.9</v>
          </cell>
          <cell r="X136">
            <v>600</v>
          </cell>
          <cell r="Y136">
            <v>40042</v>
          </cell>
        </row>
        <row r="137">
          <cell r="B137">
            <v>1108</v>
          </cell>
          <cell r="C137" t="str">
            <v>B501</v>
          </cell>
          <cell r="D137" t="str">
            <v>CC</v>
          </cell>
          <cell r="E137">
            <v>230</v>
          </cell>
          <cell r="F137">
            <v>1.63</v>
          </cell>
          <cell r="G137">
            <v>0.999</v>
          </cell>
          <cell r="I137">
            <v>4.5</v>
          </cell>
          <cell r="J137" t="str">
            <v>Poly</v>
          </cell>
          <cell r="K137">
            <v>22.5</v>
          </cell>
          <cell r="M137" t="str">
            <v>Bleu</v>
          </cell>
          <cell r="N137">
            <v>0</v>
          </cell>
          <cell r="O137">
            <v>3</v>
          </cell>
          <cell r="P137">
            <v>4.5</v>
          </cell>
          <cell r="Q137" t="str">
            <v>USA</v>
          </cell>
          <cell r="R137" t="str">
            <v>USA</v>
          </cell>
          <cell r="S137">
            <v>0.8</v>
          </cell>
          <cell r="T137">
            <v>0.9</v>
          </cell>
          <cell r="U137">
            <v>0.9</v>
          </cell>
          <cell r="X137">
            <v>600</v>
          </cell>
          <cell r="Y137">
            <v>40042</v>
          </cell>
        </row>
        <row r="138">
          <cell r="B138">
            <v>1109</v>
          </cell>
          <cell r="C138" t="str">
            <v>B501</v>
          </cell>
          <cell r="D138" t="str">
            <v>CC</v>
          </cell>
          <cell r="E138">
            <v>235</v>
          </cell>
          <cell r="F138">
            <v>1.64</v>
          </cell>
          <cell r="G138">
            <v>1</v>
          </cell>
          <cell r="I138">
            <v>4.5</v>
          </cell>
          <cell r="J138" t="str">
            <v>Poly</v>
          </cell>
          <cell r="K138">
            <v>22.5</v>
          </cell>
          <cell r="M138" t="str">
            <v>Bleu</v>
          </cell>
          <cell r="N138">
            <v>0</v>
          </cell>
          <cell r="O138">
            <v>3</v>
          </cell>
          <cell r="P138">
            <v>4.5</v>
          </cell>
          <cell r="Q138" t="str">
            <v>USA</v>
          </cell>
          <cell r="R138" t="str">
            <v>USA</v>
          </cell>
          <cell r="S138">
            <v>0.8</v>
          </cell>
          <cell r="T138">
            <v>0.9</v>
          </cell>
          <cell r="U138">
            <v>0.9</v>
          </cell>
          <cell r="X138">
            <v>600</v>
          </cell>
          <cell r="Y138">
            <v>40042</v>
          </cell>
        </row>
        <row r="139">
          <cell r="B139">
            <v>1110</v>
          </cell>
          <cell r="C139" t="str">
            <v>B501</v>
          </cell>
          <cell r="D139" t="str">
            <v>CC</v>
          </cell>
          <cell r="E139">
            <v>240</v>
          </cell>
          <cell r="F139">
            <v>1.65</v>
          </cell>
          <cell r="G139">
            <v>1.0009999999999999</v>
          </cell>
          <cell r="I139">
            <v>4.5</v>
          </cell>
          <cell r="J139" t="str">
            <v>Poly</v>
          </cell>
          <cell r="K139">
            <v>22.5</v>
          </cell>
          <cell r="M139" t="str">
            <v>Bleu</v>
          </cell>
          <cell r="N139">
            <v>0</v>
          </cell>
          <cell r="O139">
            <v>3</v>
          </cell>
          <cell r="P139">
            <v>4.5</v>
          </cell>
          <cell r="Q139" t="str">
            <v>USA</v>
          </cell>
          <cell r="R139" t="str">
            <v>USA</v>
          </cell>
          <cell r="S139">
            <v>0.8</v>
          </cell>
          <cell r="T139">
            <v>0.9</v>
          </cell>
          <cell r="U139">
            <v>0.9</v>
          </cell>
          <cell r="X139">
            <v>600</v>
          </cell>
          <cell r="Y139">
            <v>40042</v>
          </cell>
        </row>
        <row r="140">
          <cell r="B140">
            <v>1111</v>
          </cell>
          <cell r="C140" t="str">
            <v>B501</v>
          </cell>
          <cell r="D140" t="str">
            <v>CC</v>
          </cell>
          <cell r="E140">
            <v>245</v>
          </cell>
          <cell r="F140">
            <v>1.66</v>
          </cell>
          <cell r="G140">
            <v>1.002</v>
          </cell>
          <cell r="I140">
            <v>4.5</v>
          </cell>
          <cell r="J140" t="str">
            <v>Poly</v>
          </cell>
          <cell r="K140">
            <v>22.5</v>
          </cell>
          <cell r="M140" t="str">
            <v>Bleu</v>
          </cell>
          <cell r="N140">
            <v>0</v>
          </cell>
          <cell r="O140">
            <v>3</v>
          </cell>
          <cell r="P140">
            <v>4.5</v>
          </cell>
          <cell r="Q140" t="str">
            <v>USA</v>
          </cell>
          <cell r="R140" t="str">
            <v>USA</v>
          </cell>
          <cell r="S140">
            <v>0.8</v>
          </cell>
          <cell r="T140">
            <v>0.9</v>
          </cell>
          <cell r="U140">
            <v>0.9</v>
          </cell>
          <cell r="X140">
            <v>600</v>
          </cell>
          <cell r="Y140">
            <v>40042</v>
          </cell>
        </row>
        <row r="150">
          <cell r="B150">
            <v>10</v>
          </cell>
          <cell r="D150" t="str">
            <v>HELIOTOLE 10</v>
          </cell>
          <cell r="E150">
            <v>31</v>
          </cell>
          <cell r="F150">
            <v>31</v>
          </cell>
          <cell r="G150">
            <v>40</v>
          </cell>
          <cell r="H150">
            <v>40</v>
          </cell>
        </row>
        <row r="151">
          <cell r="B151">
            <v>11</v>
          </cell>
          <cell r="D151" t="str">
            <v>HELIOTOLE 11</v>
          </cell>
          <cell r="E151">
            <v>31</v>
          </cell>
          <cell r="F151">
            <v>31</v>
          </cell>
          <cell r="G151">
            <v>40</v>
          </cell>
          <cell r="H151">
            <v>40</v>
          </cell>
        </row>
        <row r="152">
          <cell r="B152">
            <v>12</v>
          </cell>
          <cell r="D152" t="str">
            <v>PV TEC  12</v>
          </cell>
          <cell r="E152">
            <v>31</v>
          </cell>
          <cell r="F152">
            <v>31</v>
          </cell>
          <cell r="G152">
            <v>40</v>
          </cell>
          <cell r="H152">
            <v>40</v>
          </cell>
        </row>
        <row r="153">
          <cell r="B153">
            <v>13</v>
          </cell>
          <cell r="D153" t="str">
            <v>PV TEC  13</v>
          </cell>
          <cell r="E153">
            <v>31</v>
          </cell>
          <cell r="F153">
            <v>31</v>
          </cell>
          <cell r="G153">
            <v>40</v>
          </cell>
          <cell r="H153">
            <v>40</v>
          </cell>
        </row>
        <row r="154">
          <cell r="B154">
            <v>14</v>
          </cell>
          <cell r="D154" t="str">
            <v>MECOSUN 14</v>
          </cell>
          <cell r="E154">
            <v>30</v>
          </cell>
          <cell r="F154">
            <v>10</v>
          </cell>
          <cell r="G154">
            <v>30</v>
          </cell>
          <cell r="H154">
            <v>30</v>
          </cell>
        </row>
        <row r="155">
          <cell r="B155">
            <v>15</v>
          </cell>
          <cell r="D155" t="str">
            <v>MECOSUN 15</v>
          </cell>
          <cell r="E155">
            <v>20</v>
          </cell>
          <cell r="F155">
            <v>10</v>
          </cell>
          <cell r="G155">
            <v>30</v>
          </cell>
          <cell r="H155">
            <v>30</v>
          </cell>
        </row>
        <row r="156">
          <cell r="B156">
            <v>16</v>
          </cell>
          <cell r="D156" t="str">
            <v>SOLRIF 16</v>
          </cell>
          <cell r="E156">
            <v>15</v>
          </cell>
          <cell r="F156">
            <v>10</v>
          </cell>
          <cell r="G156">
            <v>30</v>
          </cell>
          <cell r="H156">
            <v>30</v>
          </cell>
        </row>
        <row r="157">
          <cell r="B157">
            <v>17</v>
          </cell>
          <cell r="D157" t="str">
            <v>SOLRIF 16</v>
          </cell>
          <cell r="E157">
            <v>10</v>
          </cell>
          <cell r="F157">
            <v>10</v>
          </cell>
          <cell r="G157">
            <v>30</v>
          </cell>
          <cell r="H157">
            <v>30</v>
          </cell>
        </row>
        <row r="158">
          <cell r="B158">
            <v>18</v>
          </cell>
        </row>
        <row r="159">
          <cell r="B159">
            <v>19</v>
          </cell>
        </row>
        <row r="160">
          <cell r="B160">
            <v>20</v>
          </cell>
        </row>
      </sheetData>
      <sheetData sheetId="3"/>
      <sheetData sheetId="4"/>
      <sheetData sheetId="5"/>
      <sheetData sheetId="6" refreshError="1">
        <row r="75">
          <cell r="O75">
            <v>1</v>
          </cell>
          <cell r="P75">
            <v>0.56999999999999995</v>
          </cell>
          <cell r="Q75">
            <v>1</v>
          </cell>
          <cell r="R75">
            <v>1.7500000000000002E-2</v>
          </cell>
        </row>
        <row r="76">
          <cell r="O76">
            <v>2</v>
          </cell>
          <cell r="P76">
            <v>1.1499999999999999</v>
          </cell>
          <cell r="Q76">
            <v>2</v>
          </cell>
          <cell r="R76">
            <v>3.49E-2</v>
          </cell>
        </row>
        <row r="77">
          <cell r="O77">
            <v>3</v>
          </cell>
          <cell r="P77">
            <v>1.72</v>
          </cell>
          <cell r="Q77">
            <v>3</v>
          </cell>
          <cell r="R77">
            <v>5.2400000000000002E-2</v>
          </cell>
        </row>
        <row r="78">
          <cell r="O78">
            <v>4</v>
          </cell>
          <cell r="P78">
            <v>2.29</v>
          </cell>
          <cell r="Q78">
            <v>4</v>
          </cell>
          <cell r="R78">
            <v>6.9900000000000004E-2</v>
          </cell>
        </row>
        <row r="79">
          <cell r="O79">
            <v>5</v>
          </cell>
          <cell r="P79">
            <v>2.86</v>
          </cell>
          <cell r="Q79">
            <v>5</v>
          </cell>
          <cell r="R79">
            <v>8.7499999999999994E-2</v>
          </cell>
        </row>
        <row r="80">
          <cell r="O80">
            <v>6</v>
          </cell>
          <cell r="P80">
            <v>3.43</v>
          </cell>
          <cell r="Q80">
            <v>6</v>
          </cell>
          <cell r="R80">
            <v>0.1051</v>
          </cell>
        </row>
        <row r="81">
          <cell r="O81">
            <v>7</v>
          </cell>
          <cell r="P81">
            <v>4</v>
          </cell>
          <cell r="Q81">
            <v>7</v>
          </cell>
          <cell r="R81">
            <v>0.12280000000000001</v>
          </cell>
        </row>
        <row r="82">
          <cell r="O82">
            <v>8</v>
          </cell>
          <cell r="P82">
            <v>4.57</v>
          </cell>
          <cell r="Q82">
            <v>8</v>
          </cell>
          <cell r="R82">
            <v>0.14050000000000001</v>
          </cell>
        </row>
        <row r="83">
          <cell r="O83">
            <v>9</v>
          </cell>
          <cell r="P83">
            <v>5.14</v>
          </cell>
          <cell r="Q83">
            <v>9</v>
          </cell>
          <cell r="R83">
            <v>0.15840000000000001</v>
          </cell>
        </row>
        <row r="84">
          <cell r="O84">
            <v>10</v>
          </cell>
          <cell r="P84">
            <v>5.71</v>
          </cell>
          <cell r="Q84">
            <v>10</v>
          </cell>
          <cell r="R84">
            <v>0.17630000000000001</v>
          </cell>
        </row>
        <row r="85">
          <cell r="O85">
            <v>11</v>
          </cell>
          <cell r="P85">
            <v>6.28</v>
          </cell>
          <cell r="Q85">
            <v>11</v>
          </cell>
          <cell r="R85">
            <v>0.19439999999999999</v>
          </cell>
        </row>
        <row r="86">
          <cell r="O86">
            <v>12</v>
          </cell>
          <cell r="P86">
            <v>6.84</v>
          </cell>
          <cell r="Q86">
            <v>12</v>
          </cell>
          <cell r="R86">
            <v>0.21260000000000001</v>
          </cell>
        </row>
        <row r="87">
          <cell r="O87">
            <v>13</v>
          </cell>
          <cell r="P87">
            <v>7.41</v>
          </cell>
          <cell r="Q87">
            <v>13</v>
          </cell>
          <cell r="R87">
            <v>0.23089999999999999</v>
          </cell>
        </row>
        <row r="88">
          <cell r="O88">
            <v>14</v>
          </cell>
          <cell r="P88">
            <v>7.97</v>
          </cell>
          <cell r="Q88">
            <v>14</v>
          </cell>
          <cell r="R88">
            <v>0.24929999999999999</v>
          </cell>
        </row>
        <row r="89">
          <cell r="O89">
            <v>15</v>
          </cell>
          <cell r="P89">
            <v>8.5299999999999994</v>
          </cell>
          <cell r="Q89">
            <v>15</v>
          </cell>
          <cell r="R89">
            <v>0.26790000000000003</v>
          </cell>
        </row>
        <row r="90">
          <cell r="O90">
            <v>16</v>
          </cell>
          <cell r="P90">
            <v>9.09</v>
          </cell>
          <cell r="Q90">
            <v>16</v>
          </cell>
          <cell r="R90">
            <v>0.28670000000000001</v>
          </cell>
        </row>
        <row r="91">
          <cell r="O91">
            <v>17</v>
          </cell>
          <cell r="P91">
            <v>9.65</v>
          </cell>
          <cell r="Q91">
            <v>17</v>
          </cell>
          <cell r="R91">
            <v>0.30570000000000003</v>
          </cell>
        </row>
        <row r="92">
          <cell r="O92">
            <v>18</v>
          </cell>
          <cell r="P92">
            <v>10.199999999999999</v>
          </cell>
          <cell r="Q92">
            <v>18</v>
          </cell>
          <cell r="R92">
            <v>0.32490000000000002</v>
          </cell>
        </row>
        <row r="93">
          <cell r="O93">
            <v>19</v>
          </cell>
          <cell r="P93">
            <v>10.76</v>
          </cell>
          <cell r="Q93">
            <v>19</v>
          </cell>
          <cell r="R93">
            <v>0.34429999999999999</v>
          </cell>
        </row>
        <row r="94">
          <cell r="O94">
            <v>20</v>
          </cell>
          <cell r="P94">
            <v>11.31</v>
          </cell>
          <cell r="Q94">
            <v>20</v>
          </cell>
          <cell r="R94">
            <v>0.36399999999999999</v>
          </cell>
        </row>
        <row r="95">
          <cell r="O95">
            <v>21</v>
          </cell>
          <cell r="P95">
            <v>11.86</v>
          </cell>
          <cell r="Q95">
            <v>21</v>
          </cell>
          <cell r="R95">
            <v>0.38390000000000002</v>
          </cell>
        </row>
        <row r="96">
          <cell r="O96">
            <v>22</v>
          </cell>
          <cell r="P96">
            <v>12.41</v>
          </cell>
          <cell r="Q96">
            <v>22</v>
          </cell>
          <cell r="R96">
            <v>0.40400000000000003</v>
          </cell>
        </row>
        <row r="97">
          <cell r="O97">
            <v>23</v>
          </cell>
          <cell r="P97">
            <v>12.95</v>
          </cell>
          <cell r="Q97">
            <v>23</v>
          </cell>
          <cell r="R97">
            <v>0.42449999999999999</v>
          </cell>
        </row>
        <row r="98">
          <cell r="O98">
            <v>24</v>
          </cell>
          <cell r="P98">
            <v>13.5</v>
          </cell>
          <cell r="Q98">
            <v>24</v>
          </cell>
          <cell r="R98">
            <v>0.44519999999999998</v>
          </cell>
        </row>
        <row r="99">
          <cell r="O99">
            <v>25</v>
          </cell>
          <cell r="P99">
            <v>14.04</v>
          </cell>
          <cell r="Q99">
            <v>25</v>
          </cell>
          <cell r="R99">
            <v>0.46629999999999999</v>
          </cell>
        </row>
        <row r="100">
          <cell r="O100">
            <v>26</v>
          </cell>
          <cell r="P100">
            <v>14.57</v>
          </cell>
          <cell r="Q100">
            <v>26</v>
          </cell>
          <cell r="R100">
            <v>0.48770000000000002</v>
          </cell>
        </row>
        <row r="101">
          <cell r="O101">
            <v>27</v>
          </cell>
          <cell r="P101">
            <v>15.11</v>
          </cell>
          <cell r="Q101">
            <v>27</v>
          </cell>
          <cell r="R101">
            <v>0.50949999999999995</v>
          </cell>
        </row>
        <row r="102">
          <cell r="O102">
            <v>28</v>
          </cell>
          <cell r="P102">
            <v>15.64</v>
          </cell>
          <cell r="Q102">
            <v>28</v>
          </cell>
          <cell r="R102">
            <v>0.53169999999999995</v>
          </cell>
        </row>
        <row r="103">
          <cell r="O103">
            <v>29</v>
          </cell>
          <cell r="P103">
            <v>16.170000000000002</v>
          </cell>
          <cell r="Q103">
            <v>29</v>
          </cell>
          <cell r="R103">
            <v>0.55430000000000001</v>
          </cell>
        </row>
        <row r="104">
          <cell r="O104">
            <v>30</v>
          </cell>
          <cell r="P104">
            <v>16.7</v>
          </cell>
          <cell r="Q104">
            <v>30</v>
          </cell>
          <cell r="R104">
            <v>0.57740000000000002</v>
          </cell>
        </row>
        <row r="105">
          <cell r="O105">
            <v>31</v>
          </cell>
          <cell r="P105">
            <v>17.22</v>
          </cell>
          <cell r="Q105">
            <v>31</v>
          </cell>
          <cell r="R105">
            <v>0.60089999999999999</v>
          </cell>
        </row>
        <row r="106">
          <cell r="O106">
            <v>32</v>
          </cell>
          <cell r="P106">
            <v>17.739999999999998</v>
          </cell>
          <cell r="Q106">
            <v>32</v>
          </cell>
          <cell r="R106">
            <v>0.62490000000000001</v>
          </cell>
        </row>
        <row r="107">
          <cell r="O107">
            <v>33</v>
          </cell>
          <cell r="P107">
            <v>18.260000000000002</v>
          </cell>
          <cell r="Q107">
            <v>33</v>
          </cell>
          <cell r="R107">
            <v>0.64939999999999998</v>
          </cell>
        </row>
        <row r="108">
          <cell r="O108">
            <v>34</v>
          </cell>
          <cell r="P108">
            <v>18.78</v>
          </cell>
          <cell r="Q108">
            <v>34</v>
          </cell>
          <cell r="R108">
            <v>0.67449999999999999</v>
          </cell>
        </row>
        <row r="109">
          <cell r="O109">
            <v>35</v>
          </cell>
          <cell r="P109">
            <v>19.23</v>
          </cell>
          <cell r="Q109">
            <v>35</v>
          </cell>
          <cell r="R109">
            <v>0.70020000000000004</v>
          </cell>
        </row>
        <row r="110">
          <cell r="O110">
            <v>36</v>
          </cell>
          <cell r="P110">
            <v>19.8</v>
          </cell>
          <cell r="Q110">
            <v>36</v>
          </cell>
          <cell r="R110">
            <v>0.72650000000000003</v>
          </cell>
        </row>
        <row r="111">
          <cell r="O111">
            <v>37</v>
          </cell>
          <cell r="P111">
            <v>20.3</v>
          </cell>
          <cell r="Q111">
            <v>37</v>
          </cell>
          <cell r="R111">
            <v>0.75360000000000005</v>
          </cell>
        </row>
        <row r="112">
          <cell r="O112">
            <v>38</v>
          </cell>
          <cell r="P112">
            <v>20.81</v>
          </cell>
          <cell r="Q112">
            <v>38</v>
          </cell>
          <cell r="R112">
            <v>0.78129999999999999</v>
          </cell>
        </row>
        <row r="113">
          <cell r="O113">
            <v>39</v>
          </cell>
          <cell r="P113">
            <v>21.31</v>
          </cell>
          <cell r="Q113">
            <v>39</v>
          </cell>
          <cell r="R113">
            <v>0.80979999999999996</v>
          </cell>
        </row>
        <row r="114">
          <cell r="O114">
            <v>40</v>
          </cell>
          <cell r="P114">
            <v>21.8</v>
          </cell>
          <cell r="Q114">
            <v>40</v>
          </cell>
          <cell r="R114">
            <v>0.83909999999999996</v>
          </cell>
        </row>
        <row r="115">
          <cell r="O115">
            <v>41</v>
          </cell>
          <cell r="P115">
            <v>22.29</v>
          </cell>
          <cell r="Q115">
            <v>41</v>
          </cell>
          <cell r="R115">
            <v>0.86929999999999996</v>
          </cell>
        </row>
        <row r="116">
          <cell r="O116">
            <v>42</v>
          </cell>
          <cell r="P116">
            <v>22.78</v>
          </cell>
          <cell r="Q116">
            <v>42</v>
          </cell>
          <cell r="R116">
            <v>0.90039999999999998</v>
          </cell>
        </row>
        <row r="117">
          <cell r="O117">
            <v>43</v>
          </cell>
          <cell r="P117">
            <v>23.27</v>
          </cell>
          <cell r="Q117">
            <v>43</v>
          </cell>
          <cell r="R117">
            <v>0.9325</v>
          </cell>
        </row>
        <row r="118">
          <cell r="O118">
            <v>44</v>
          </cell>
          <cell r="P118">
            <v>23.75</v>
          </cell>
          <cell r="Q118">
            <v>44</v>
          </cell>
          <cell r="R118">
            <v>0.9657</v>
          </cell>
        </row>
        <row r="119">
          <cell r="O119">
            <v>45</v>
          </cell>
          <cell r="P119">
            <v>24.23</v>
          </cell>
          <cell r="Q119">
            <v>45</v>
          </cell>
          <cell r="R119">
            <v>1</v>
          </cell>
        </row>
        <row r="120">
          <cell r="O120">
            <v>46</v>
          </cell>
          <cell r="P120">
            <v>24.7</v>
          </cell>
          <cell r="Q120">
            <v>46</v>
          </cell>
          <cell r="R120">
            <v>1.0355000000000001</v>
          </cell>
        </row>
        <row r="121">
          <cell r="O121">
            <v>47</v>
          </cell>
          <cell r="P121">
            <v>25.17</v>
          </cell>
          <cell r="Q121">
            <v>47</v>
          </cell>
          <cell r="R121">
            <v>1.0724</v>
          </cell>
        </row>
        <row r="122">
          <cell r="O122">
            <v>48</v>
          </cell>
          <cell r="P122">
            <v>25.64</v>
          </cell>
          <cell r="Q122">
            <v>48</v>
          </cell>
          <cell r="R122">
            <v>1.1106</v>
          </cell>
        </row>
        <row r="123">
          <cell r="O123">
            <v>49</v>
          </cell>
          <cell r="P123">
            <v>26.1</v>
          </cell>
          <cell r="Q123">
            <v>49</v>
          </cell>
          <cell r="R123">
            <v>1.1504000000000001</v>
          </cell>
        </row>
        <row r="124">
          <cell r="O124">
            <v>50</v>
          </cell>
          <cell r="P124">
            <v>26.57</v>
          </cell>
          <cell r="Q124">
            <v>50</v>
          </cell>
          <cell r="R124">
            <v>1.1918</v>
          </cell>
        </row>
        <row r="125">
          <cell r="O125">
            <v>51</v>
          </cell>
          <cell r="P125">
            <v>27.02</v>
          </cell>
          <cell r="Q125">
            <v>51</v>
          </cell>
          <cell r="R125">
            <v>1.2349000000000001</v>
          </cell>
        </row>
        <row r="126">
          <cell r="O126">
            <v>52</v>
          </cell>
          <cell r="P126">
            <v>27.47</v>
          </cell>
          <cell r="Q126">
            <v>52</v>
          </cell>
          <cell r="R126">
            <v>1.2799</v>
          </cell>
        </row>
        <row r="127">
          <cell r="O127">
            <v>53</v>
          </cell>
          <cell r="P127">
            <v>27.92</v>
          </cell>
          <cell r="Q127">
            <v>53</v>
          </cell>
          <cell r="R127">
            <v>1.327</v>
          </cell>
        </row>
        <row r="128">
          <cell r="O128">
            <v>54</v>
          </cell>
          <cell r="P128">
            <v>28.37</v>
          </cell>
          <cell r="Q128">
            <v>54</v>
          </cell>
          <cell r="R128">
            <v>1.3764000000000001</v>
          </cell>
        </row>
        <row r="129">
          <cell r="O129">
            <v>55</v>
          </cell>
          <cell r="P129">
            <v>28.81</v>
          </cell>
          <cell r="Q129">
            <v>55</v>
          </cell>
          <cell r="R129">
            <v>1.4280999999999999</v>
          </cell>
        </row>
        <row r="130">
          <cell r="O130">
            <v>56</v>
          </cell>
          <cell r="P130">
            <v>29.25</v>
          </cell>
          <cell r="Q130">
            <v>56</v>
          </cell>
          <cell r="R130">
            <v>1.4825999999999999</v>
          </cell>
        </row>
        <row r="131">
          <cell r="O131">
            <v>57</v>
          </cell>
          <cell r="P131">
            <v>29.68</v>
          </cell>
          <cell r="Q131">
            <v>57</v>
          </cell>
          <cell r="R131">
            <v>1.5399</v>
          </cell>
        </row>
        <row r="132">
          <cell r="O132">
            <v>58</v>
          </cell>
          <cell r="P132">
            <v>30.11</v>
          </cell>
          <cell r="Q132">
            <v>58</v>
          </cell>
          <cell r="R132">
            <v>1.6003000000000001</v>
          </cell>
        </row>
        <row r="133">
          <cell r="O133">
            <v>59</v>
          </cell>
          <cell r="P133">
            <v>30.54</v>
          </cell>
          <cell r="Q133">
            <v>59</v>
          </cell>
          <cell r="R133">
            <v>1.6642999999999999</v>
          </cell>
        </row>
        <row r="134">
          <cell r="O134">
            <v>60</v>
          </cell>
          <cell r="P134">
            <v>30.96</v>
          </cell>
          <cell r="Q134">
            <v>60</v>
          </cell>
          <cell r="R134">
            <v>1.7321</v>
          </cell>
        </row>
      </sheetData>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Implantation "/>
      <sheetName val="Base"/>
      <sheetName val="Doc Toiture"/>
      <sheetName val="Angle 1"/>
      <sheetName val="Angle 2"/>
      <sheetName val=" % angle"/>
      <sheetName val="Correction solaire"/>
      <sheetName val="Ensoleillement "/>
    </sheetNames>
    <sheetDataSet>
      <sheetData sheetId="0"/>
      <sheetData sheetId="1" refreshError="1">
        <row r="8">
          <cell r="N8">
            <v>0.02</v>
          </cell>
          <cell r="O8">
            <v>0.02</v>
          </cell>
        </row>
        <row r="9">
          <cell r="N9">
            <v>0.04</v>
          </cell>
          <cell r="O9">
            <v>0.04</v>
          </cell>
        </row>
        <row r="10">
          <cell r="N10">
            <v>3.1E-2</v>
          </cell>
          <cell r="O10">
            <v>3.1E-2</v>
          </cell>
        </row>
        <row r="29">
          <cell r="G29">
            <v>10</v>
          </cell>
        </row>
        <row r="30">
          <cell r="D30">
            <v>0.95099999999999996</v>
          </cell>
          <cell r="G30">
            <v>6</v>
          </cell>
        </row>
      </sheetData>
      <sheetData sheetId="2" refreshError="1">
        <row r="9">
          <cell r="B9">
            <v>100</v>
          </cell>
          <cell r="C9" t="str">
            <v>ES-B-180-fa1</v>
          </cell>
          <cell r="D9" t="str">
            <v>Evergreen</v>
          </cell>
          <cell r="E9">
            <v>180</v>
          </cell>
          <cell r="F9">
            <v>1.571</v>
          </cell>
          <cell r="G9">
            <v>0.95099999999999996</v>
          </cell>
          <cell r="H9">
            <v>1.4940209999999998</v>
          </cell>
          <cell r="I9">
            <v>4.0999999999999996</v>
          </cell>
          <cell r="J9" t="str">
            <v>Poly</v>
          </cell>
          <cell r="K9">
            <v>18.2</v>
          </cell>
          <cell r="L9" t="str">
            <v>Gris</v>
          </cell>
          <cell r="M9" t="str">
            <v>bleu</v>
          </cell>
          <cell r="N9">
            <v>3.6</v>
          </cell>
          <cell r="O9">
            <v>5.4</v>
          </cell>
          <cell r="P9">
            <v>0.49</v>
          </cell>
          <cell r="Q9" t="str">
            <v>USA</v>
          </cell>
          <cell r="R9" t="str">
            <v>USA</v>
          </cell>
          <cell r="S9">
            <v>0.9</v>
          </cell>
          <cell r="T9">
            <v>0.8</v>
          </cell>
          <cell r="U9">
            <v>0.8</v>
          </cell>
          <cell r="V9" t="str">
            <v>MC4</v>
          </cell>
          <cell r="W9">
            <v>21.3</v>
          </cell>
          <cell r="X9">
            <v>450</v>
          </cell>
          <cell r="Y9">
            <v>40042</v>
          </cell>
          <cell r="Z9">
            <v>5</v>
          </cell>
        </row>
        <row r="10">
          <cell r="B10">
            <v>101</v>
          </cell>
          <cell r="C10" t="str">
            <v>ES-B-190-fa1</v>
          </cell>
          <cell r="D10" t="str">
            <v>Evergreen</v>
          </cell>
          <cell r="E10">
            <v>190</v>
          </cell>
          <cell r="F10">
            <v>1.571</v>
          </cell>
          <cell r="G10">
            <v>0.95099999999999996</v>
          </cell>
          <cell r="H10">
            <v>1.4940209999999998</v>
          </cell>
          <cell r="I10">
            <v>4.0999999999999996</v>
          </cell>
          <cell r="J10" t="str">
            <v>Poly</v>
          </cell>
          <cell r="K10">
            <v>18.2</v>
          </cell>
          <cell r="L10" t="str">
            <v>Gris</v>
          </cell>
          <cell r="M10" t="str">
            <v>bleu</v>
          </cell>
          <cell r="N10">
            <v>3.8</v>
          </cell>
          <cell r="O10">
            <v>4.9000000000000004</v>
          </cell>
          <cell r="P10">
            <v>0.49</v>
          </cell>
          <cell r="Q10" t="str">
            <v>USA</v>
          </cell>
          <cell r="R10" t="str">
            <v>USA</v>
          </cell>
          <cell r="S10">
            <v>0.8</v>
          </cell>
          <cell r="T10">
            <v>0.9</v>
          </cell>
          <cell r="U10">
            <v>0.9</v>
          </cell>
          <cell r="V10" t="str">
            <v>MC4</v>
          </cell>
          <cell r="W10">
            <v>21.5</v>
          </cell>
          <cell r="X10">
            <v>500</v>
          </cell>
          <cell r="Y10">
            <v>40042</v>
          </cell>
          <cell r="Z10">
            <v>5</v>
          </cell>
        </row>
        <row r="11">
          <cell r="B11">
            <v>102</v>
          </cell>
          <cell r="C11" t="str">
            <v>ES-B-195-fa1</v>
          </cell>
          <cell r="D11" t="str">
            <v>Evergreen</v>
          </cell>
          <cell r="E11">
            <v>195</v>
          </cell>
          <cell r="F11">
            <v>1.571</v>
          </cell>
          <cell r="G11">
            <v>0.95099999999999996</v>
          </cell>
          <cell r="H11">
            <v>1.4940209999999998</v>
          </cell>
          <cell r="I11">
            <v>4.0999999999999996</v>
          </cell>
          <cell r="J11" t="str">
            <v>Poly</v>
          </cell>
          <cell r="K11">
            <v>18.2</v>
          </cell>
          <cell r="L11" t="str">
            <v>Gris</v>
          </cell>
          <cell r="M11" t="str">
            <v>bleu</v>
          </cell>
          <cell r="N11">
            <v>0</v>
          </cell>
          <cell r="O11">
            <v>4.9000000000000004</v>
          </cell>
          <cell r="P11">
            <v>0.49</v>
          </cell>
          <cell r="Q11" t="str">
            <v>USA</v>
          </cell>
          <cell r="R11" t="str">
            <v>USA</v>
          </cell>
          <cell r="S11">
            <v>0.8</v>
          </cell>
          <cell r="T11">
            <v>0.9</v>
          </cell>
          <cell r="U11">
            <v>0.9</v>
          </cell>
          <cell r="V11" t="str">
            <v>MC4</v>
          </cell>
          <cell r="W11">
            <v>21.7</v>
          </cell>
          <cell r="X11">
            <v>550</v>
          </cell>
          <cell r="Y11">
            <v>40042</v>
          </cell>
          <cell r="Z11">
            <v>5</v>
          </cell>
        </row>
        <row r="12">
          <cell r="B12">
            <v>103</v>
          </cell>
          <cell r="C12" t="str">
            <v>ES-A-200-fa2</v>
          </cell>
          <cell r="D12" t="str">
            <v>Evergreen</v>
          </cell>
          <cell r="E12">
            <v>200</v>
          </cell>
          <cell r="F12">
            <v>1.65</v>
          </cell>
          <cell r="G12">
            <v>0.95099999999999996</v>
          </cell>
          <cell r="H12">
            <v>1.5691499999999998</v>
          </cell>
          <cell r="I12">
            <v>4.5999999999999996</v>
          </cell>
          <cell r="J12" t="str">
            <v>Poly</v>
          </cell>
          <cell r="K12">
            <v>18.600000000000001</v>
          </cell>
          <cell r="L12" t="str">
            <v>Noir ou Gris</v>
          </cell>
          <cell r="M12" t="str">
            <v>bleu</v>
          </cell>
          <cell r="N12">
            <v>0</v>
          </cell>
          <cell r="O12">
            <v>4.9000000000000004</v>
          </cell>
          <cell r="P12">
            <v>0.45</v>
          </cell>
          <cell r="Q12" t="str">
            <v>USA</v>
          </cell>
          <cell r="R12" t="str">
            <v>USA</v>
          </cell>
          <cell r="S12">
            <v>0.8</v>
          </cell>
          <cell r="T12">
            <v>0.9</v>
          </cell>
          <cell r="U12">
            <v>0.9</v>
          </cell>
          <cell r="V12" t="str">
            <v>MC4</v>
          </cell>
          <cell r="W12">
            <v>22.5</v>
          </cell>
          <cell r="X12">
            <v>600</v>
          </cell>
          <cell r="Y12">
            <v>40042</v>
          </cell>
          <cell r="Z12">
            <v>5</v>
          </cell>
        </row>
        <row r="13">
          <cell r="B13">
            <v>104</v>
          </cell>
          <cell r="C13" t="str">
            <v>ES-A-205-fa2</v>
          </cell>
          <cell r="D13" t="str">
            <v>Evergreen</v>
          </cell>
          <cell r="E13">
            <v>205</v>
          </cell>
          <cell r="F13">
            <v>1.65</v>
          </cell>
          <cell r="G13">
            <v>0.95099999999999996</v>
          </cell>
          <cell r="H13">
            <v>1.5691499999999998</v>
          </cell>
          <cell r="I13">
            <v>4.5999999999999996</v>
          </cell>
          <cell r="J13" t="str">
            <v>Poly</v>
          </cell>
          <cell r="K13">
            <v>18.600000000000001</v>
          </cell>
          <cell r="L13" t="str">
            <v>Noir ou Gris</v>
          </cell>
          <cell r="M13" t="str">
            <v>bleu</v>
          </cell>
          <cell r="N13">
            <v>0</v>
          </cell>
          <cell r="O13">
            <v>4.9000000000000004</v>
          </cell>
          <cell r="P13">
            <v>0.45</v>
          </cell>
          <cell r="Q13" t="str">
            <v>USA</v>
          </cell>
          <cell r="R13" t="str">
            <v>USA</v>
          </cell>
          <cell r="S13">
            <v>0.8</v>
          </cell>
          <cell r="T13">
            <v>0.9</v>
          </cell>
          <cell r="U13">
            <v>0.9</v>
          </cell>
          <cell r="V13" t="str">
            <v>MC4</v>
          </cell>
          <cell r="W13">
            <v>22.8</v>
          </cell>
          <cell r="X13">
            <v>650</v>
          </cell>
          <cell r="Y13">
            <v>40042</v>
          </cell>
          <cell r="Z13">
            <v>5</v>
          </cell>
        </row>
        <row r="14">
          <cell r="B14">
            <v>105</v>
          </cell>
          <cell r="C14" t="str">
            <v>ES-A-210-fa2</v>
          </cell>
          <cell r="D14" t="str">
            <v>Evergreen</v>
          </cell>
          <cell r="E14">
            <v>210</v>
          </cell>
          <cell r="F14">
            <v>1.65</v>
          </cell>
          <cell r="G14">
            <v>0.95099999999999996</v>
          </cell>
          <cell r="H14">
            <v>1.5691499999999998</v>
          </cell>
          <cell r="I14">
            <v>4.5999999999999996</v>
          </cell>
          <cell r="J14" t="str">
            <v>Poly</v>
          </cell>
          <cell r="K14">
            <v>18.600000000000001</v>
          </cell>
          <cell r="L14" t="str">
            <v>Noir ou Gris</v>
          </cell>
          <cell r="M14" t="str">
            <v>bleu</v>
          </cell>
          <cell r="N14">
            <v>0</v>
          </cell>
          <cell r="O14">
            <v>4.9000000000000004</v>
          </cell>
          <cell r="P14">
            <v>0.45</v>
          </cell>
          <cell r="Q14" t="str">
            <v>USA</v>
          </cell>
          <cell r="R14" t="str">
            <v>USA</v>
          </cell>
          <cell r="S14">
            <v>0.8</v>
          </cell>
          <cell r="T14">
            <v>0.9</v>
          </cell>
          <cell r="U14">
            <v>0.9</v>
          </cell>
          <cell r="V14" t="str">
            <v>MC4</v>
          </cell>
          <cell r="W14">
            <v>23.1</v>
          </cell>
          <cell r="X14">
            <v>700</v>
          </cell>
          <cell r="Y14">
            <v>40042</v>
          </cell>
          <cell r="Z14">
            <v>5</v>
          </cell>
        </row>
        <row r="15">
          <cell r="B15">
            <v>106</v>
          </cell>
        </row>
        <row r="16">
          <cell r="B16">
            <v>107</v>
          </cell>
        </row>
        <row r="17">
          <cell r="B17">
            <v>108</v>
          </cell>
        </row>
        <row r="18">
          <cell r="B18">
            <v>109</v>
          </cell>
        </row>
        <row r="19">
          <cell r="B19">
            <v>110</v>
          </cell>
        </row>
        <row r="20">
          <cell r="B20">
            <v>111</v>
          </cell>
        </row>
        <row r="21">
          <cell r="B21">
            <v>200</v>
          </cell>
          <cell r="C21" t="str">
            <v>SV-T-180</v>
          </cell>
          <cell r="D21" t="str">
            <v>Sovello</v>
          </cell>
          <cell r="E21">
            <v>180</v>
          </cell>
          <cell r="F21">
            <v>1.571</v>
          </cell>
          <cell r="G21">
            <v>0.95099999999999996</v>
          </cell>
          <cell r="H21">
            <v>1.4940209999999998</v>
          </cell>
          <cell r="I21">
            <v>4.0999999999999996</v>
          </cell>
          <cell r="J21" t="str">
            <v>Poly</v>
          </cell>
          <cell r="K21">
            <v>17.399999999999999</v>
          </cell>
          <cell r="L21" t="str">
            <v>gris</v>
          </cell>
          <cell r="M21" t="str">
            <v>bleu</v>
          </cell>
          <cell r="N21" t="str">
            <v>3,6,</v>
          </cell>
          <cell r="O21">
            <v>5.94</v>
          </cell>
          <cell r="P21">
            <v>0.49</v>
          </cell>
          <cell r="Q21" t="str">
            <v>RFA</v>
          </cell>
          <cell r="R21" t="str">
            <v>RFA</v>
          </cell>
          <cell r="S21">
            <v>0.8</v>
          </cell>
          <cell r="T21">
            <v>0.8</v>
          </cell>
          <cell r="U21">
            <v>0.9</v>
          </cell>
          <cell r="V21" t="str">
            <v>MC4</v>
          </cell>
          <cell r="W21">
            <v>21.3</v>
          </cell>
          <cell r="X21">
            <v>450</v>
          </cell>
          <cell r="Y21">
            <v>40042</v>
          </cell>
          <cell r="Z21">
            <v>5</v>
          </cell>
        </row>
        <row r="22">
          <cell r="B22">
            <v>201</v>
          </cell>
          <cell r="C22" t="str">
            <v>SV-T-190</v>
          </cell>
          <cell r="D22" t="str">
            <v>Sovello</v>
          </cell>
          <cell r="E22">
            <v>190</v>
          </cell>
          <cell r="F22">
            <v>1.571</v>
          </cell>
          <cell r="G22">
            <v>0.95099999999999996</v>
          </cell>
          <cell r="H22">
            <v>1.4940209999999998</v>
          </cell>
          <cell r="I22">
            <v>4.0999999999999996</v>
          </cell>
          <cell r="J22" t="str">
            <v>Poly</v>
          </cell>
          <cell r="K22">
            <v>17.399999999999999</v>
          </cell>
          <cell r="L22" t="str">
            <v>gris</v>
          </cell>
          <cell r="M22" t="str">
            <v>bleu</v>
          </cell>
          <cell r="N22">
            <v>3.8</v>
          </cell>
          <cell r="O22">
            <v>4.75</v>
          </cell>
          <cell r="P22">
            <v>0.49</v>
          </cell>
          <cell r="Q22" t="str">
            <v>RFA</v>
          </cell>
          <cell r="R22" t="str">
            <v>RFA</v>
          </cell>
          <cell r="S22">
            <v>0.8</v>
          </cell>
          <cell r="T22">
            <v>0.8</v>
          </cell>
          <cell r="U22">
            <v>0.9</v>
          </cell>
          <cell r="V22" t="str">
            <v>MC4</v>
          </cell>
          <cell r="W22">
            <v>21.5</v>
          </cell>
          <cell r="X22">
            <v>500</v>
          </cell>
          <cell r="Y22">
            <v>40042</v>
          </cell>
          <cell r="Z22">
            <v>5</v>
          </cell>
        </row>
        <row r="23">
          <cell r="B23">
            <v>202</v>
          </cell>
          <cell r="C23" t="str">
            <v>SV-T-195</v>
          </cell>
          <cell r="D23" t="str">
            <v>Sovello</v>
          </cell>
          <cell r="E23">
            <v>195</v>
          </cell>
          <cell r="F23">
            <v>1.571</v>
          </cell>
          <cell r="G23">
            <v>0.95099999999999996</v>
          </cell>
          <cell r="H23">
            <v>1.4940209999999998</v>
          </cell>
          <cell r="I23">
            <v>4.0999999999999996</v>
          </cell>
          <cell r="J23" t="str">
            <v>Poly</v>
          </cell>
          <cell r="K23">
            <v>17.399999999999999</v>
          </cell>
          <cell r="L23" t="str">
            <v>gris</v>
          </cell>
          <cell r="M23" t="str">
            <v>bleu</v>
          </cell>
          <cell r="N23">
            <v>0</v>
          </cell>
          <cell r="O23">
            <v>4.87</v>
          </cell>
          <cell r="P23">
            <v>0.49</v>
          </cell>
          <cell r="Q23" t="str">
            <v>RFA</v>
          </cell>
          <cell r="R23" t="str">
            <v>RFA</v>
          </cell>
          <cell r="S23">
            <v>0.8</v>
          </cell>
          <cell r="T23">
            <v>0.8</v>
          </cell>
          <cell r="U23">
            <v>0.9</v>
          </cell>
          <cell r="V23" t="str">
            <v>MC4</v>
          </cell>
          <cell r="W23">
            <v>21.7</v>
          </cell>
          <cell r="X23">
            <v>550</v>
          </cell>
          <cell r="Y23">
            <v>40042</v>
          </cell>
          <cell r="Z23">
            <v>5</v>
          </cell>
        </row>
        <row r="24">
          <cell r="B24">
            <v>203</v>
          </cell>
          <cell r="C24" t="str">
            <v>SV-T-200</v>
          </cell>
          <cell r="D24" t="str">
            <v>Sovello</v>
          </cell>
          <cell r="E24">
            <v>200</v>
          </cell>
          <cell r="F24">
            <v>1.571</v>
          </cell>
          <cell r="G24">
            <v>0.99399999999999999</v>
          </cell>
          <cell r="H24">
            <v>1.561574</v>
          </cell>
          <cell r="I24">
            <v>4.0999999999999996</v>
          </cell>
          <cell r="J24" t="str">
            <v>Poly</v>
          </cell>
          <cell r="K24">
            <v>17.399999999999999</v>
          </cell>
          <cell r="L24" t="str">
            <v>gris</v>
          </cell>
          <cell r="M24" t="str">
            <v>bleu</v>
          </cell>
          <cell r="N24">
            <v>0</v>
          </cell>
          <cell r="O24">
            <v>5</v>
          </cell>
          <cell r="P24">
            <v>0.49</v>
          </cell>
          <cell r="Q24" t="str">
            <v>RFA</v>
          </cell>
          <cell r="R24" t="str">
            <v>RFA</v>
          </cell>
          <cell r="S24">
            <v>0.8</v>
          </cell>
          <cell r="T24">
            <v>0.8</v>
          </cell>
          <cell r="U24">
            <v>0.9</v>
          </cell>
          <cell r="V24" t="str">
            <v>MC4</v>
          </cell>
          <cell r="W24">
            <v>21.8</v>
          </cell>
          <cell r="X24">
            <v>600</v>
          </cell>
          <cell r="Y24">
            <v>40042</v>
          </cell>
          <cell r="Z24">
            <v>5</v>
          </cell>
        </row>
        <row r="25">
          <cell r="B25">
            <v>204</v>
          </cell>
          <cell r="C25" t="str">
            <v>SV-X-195</v>
          </cell>
          <cell r="D25" t="str">
            <v>Sovello</v>
          </cell>
          <cell r="E25">
            <v>195</v>
          </cell>
          <cell r="F25">
            <v>1.59</v>
          </cell>
          <cell r="G25">
            <v>0.995</v>
          </cell>
          <cell r="H25">
            <v>1.5820500000000002</v>
          </cell>
          <cell r="I25">
            <v>4.5</v>
          </cell>
          <cell r="J25" t="str">
            <v>Poly</v>
          </cell>
          <cell r="K25">
            <v>18.600000000000001</v>
          </cell>
          <cell r="L25" t="str">
            <v>gris</v>
          </cell>
          <cell r="M25" t="str">
            <v>bleu</v>
          </cell>
          <cell r="N25">
            <v>0</v>
          </cell>
          <cell r="O25">
            <v>4.9000000000000004</v>
          </cell>
          <cell r="P25">
            <v>0.45</v>
          </cell>
          <cell r="Q25" t="str">
            <v>RFA</v>
          </cell>
          <cell r="R25" t="str">
            <v>RFA</v>
          </cell>
          <cell r="S25">
            <v>0.8</v>
          </cell>
          <cell r="T25">
            <v>0.8</v>
          </cell>
          <cell r="U25">
            <v>0.9</v>
          </cell>
          <cell r="V25" t="str">
            <v>MC4</v>
          </cell>
          <cell r="W25">
            <v>22.3</v>
          </cell>
          <cell r="X25">
            <v>650</v>
          </cell>
          <cell r="Y25">
            <v>40042</v>
          </cell>
          <cell r="Z25">
            <v>5</v>
          </cell>
        </row>
        <row r="26">
          <cell r="B26">
            <v>205</v>
          </cell>
          <cell r="C26" t="str">
            <v>SV-X-200</v>
          </cell>
          <cell r="D26" t="str">
            <v>Sovello</v>
          </cell>
          <cell r="E26">
            <v>200</v>
          </cell>
          <cell r="F26">
            <v>1.6</v>
          </cell>
          <cell r="G26">
            <v>0.996</v>
          </cell>
          <cell r="H26">
            <v>1.5936000000000001</v>
          </cell>
          <cell r="I26">
            <v>4.5</v>
          </cell>
          <cell r="J26" t="str">
            <v>Poly</v>
          </cell>
          <cell r="K26">
            <v>18.600000000000001</v>
          </cell>
          <cell r="L26" t="str">
            <v>gris</v>
          </cell>
          <cell r="M26" t="str">
            <v>bleu</v>
          </cell>
          <cell r="N26">
            <v>0</v>
          </cell>
          <cell r="O26">
            <v>4.9000000000000004</v>
          </cell>
          <cell r="P26">
            <v>0.45</v>
          </cell>
          <cell r="Q26" t="str">
            <v>RFA</v>
          </cell>
          <cell r="R26" t="str">
            <v>RFA</v>
          </cell>
          <cell r="S26">
            <v>0.8</v>
          </cell>
          <cell r="T26">
            <v>0.8</v>
          </cell>
          <cell r="U26">
            <v>0.9</v>
          </cell>
          <cell r="V26" t="str">
            <v>MC4</v>
          </cell>
          <cell r="W26">
            <v>22.5</v>
          </cell>
          <cell r="X26">
            <v>700</v>
          </cell>
          <cell r="Y26">
            <v>40042</v>
          </cell>
          <cell r="Z26">
            <v>5</v>
          </cell>
        </row>
        <row r="27">
          <cell r="B27">
            <v>206</v>
          </cell>
          <cell r="C27" t="str">
            <v>SV-X-205</v>
          </cell>
          <cell r="D27" t="str">
            <v>Sovello</v>
          </cell>
          <cell r="E27">
            <v>205</v>
          </cell>
          <cell r="F27">
            <v>1.61</v>
          </cell>
          <cell r="G27">
            <v>0.997</v>
          </cell>
          <cell r="I27">
            <v>4.5</v>
          </cell>
          <cell r="J27" t="str">
            <v>Poly</v>
          </cell>
          <cell r="K27">
            <v>18.600000000000001</v>
          </cell>
          <cell r="L27" t="str">
            <v>gris</v>
          </cell>
          <cell r="M27" t="str">
            <v>bleu</v>
          </cell>
          <cell r="N27">
            <v>0</v>
          </cell>
          <cell r="O27">
            <v>4.9000000000000004</v>
          </cell>
          <cell r="P27">
            <v>0.45</v>
          </cell>
          <cell r="Q27" t="str">
            <v>RFA</v>
          </cell>
          <cell r="R27" t="str">
            <v>RFA</v>
          </cell>
          <cell r="S27">
            <v>0.8</v>
          </cell>
          <cell r="T27">
            <v>0.8</v>
          </cell>
          <cell r="U27">
            <v>0.9</v>
          </cell>
          <cell r="V27" t="str">
            <v>MC4</v>
          </cell>
          <cell r="W27">
            <v>22.8</v>
          </cell>
          <cell r="Y27">
            <v>40042</v>
          </cell>
          <cell r="Z27">
            <v>5</v>
          </cell>
        </row>
        <row r="28">
          <cell r="B28">
            <v>207</v>
          </cell>
          <cell r="C28" t="str">
            <v>SV-X-210</v>
          </cell>
          <cell r="D28" t="str">
            <v>Sovello</v>
          </cell>
          <cell r="E28">
            <v>210</v>
          </cell>
          <cell r="F28">
            <v>1.62</v>
          </cell>
          <cell r="G28">
            <v>0.998</v>
          </cell>
          <cell r="I28">
            <v>4.5</v>
          </cell>
          <cell r="J28" t="str">
            <v>Poly</v>
          </cell>
          <cell r="K28">
            <v>18.600000000000001</v>
          </cell>
          <cell r="L28" t="str">
            <v>gris</v>
          </cell>
          <cell r="M28" t="str">
            <v>bleu</v>
          </cell>
          <cell r="N28">
            <v>0</v>
          </cell>
          <cell r="O28">
            <v>4.9000000000000004</v>
          </cell>
          <cell r="P28">
            <v>0.45</v>
          </cell>
          <cell r="Q28" t="str">
            <v>RFA</v>
          </cell>
          <cell r="R28" t="str">
            <v>RFA</v>
          </cell>
          <cell r="S28">
            <v>0.8</v>
          </cell>
          <cell r="T28">
            <v>0.8</v>
          </cell>
          <cell r="U28">
            <v>0.9</v>
          </cell>
          <cell r="V28" t="str">
            <v>MC4</v>
          </cell>
          <cell r="W28">
            <v>23.1</v>
          </cell>
          <cell r="Y28">
            <v>40042</v>
          </cell>
          <cell r="Z28">
            <v>5</v>
          </cell>
        </row>
        <row r="29">
          <cell r="B29">
            <v>208</v>
          </cell>
        </row>
        <row r="30">
          <cell r="B30">
            <v>209</v>
          </cell>
        </row>
        <row r="31">
          <cell r="B31">
            <v>210</v>
          </cell>
        </row>
        <row r="32">
          <cell r="B32">
            <v>211</v>
          </cell>
        </row>
        <row r="33">
          <cell r="B33">
            <v>300</v>
          </cell>
          <cell r="C33" t="str">
            <v>KD10GH-2P</v>
          </cell>
          <cell r="D33" t="str">
            <v>Kyocéra</v>
          </cell>
          <cell r="E33">
            <v>210</v>
          </cell>
          <cell r="F33">
            <v>1.5</v>
          </cell>
          <cell r="G33">
            <v>0.99</v>
          </cell>
          <cell r="H33">
            <v>1.4849999999999999</v>
          </cell>
          <cell r="I33">
            <v>3.6</v>
          </cell>
          <cell r="J33" t="str">
            <v>Poly</v>
          </cell>
          <cell r="K33">
            <v>18.5</v>
          </cell>
          <cell r="L33" t="str">
            <v>noir</v>
          </cell>
          <cell r="M33" t="str">
            <v>noir</v>
          </cell>
          <cell r="N33">
            <v>10.5</v>
          </cell>
          <cell r="O33">
            <v>10.5</v>
          </cell>
          <cell r="P33">
            <v>0.36</v>
          </cell>
          <cell r="Q33" t="str">
            <v>Japon</v>
          </cell>
          <cell r="R33" t="str">
            <v>Japon</v>
          </cell>
          <cell r="S33">
            <v>0.9</v>
          </cell>
          <cell r="T33">
            <v>0.8</v>
          </cell>
          <cell r="V33" t="str">
            <v>MC3</v>
          </cell>
          <cell r="W33">
            <v>33.200000000000003</v>
          </cell>
          <cell r="X33">
            <v>450</v>
          </cell>
          <cell r="Y33">
            <v>40042</v>
          </cell>
          <cell r="Z33">
            <v>2</v>
          </cell>
        </row>
        <row r="34">
          <cell r="B34">
            <v>301</v>
          </cell>
          <cell r="H34">
            <v>0</v>
          </cell>
          <cell r="X34">
            <v>500</v>
          </cell>
        </row>
        <row r="35">
          <cell r="B35">
            <v>302</v>
          </cell>
          <cell r="H35">
            <v>0</v>
          </cell>
          <cell r="X35">
            <v>550</v>
          </cell>
        </row>
        <row r="36">
          <cell r="B36">
            <v>303</v>
          </cell>
          <cell r="H36">
            <v>0</v>
          </cell>
          <cell r="X36">
            <v>600</v>
          </cell>
        </row>
        <row r="37">
          <cell r="B37">
            <v>304</v>
          </cell>
          <cell r="H37">
            <v>0</v>
          </cell>
          <cell r="X37">
            <v>650</v>
          </cell>
        </row>
        <row r="38">
          <cell r="B38">
            <v>305</v>
          </cell>
          <cell r="H38">
            <v>0</v>
          </cell>
          <cell r="X38">
            <v>700</v>
          </cell>
        </row>
        <row r="39">
          <cell r="B39">
            <v>306</v>
          </cell>
        </row>
        <row r="40">
          <cell r="B40">
            <v>307</v>
          </cell>
        </row>
        <row r="41">
          <cell r="B41">
            <v>308</v>
          </cell>
        </row>
        <row r="42">
          <cell r="B42">
            <v>309</v>
          </cell>
        </row>
        <row r="43">
          <cell r="B43">
            <v>310</v>
          </cell>
        </row>
        <row r="44">
          <cell r="B44">
            <v>311</v>
          </cell>
        </row>
        <row r="45">
          <cell r="B45">
            <v>400</v>
          </cell>
          <cell r="C45" t="str">
            <v>YL180 WP</v>
          </cell>
          <cell r="D45" t="str">
            <v>Yingli</v>
          </cell>
          <cell r="E45">
            <v>180</v>
          </cell>
          <cell r="F45">
            <v>1.31</v>
          </cell>
          <cell r="G45">
            <v>0.99</v>
          </cell>
          <cell r="H45">
            <v>1.2968999999999999</v>
          </cell>
          <cell r="I45">
            <v>4.5</v>
          </cell>
          <cell r="J45" t="str">
            <v>Poly</v>
          </cell>
          <cell r="K45">
            <v>15.8</v>
          </cell>
          <cell r="L45" t="str">
            <v>gris</v>
          </cell>
          <cell r="M45" t="str">
            <v>bleu</v>
          </cell>
          <cell r="N45">
            <v>5.4</v>
          </cell>
          <cell r="O45">
            <v>5.4</v>
          </cell>
          <cell r="P45">
            <v>0.45</v>
          </cell>
          <cell r="Q45" t="str">
            <v>Chine</v>
          </cell>
          <cell r="R45" t="str">
            <v>Chine</v>
          </cell>
          <cell r="S45">
            <v>0.9</v>
          </cell>
          <cell r="T45">
            <v>0.8</v>
          </cell>
          <cell r="U45">
            <v>0.8</v>
          </cell>
          <cell r="V45" t="str">
            <v>QC</v>
          </cell>
          <cell r="W45">
            <v>29.5</v>
          </cell>
          <cell r="X45">
            <v>450</v>
          </cell>
          <cell r="Y45">
            <v>40042</v>
          </cell>
          <cell r="Z45">
            <v>5</v>
          </cell>
        </row>
        <row r="46">
          <cell r="B46">
            <v>401</v>
          </cell>
          <cell r="C46" t="str">
            <v>YL220</v>
          </cell>
          <cell r="D46" t="str">
            <v>Yingli</v>
          </cell>
          <cell r="E46">
            <v>220</v>
          </cell>
          <cell r="F46">
            <v>1.65</v>
          </cell>
          <cell r="G46">
            <v>1.03</v>
          </cell>
          <cell r="H46">
            <v>1.6995</v>
          </cell>
          <cell r="I46">
            <v>5</v>
          </cell>
          <cell r="J46" t="str">
            <v>Poly</v>
          </cell>
          <cell r="K46">
            <v>20.100000000000001</v>
          </cell>
          <cell r="L46" t="str">
            <v>gris</v>
          </cell>
          <cell r="M46" t="str">
            <v>bleu</v>
          </cell>
          <cell r="N46">
            <v>6.6</v>
          </cell>
          <cell r="O46">
            <v>6.6</v>
          </cell>
          <cell r="P46">
            <v>0.45</v>
          </cell>
          <cell r="Q46" t="str">
            <v>Chine</v>
          </cell>
          <cell r="R46" t="str">
            <v>Chine</v>
          </cell>
          <cell r="S46">
            <v>0.9</v>
          </cell>
          <cell r="T46">
            <v>0.8</v>
          </cell>
          <cell r="U46">
            <v>0.8</v>
          </cell>
          <cell r="V46" t="str">
            <v>QC</v>
          </cell>
          <cell r="W46">
            <v>29</v>
          </cell>
          <cell r="X46">
            <v>500</v>
          </cell>
          <cell r="Z46">
            <v>5</v>
          </cell>
        </row>
        <row r="47">
          <cell r="B47">
            <v>402</v>
          </cell>
          <cell r="H47">
            <v>0</v>
          </cell>
          <cell r="X47">
            <v>550</v>
          </cell>
        </row>
        <row r="48">
          <cell r="B48">
            <v>403</v>
          </cell>
          <cell r="H48">
            <v>0</v>
          </cell>
          <cell r="X48">
            <v>600</v>
          </cell>
        </row>
        <row r="49">
          <cell r="B49">
            <v>404</v>
          </cell>
          <cell r="H49">
            <v>0</v>
          </cell>
          <cell r="X49">
            <v>650</v>
          </cell>
        </row>
        <row r="50">
          <cell r="B50">
            <v>405</v>
          </cell>
          <cell r="H50">
            <v>0</v>
          </cell>
          <cell r="X50">
            <v>700</v>
          </cell>
        </row>
        <row r="51">
          <cell r="B51">
            <v>406</v>
          </cell>
        </row>
        <row r="52">
          <cell r="B52">
            <v>407</v>
          </cell>
        </row>
        <row r="53">
          <cell r="B53">
            <v>408</v>
          </cell>
        </row>
        <row r="54">
          <cell r="B54">
            <v>409</v>
          </cell>
        </row>
        <row r="55">
          <cell r="B55">
            <v>410</v>
          </cell>
        </row>
        <row r="56">
          <cell r="B56">
            <v>411</v>
          </cell>
        </row>
        <row r="57">
          <cell r="B57">
            <v>500</v>
          </cell>
          <cell r="C57" t="str">
            <v>ASI 90</v>
          </cell>
          <cell r="D57" t="str">
            <v>Schott (Cellules a-SI/a-SI)</v>
          </cell>
          <cell r="E57">
            <v>90</v>
          </cell>
          <cell r="F57">
            <v>1.3080000000000001</v>
          </cell>
          <cell r="G57">
            <v>1.1080000000000001</v>
          </cell>
          <cell r="H57">
            <v>1.4492640000000001</v>
          </cell>
          <cell r="I57">
            <v>4.5</v>
          </cell>
          <cell r="J57" t="str">
            <v xml:space="preserve">Amorphe </v>
          </cell>
          <cell r="K57">
            <v>18</v>
          </cell>
          <cell r="L57" t="str">
            <v>noir</v>
          </cell>
          <cell r="M57" t="str">
            <v>noir</v>
          </cell>
          <cell r="N57">
            <v>4.5</v>
          </cell>
          <cell r="O57">
            <v>4.5</v>
          </cell>
          <cell r="P57">
            <v>0.2</v>
          </cell>
          <cell r="Q57" t="str">
            <v>RFA</v>
          </cell>
          <cell r="R57" t="str">
            <v>RFA</v>
          </cell>
          <cell r="S57">
            <v>0.8</v>
          </cell>
          <cell r="T57">
            <v>0.9</v>
          </cell>
          <cell r="V57" t="str">
            <v>Tyco</v>
          </cell>
          <cell r="W57">
            <v>17.3</v>
          </cell>
          <cell r="X57">
            <v>450</v>
          </cell>
          <cell r="Y57">
            <v>40042</v>
          </cell>
        </row>
        <row r="58">
          <cell r="B58">
            <v>501</v>
          </cell>
          <cell r="C58" t="str">
            <v>ASI 95</v>
          </cell>
          <cell r="D58" t="str">
            <v>Schott (Cellules a-SI/a-SI)</v>
          </cell>
          <cell r="E58">
            <v>95</v>
          </cell>
          <cell r="F58">
            <v>1.6080000000000001</v>
          </cell>
          <cell r="G58">
            <v>1.1080000000000001</v>
          </cell>
          <cell r="H58">
            <v>1.7816640000000004</v>
          </cell>
          <cell r="I58">
            <v>4.5</v>
          </cell>
          <cell r="J58" t="str">
            <v>Amorphe</v>
          </cell>
          <cell r="K58">
            <v>18</v>
          </cell>
          <cell r="L58" t="str">
            <v>noir</v>
          </cell>
          <cell r="M58" t="str">
            <v>noir</v>
          </cell>
          <cell r="N58">
            <v>4.5</v>
          </cell>
          <cell r="O58">
            <v>4.5</v>
          </cell>
          <cell r="P58">
            <v>0.2</v>
          </cell>
          <cell r="Q58" t="str">
            <v>RFA</v>
          </cell>
          <cell r="R58" t="str">
            <v>RFA</v>
          </cell>
          <cell r="S58">
            <v>0.8</v>
          </cell>
          <cell r="T58">
            <v>0.9</v>
          </cell>
          <cell r="V58" t="str">
            <v>Tyco</v>
          </cell>
          <cell r="W58">
            <v>19</v>
          </cell>
          <cell r="X58">
            <v>500</v>
          </cell>
          <cell r="Y58">
            <v>40042</v>
          </cell>
        </row>
        <row r="59">
          <cell r="B59">
            <v>502</v>
          </cell>
          <cell r="H59">
            <v>0</v>
          </cell>
          <cell r="X59">
            <v>550</v>
          </cell>
        </row>
        <row r="60">
          <cell r="B60">
            <v>503</v>
          </cell>
          <cell r="H60">
            <v>0</v>
          </cell>
          <cell r="X60">
            <v>600</v>
          </cell>
        </row>
        <row r="61">
          <cell r="B61">
            <v>504</v>
          </cell>
          <cell r="H61">
            <v>0</v>
          </cell>
          <cell r="X61">
            <v>650</v>
          </cell>
        </row>
        <row r="62">
          <cell r="B62">
            <v>505</v>
          </cell>
          <cell r="H62">
            <v>0</v>
          </cell>
          <cell r="X62">
            <v>700</v>
          </cell>
        </row>
        <row r="63">
          <cell r="B63">
            <v>506</v>
          </cell>
        </row>
        <row r="64">
          <cell r="B64">
            <v>507</v>
          </cell>
        </row>
        <row r="65">
          <cell r="B65">
            <v>508</v>
          </cell>
        </row>
        <row r="66">
          <cell r="B66">
            <v>509</v>
          </cell>
        </row>
        <row r="67">
          <cell r="B67">
            <v>510</v>
          </cell>
        </row>
        <row r="68">
          <cell r="B68">
            <v>511</v>
          </cell>
        </row>
        <row r="69">
          <cell r="B69">
            <v>600</v>
          </cell>
          <cell r="C69" t="str">
            <v>NU 180</v>
          </cell>
          <cell r="D69" t="str">
            <v>Scharp</v>
          </cell>
          <cell r="E69">
            <v>180</v>
          </cell>
          <cell r="F69">
            <v>1.3180000000000001</v>
          </cell>
          <cell r="G69">
            <v>0.99399999999999999</v>
          </cell>
          <cell r="H69">
            <v>1.310092</v>
          </cell>
          <cell r="I69">
            <v>4.5999999999999996</v>
          </cell>
          <cell r="J69" t="str">
            <v>Mono</v>
          </cell>
          <cell r="K69">
            <v>16</v>
          </cell>
          <cell r="L69" t="str">
            <v>gris</v>
          </cell>
          <cell r="M69" t="str">
            <v>Noir</v>
          </cell>
          <cell r="N69">
            <v>9</v>
          </cell>
          <cell r="O69">
            <v>18</v>
          </cell>
          <cell r="P69">
            <v>0.35</v>
          </cell>
          <cell r="Q69" t="str">
            <v>Japon</v>
          </cell>
          <cell r="R69" t="str">
            <v>japon</v>
          </cell>
          <cell r="S69">
            <v>0.9</v>
          </cell>
          <cell r="T69">
            <v>0.8</v>
          </cell>
          <cell r="U69">
            <v>0.8</v>
          </cell>
          <cell r="V69" t="str">
            <v>MC3</v>
          </cell>
          <cell r="W69">
            <v>30</v>
          </cell>
          <cell r="X69">
            <v>450</v>
          </cell>
          <cell r="Y69">
            <v>40042</v>
          </cell>
          <cell r="Z69">
            <v>2</v>
          </cell>
        </row>
        <row r="70">
          <cell r="B70">
            <v>601</v>
          </cell>
          <cell r="H70">
            <v>0</v>
          </cell>
          <cell r="X70">
            <v>500</v>
          </cell>
        </row>
        <row r="71">
          <cell r="B71">
            <v>602</v>
          </cell>
          <cell r="H71">
            <v>0</v>
          </cell>
          <cell r="X71">
            <v>550</v>
          </cell>
        </row>
        <row r="72">
          <cell r="B72">
            <v>603</v>
          </cell>
          <cell r="H72">
            <v>0</v>
          </cell>
          <cell r="X72">
            <v>600</v>
          </cell>
        </row>
        <row r="73">
          <cell r="B73">
            <v>604</v>
          </cell>
          <cell r="H73">
            <v>0</v>
          </cell>
          <cell r="X73">
            <v>650</v>
          </cell>
        </row>
        <row r="74">
          <cell r="B74">
            <v>605</v>
          </cell>
          <cell r="H74">
            <v>0</v>
          </cell>
          <cell r="X74">
            <v>700</v>
          </cell>
        </row>
        <row r="75">
          <cell r="B75">
            <v>606</v>
          </cell>
        </row>
        <row r="76">
          <cell r="B76">
            <v>607</v>
          </cell>
        </row>
        <row r="77">
          <cell r="B77">
            <v>608</v>
          </cell>
        </row>
        <row r="78">
          <cell r="B78">
            <v>609</v>
          </cell>
        </row>
        <row r="79">
          <cell r="B79">
            <v>610</v>
          </cell>
        </row>
        <row r="80">
          <cell r="B80">
            <v>611</v>
          </cell>
        </row>
        <row r="81">
          <cell r="B81">
            <v>700</v>
          </cell>
          <cell r="C81" t="str">
            <v>U-EA 100</v>
          </cell>
          <cell r="D81" t="str">
            <v>Kaneca (cellule A-SI)</v>
          </cell>
          <cell r="E81">
            <v>100</v>
          </cell>
          <cell r="F81">
            <v>1.21</v>
          </cell>
          <cell r="G81">
            <v>1.008</v>
          </cell>
          <cell r="H81">
            <v>1.2196799999999999</v>
          </cell>
          <cell r="I81">
            <v>0.4</v>
          </cell>
          <cell r="J81" t="str">
            <v>Amorphe</v>
          </cell>
          <cell r="K81">
            <v>18</v>
          </cell>
          <cell r="L81" t="str">
            <v>noir</v>
          </cell>
          <cell r="M81" t="str">
            <v>Noir</v>
          </cell>
          <cell r="N81">
            <v>5</v>
          </cell>
          <cell r="O81">
            <v>10</v>
          </cell>
          <cell r="P81">
            <v>0.4</v>
          </cell>
          <cell r="Q81" t="str">
            <v>Japon</v>
          </cell>
          <cell r="R81" t="str">
            <v>Japon</v>
          </cell>
          <cell r="W81">
            <v>53.5</v>
          </cell>
          <cell r="X81">
            <v>450</v>
          </cell>
          <cell r="Y81">
            <v>40042</v>
          </cell>
        </row>
        <row r="82">
          <cell r="B82">
            <v>701</v>
          </cell>
          <cell r="H82">
            <v>0</v>
          </cell>
          <cell r="X82">
            <v>500</v>
          </cell>
        </row>
        <row r="83">
          <cell r="B83">
            <v>702</v>
          </cell>
          <cell r="H83">
            <v>0</v>
          </cell>
          <cell r="X83">
            <v>550</v>
          </cell>
        </row>
        <row r="84">
          <cell r="B84">
            <v>703</v>
          </cell>
          <cell r="H84">
            <v>0</v>
          </cell>
          <cell r="X84">
            <v>600</v>
          </cell>
        </row>
        <row r="85">
          <cell r="B85">
            <v>704</v>
          </cell>
          <cell r="H85">
            <v>0</v>
          </cell>
          <cell r="X85">
            <v>650</v>
          </cell>
        </row>
        <row r="86">
          <cell r="B86">
            <v>705</v>
          </cell>
          <cell r="H86">
            <v>0</v>
          </cell>
          <cell r="X86">
            <v>700</v>
          </cell>
        </row>
        <row r="87">
          <cell r="B87">
            <v>706</v>
          </cell>
        </row>
        <row r="88">
          <cell r="B88">
            <v>707</v>
          </cell>
        </row>
        <row r="89">
          <cell r="B89">
            <v>708</v>
          </cell>
        </row>
        <row r="90">
          <cell r="B90">
            <v>709</v>
          </cell>
        </row>
        <row r="91">
          <cell r="B91">
            <v>710</v>
          </cell>
        </row>
        <row r="92">
          <cell r="B92">
            <v>711</v>
          </cell>
        </row>
        <row r="93">
          <cell r="B93">
            <v>800</v>
          </cell>
          <cell r="C93" t="str">
            <v>B501</v>
          </cell>
          <cell r="D93" t="str">
            <v>Américain</v>
          </cell>
          <cell r="E93">
            <v>190</v>
          </cell>
          <cell r="F93">
            <v>1.55</v>
          </cell>
          <cell r="G93">
            <v>0.99</v>
          </cell>
          <cell r="H93">
            <v>1.5345</v>
          </cell>
          <cell r="I93">
            <v>4.5</v>
          </cell>
          <cell r="J93" t="str">
            <v>Poly</v>
          </cell>
          <cell r="K93">
            <v>22.5</v>
          </cell>
          <cell r="M93" t="str">
            <v>Bleu</v>
          </cell>
          <cell r="N93">
            <v>0</v>
          </cell>
          <cell r="O93">
            <v>3</v>
          </cell>
          <cell r="P93">
            <v>4.5</v>
          </cell>
          <cell r="Q93" t="str">
            <v>USA</v>
          </cell>
          <cell r="R93" t="str">
            <v>USA</v>
          </cell>
          <cell r="S93">
            <v>0.8</v>
          </cell>
          <cell r="T93">
            <v>0.9</v>
          </cell>
          <cell r="U93">
            <v>0.9</v>
          </cell>
          <cell r="X93">
            <v>450</v>
          </cell>
          <cell r="Y93">
            <v>40042</v>
          </cell>
        </row>
        <row r="94">
          <cell r="B94">
            <v>801</v>
          </cell>
          <cell r="C94" t="str">
            <v>B501</v>
          </cell>
          <cell r="D94" t="str">
            <v>Américain</v>
          </cell>
          <cell r="E94">
            <v>195</v>
          </cell>
          <cell r="F94">
            <v>1.56</v>
          </cell>
          <cell r="G94">
            <v>0.99199999999999999</v>
          </cell>
          <cell r="H94">
            <v>1.54752</v>
          </cell>
          <cell r="I94">
            <v>4.5</v>
          </cell>
          <cell r="J94" t="str">
            <v>Poly</v>
          </cell>
          <cell r="K94">
            <v>22.5</v>
          </cell>
          <cell r="M94" t="str">
            <v>Bleu</v>
          </cell>
          <cell r="N94">
            <v>0</v>
          </cell>
          <cell r="O94">
            <v>3</v>
          </cell>
          <cell r="P94">
            <v>4.5</v>
          </cell>
          <cell r="Q94" t="str">
            <v>USA</v>
          </cell>
          <cell r="R94" t="str">
            <v>USA</v>
          </cell>
          <cell r="S94">
            <v>0.8</v>
          </cell>
          <cell r="T94">
            <v>0.9</v>
          </cell>
          <cell r="U94">
            <v>0.9</v>
          </cell>
          <cell r="X94">
            <v>500</v>
          </cell>
          <cell r="Y94">
            <v>40042</v>
          </cell>
        </row>
        <row r="95">
          <cell r="B95">
            <v>802</v>
          </cell>
          <cell r="C95" t="str">
            <v>B501</v>
          </cell>
          <cell r="D95" t="str">
            <v>Américain</v>
          </cell>
          <cell r="E95">
            <v>200</v>
          </cell>
          <cell r="F95">
            <v>1.57</v>
          </cell>
          <cell r="G95">
            <v>0.99299999999999999</v>
          </cell>
          <cell r="H95">
            <v>1.55901</v>
          </cell>
          <cell r="I95">
            <v>4.5</v>
          </cell>
          <cell r="J95" t="str">
            <v>Poly</v>
          </cell>
          <cell r="K95">
            <v>22.5</v>
          </cell>
          <cell r="M95" t="str">
            <v>Bleu</v>
          </cell>
          <cell r="N95">
            <v>0</v>
          </cell>
          <cell r="O95">
            <v>3</v>
          </cell>
          <cell r="P95">
            <v>4.5</v>
          </cell>
          <cell r="Q95" t="str">
            <v>USA</v>
          </cell>
          <cell r="R95" t="str">
            <v>USA</v>
          </cell>
          <cell r="S95">
            <v>0.8</v>
          </cell>
          <cell r="T95">
            <v>0.9</v>
          </cell>
          <cell r="U95">
            <v>0.9</v>
          </cell>
          <cell r="X95">
            <v>550</v>
          </cell>
          <cell r="Y95">
            <v>40042</v>
          </cell>
        </row>
        <row r="96">
          <cell r="B96">
            <v>803</v>
          </cell>
          <cell r="C96" t="str">
            <v>B501</v>
          </cell>
          <cell r="D96" t="str">
            <v>Américain</v>
          </cell>
          <cell r="E96">
            <v>205</v>
          </cell>
          <cell r="F96">
            <v>1.58</v>
          </cell>
          <cell r="G96">
            <v>0.99399999999999999</v>
          </cell>
          <cell r="H96">
            <v>1.5705200000000001</v>
          </cell>
          <cell r="I96">
            <v>4.5</v>
          </cell>
          <cell r="J96" t="str">
            <v>Poly</v>
          </cell>
          <cell r="K96">
            <v>22.5</v>
          </cell>
          <cell r="M96" t="str">
            <v>Bleu</v>
          </cell>
          <cell r="N96">
            <v>0</v>
          </cell>
          <cell r="O96">
            <v>3</v>
          </cell>
          <cell r="P96">
            <v>4.5</v>
          </cell>
          <cell r="Q96" t="str">
            <v>USA</v>
          </cell>
          <cell r="R96" t="str">
            <v>USA</v>
          </cell>
          <cell r="S96">
            <v>0.8</v>
          </cell>
          <cell r="T96">
            <v>0.9</v>
          </cell>
          <cell r="U96">
            <v>0.9</v>
          </cell>
          <cell r="X96">
            <v>600</v>
          </cell>
          <cell r="Y96">
            <v>40042</v>
          </cell>
        </row>
        <row r="97">
          <cell r="B97">
            <v>804</v>
          </cell>
          <cell r="C97" t="str">
            <v>B501</v>
          </cell>
          <cell r="D97" t="str">
            <v>Américain</v>
          </cell>
          <cell r="E97">
            <v>210</v>
          </cell>
          <cell r="F97">
            <v>1.59</v>
          </cell>
          <cell r="G97">
            <v>0.995</v>
          </cell>
          <cell r="H97">
            <v>1.5820500000000002</v>
          </cell>
          <cell r="I97">
            <v>4.5</v>
          </cell>
          <cell r="J97" t="str">
            <v>Poly</v>
          </cell>
          <cell r="K97">
            <v>22.5</v>
          </cell>
          <cell r="M97" t="str">
            <v>Bleu</v>
          </cell>
          <cell r="N97">
            <v>0</v>
          </cell>
          <cell r="O97">
            <v>3</v>
          </cell>
          <cell r="P97">
            <v>4.5</v>
          </cell>
          <cell r="Q97" t="str">
            <v>USA</v>
          </cell>
          <cell r="R97" t="str">
            <v>USA</v>
          </cell>
          <cell r="S97">
            <v>0.8</v>
          </cell>
          <cell r="T97">
            <v>0.9</v>
          </cell>
          <cell r="U97">
            <v>0.9</v>
          </cell>
          <cell r="X97">
            <v>650</v>
          </cell>
          <cell r="Y97">
            <v>40042</v>
          </cell>
        </row>
        <row r="98">
          <cell r="B98">
            <v>805</v>
          </cell>
          <cell r="C98" t="str">
            <v>B501</v>
          </cell>
          <cell r="D98" t="str">
            <v>Américain</v>
          </cell>
          <cell r="E98">
            <v>215</v>
          </cell>
          <cell r="F98">
            <v>1.6</v>
          </cell>
          <cell r="G98">
            <v>0.996</v>
          </cell>
          <cell r="H98">
            <v>1.5936000000000001</v>
          </cell>
          <cell r="I98">
            <v>4.5</v>
          </cell>
          <cell r="J98" t="str">
            <v>Poly</v>
          </cell>
          <cell r="K98">
            <v>22.5</v>
          </cell>
          <cell r="M98" t="str">
            <v>Bleu</v>
          </cell>
          <cell r="N98">
            <v>0</v>
          </cell>
          <cell r="O98">
            <v>3</v>
          </cell>
          <cell r="P98">
            <v>4.5</v>
          </cell>
          <cell r="Q98" t="str">
            <v>USA</v>
          </cell>
          <cell r="R98" t="str">
            <v>USA</v>
          </cell>
          <cell r="S98">
            <v>0.8</v>
          </cell>
          <cell r="T98">
            <v>0.9</v>
          </cell>
          <cell r="U98">
            <v>0.9</v>
          </cell>
          <cell r="X98">
            <v>700</v>
          </cell>
          <cell r="Y98">
            <v>40042</v>
          </cell>
        </row>
        <row r="99">
          <cell r="B99">
            <v>806</v>
          </cell>
          <cell r="C99" t="str">
            <v>B501</v>
          </cell>
          <cell r="D99" t="str">
            <v>Américain</v>
          </cell>
          <cell r="E99">
            <v>220</v>
          </cell>
          <cell r="F99">
            <v>1.61</v>
          </cell>
          <cell r="G99">
            <v>0.997</v>
          </cell>
          <cell r="I99">
            <v>4.5</v>
          </cell>
          <cell r="J99" t="str">
            <v>Poly</v>
          </cell>
          <cell r="K99">
            <v>22.5</v>
          </cell>
          <cell r="M99" t="str">
            <v>Bleu</v>
          </cell>
          <cell r="N99">
            <v>0</v>
          </cell>
          <cell r="O99">
            <v>3</v>
          </cell>
          <cell r="P99">
            <v>4.5</v>
          </cell>
          <cell r="Q99" t="str">
            <v>USA</v>
          </cell>
          <cell r="R99" t="str">
            <v>USA</v>
          </cell>
          <cell r="S99">
            <v>0.8</v>
          </cell>
          <cell r="T99">
            <v>0.9</v>
          </cell>
          <cell r="U99">
            <v>0.9</v>
          </cell>
          <cell r="X99">
            <v>600</v>
          </cell>
          <cell r="Y99">
            <v>40042</v>
          </cell>
        </row>
        <row r="100">
          <cell r="B100">
            <v>807</v>
          </cell>
          <cell r="C100" t="str">
            <v>B501</v>
          </cell>
          <cell r="D100" t="str">
            <v>Américain</v>
          </cell>
          <cell r="E100">
            <v>225</v>
          </cell>
          <cell r="F100">
            <v>1.62</v>
          </cell>
          <cell r="G100">
            <v>0.998</v>
          </cell>
          <cell r="I100">
            <v>4.5</v>
          </cell>
          <cell r="J100" t="str">
            <v>Poly</v>
          </cell>
          <cell r="K100">
            <v>22.5</v>
          </cell>
          <cell r="M100" t="str">
            <v>Bleu</v>
          </cell>
          <cell r="N100">
            <v>0</v>
          </cell>
          <cell r="O100">
            <v>3</v>
          </cell>
          <cell r="P100">
            <v>4.5</v>
          </cell>
          <cell r="Q100" t="str">
            <v>USA</v>
          </cell>
          <cell r="R100" t="str">
            <v>USA</v>
          </cell>
          <cell r="S100">
            <v>0.8</v>
          </cell>
          <cell r="T100">
            <v>0.9</v>
          </cell>
          <cell r="U100">
            <v>0.9</v>
          </cell>
          <cell r="X100">
            <v>600</v>
          </cell>
          <cell r="Y100">
            <v>40042</v>
          </cell>
        </row>
        <row r="101">
          <cell r="B101">
            <v>808</v>
          </cell>
          <cell r="C101" t="str">
            <v>B501</v>
          </cell>
          <cell r="D101" t="str">
            <v>Américain</v>
          </cell>
          <cell r="E101">
            <v>230</v>
          </cell>
          <cell r="F101">
            <v>1.63</v>
          </cell>
          <cell r="G101">
            <v>0.999</v>
          </cell>
          <cell r="I101">
            <v>4.5</v>
          </cell>
          <cell r="J101" t="str">
            <v>Poly</v>
          </cell>
          <cell r="K101">
            <v>22.5</v>
          </cell>
          <cell r="M101" t="str">
            <v>Bleu</v>
          </cell>
          <cell r="N101">
            <v>0</v>
          </cell>
          <cell r="O101">
            <v>3</v>
          </cell>
          <cell r="P101">
            <v>4.5</v>
          </cell>
          <cell r="Q101" t="str">
            <v>USA</v>
          </cell>
          <cell r="R101" t="str">
            <v>USA</v>
          </cell>
          <cell r="S101">
            <v>0.8</v>
          </cell>
          <cell r="T101">
            <v>0.9</v>
          </cell>
          <cell r="U101">
            <v>0.9</v>
          </cell>
          <cell r="X101">
            <v>600</v>
          </cell>
          <cell r="Y101">
            <v>40042</v>
          </cell>
        </row>
        <row r="102">
          <cell r="B102">
            <v>809</v>
          </cell>
          <cell r="C102" t="str">
            <v>B501</v>
          </cell>
          <cell r="D102" t="str">
            <v>Américain</v>
          </cell>
          <cell r="E102">
            <v>235</v>
          </cell>
          <cell r="F102">
            <v>1.64</v>
          </cell>
          <cell r="G102">
            <v>1</v>
          </cell>
          <cell r="I102">
            <v>4.5</v>
          </cell>
          <cell r="J102" t="str">
            <v>Poly</v>
          </cell>
          <cell r="K102">
            <v>22.5</v>
          </cell>
          <cell r="M102" t="str">
            <v>Bleu</v>
          </cell>
          <cell r="N102">
            <v>0</v>
          </cell>
          <cell r="O102">
            <v>3</v>
          </cell>
          <cell r="P102">
            <v>4.5</v>
          </cell>
          <cell r="Q102" t="str">
            <v>USA</v>
          </cell>
          <cell r="R102" t="str">
            <v>USA</v>
          </cell>
          <cell r="S102">
            <v>0.8</v>
          </cell>
          <cell r="T102">
            <v>0.9</v>
          </cell>
          <cell r="U102">
            <v>0.9</v>
          </cell>
          <cell r="X102">
            <v>600</v>
          </cell>
          <cell r="Y102">
            <v>40042</v>
          </cell>
        </row>
        <row r="103">
          <cell r="B103">
            <v>810</v>
          </cell>
          <cell r="C103" t="str">
            <v>B501</v>
          </cell>
          <cell r="D103" t="str">
            <v>Américain</v>
          </cell>
          <cell r="E103">
            <v>240</v>
          </cell>
          <cell r="F103">
            <v>1.65</v>
          </cell>
          <cell r="G103">
            <v>1.0009999999999999</v>
          </cell>
          <cell r="I103">
            <v>4.5</v>
          </cell>
          <cell r="J103" t="str">
            <v>Poly</v>
          </cell>
          <cell r="K103">
            <v>22.5</v>
          </cell>
          <cell r="M103" t="str">
            <v>Bleu</v>
          </cell>
          <cell r="N103">
            <v>0</v>
          </cell>
          <cell r="O103">
            <v>3</v>
          </cell>
          <cell r="P103">
            <v>4.5</v>
          </cell>
          <cell r="Q103" t="str">
            <v>USA</v>
          </cell>
          <cell r="R103" t="str">
            <v>USA</v>
          </cell>
          <cell r="S103">
            <v>0.8</v>
          </cell>
          <cell r="T103">
            <v>0.9</v>
          </cell>
          <cell r="U103">
            <v>0.9</v>
          </cell>
          <cell r="X103">
            <v>600</v>
          </cell>
          <cell r="Y103">
            <v>40042</v>
          </cell>
        </row>
        <row r="104">
          <cell r="B104">
            <v>811</v>
          </cell>
          <cell r="C104" t="str">
            <v>B501</v>
          </cell>
          <cell r="D104" t="str">
            <v>Américain</v>
          </cell>
          <cell r="E104">
            <v>245</v>
          </cell>
          <cell r="F104">
            <v>1.66</v>
          </cell>
          <cell r="G104">
            <v>1.002</v>
          </cell>
          <cell r="I104">
            <v>4.5</v>
          </cell>
          <cell r="J104" t="str">
            <v>Poly</v>
          </cell>
          <cell r="K104">
            <v>22.5</v>
          </cell>
          <cell r="M104" t="str">
            <v>Bleu</v>
          </cell>
          <cell r="N104">
            <v>0</v>
          </cell>
          <cell r="O104">
            <v>3</v>
          </cell>
          <cell r="P104">
            <v>4.5</v>
          </cell>
          <cell r="Q104" t="str">
            <v>USA</v>
          </cell>
          <cell r="R104" t="str">
            <v>USA</v>
          </cell>
          <cell r="S104">
            <v>0.8</v>
          </cell>
          <cell r="T104">
            <v>0.9</v>
          </cell>
          <cell r="U104">
            <v>0.9</v>
          </cell>
          <cell r="X104">
            <v>600</v>
          </cell>
          <cell r="Y104">
            <v>40042</v>
          </cell>
        </row>
        <row r="105">
          <cell r="B105">
            <v>900</v>
          </cell>
          <cell r="C105" t="str">
            <v>B501</v>
          </cell>
          <cell r="D105" t="str">
            <v>AA</v>
          </cell>
          <cell r="E105">
            <v>190</v>
          </cell>
          <cell r="F105">
            <v>1.55</v>
          </cell>
          <cell r="G105">
            <v>0.99</v>
          </cell>
          <cell r="H105">
            <v>1.5345</v>
          </cell>
          <cell r="I105">
            <v>4.5</v>
          </cell>
          <cell r="J105" t="str">
            <v>Poly</v>
          </cell>
          <cell r="K105">
            <v>22.5</v>
          </cell>
          <cell r="M105" t="str">
            <v>Bleu</v>
          </cell>
          <cell r="N105">
            <v>0</v>
          </cell>
          <cell r="O105">
            <v>3</v>
          </cell>
          <cell r="P105">
            <v>4.5</v>
          </cell>
          <cell r="Q105" t="str">
            <v>USA</v>
          </cell>
          <cell r="R105" t="str">
            <v>USA</v>
          </cell>
          <cell r="S105">
            <v>0.8</v>
          </cell>
          <cell r="T105">
            <v>0.9</v>
          </cell>
          <cell r="U105">
            <v>0.9</v>
          </cell>
          <cell r="X105">
            <v>450</v>
          </cell>
          <cell r="Y105">
            <v>40042</v>
          </cell>
        </row>
        <row r="106">
          <cell r="B106">
            <v>901</v>
          </cell>
          <cell r="C106" t="str">
            <v>B501</v>
          </cell>
          <cell r="D106" t="str">
            <v>AA</v>
          </cell>
          <cell r="E106">
            <v>195</v>
          </cell>
          <cell r="F106">
            <v>1.56</v>
          </cell>
          <cell r="G106">
            <v>0.99199999999999999</v>
          </cell>
          <cell r="H106">
            <v>1.54752</v>
          </cell>
          <cell r="I106">
            <v>4.5</v>
          </cell>
          <cell r="J106" t="str">
            <v>Poly</v>
          </cell>
          <cell r="K106">
            <v>22.5</v>
          </cell>
          <cell r="M106" t="str">
            <v>Bleu</v>
          </cell>
          <cell r="N106">
            <v>0</v>
          </cell>
          <cell r="O106">
            <v>3</v>
          </cell>
          <cell r="P106">
            <v>4.5</v>
          </cell>
          <cell r="Q106" t="str">
            <v>USA</v>
          </cell>
          <cell r="R106" t="str">
            <v>USA</v>
          </cell>
          <cell r="S106">
            <v>0.8</v>
          </cell>
          <cell r="T106">
            <v>0.9</v>
          </cell>
          <cell r="U106">
            <v>0.9</v>
          </cell>
          <cell r="X106">
            <v>500</v>
          </cell>
          <cell r="Y106">
            <v>40042</v>
          </cell>
        </row>
        <row r="107">
          <cell r="B107">
            <v>902</v>
          </cell>
          <cell r="C107" t="str">
            <v>B501</v>
          </cell>
          <cell r="D107" t="str">
            <v>AA</v>
          </cell>
          <cell r="E107">
            <v>200</v>
          </cell>
          <cell r="F107">
            <v>1.57</v>
          </cell>
          <cell r="G107">
            <v>0.99299999999999999</v>
          </cell>
          <cell r="H107">
            <v>1.55901</v>
          </cell>
          <cell r="I107">
            <v>4.5</v>
          </cell>
          <cell r="J107" t="str">
            <v>Poly</v>
          </cell>
          <cell r="K107">
            <v>22.5</v>
          </cell>
          <cell r="M107" t="str">
            <v>Bleu</v>
          </cell>
          <cell r="N107">
            <v>0</v>
          </cell>
          <cell r="O107">
            <v>3</v>
          </cell>
          <cell r="P107">
            <v>4.5</v>
          </cell>
          <cell r="Q107" t="str">
            <v>USA</v>
          </cell>
          <cell r="R107" t="str">
            <v>USA</v>
          </cell>
          <cell r="S107">
            <v>0.8</v>
          </cell>
          <cell r="T107">
            <v>0.9</v>
          </cell>
          <cell r="U107">
            <v>0.9</v>
          </cell>
          <cell r="X107">
            <v>550</v>
          </cell>
          <cell r="Y107">
            <v>40042</v>
          </cell>
        </row>
        <row r="108">
          <cell r="B108">
            <v>903</v>
          </cell>
          <cell r="C108" t="str">
            <v>B501</v>
          </cell>
          <cell r="D108" t="str">
            <v>AA</v>
          </cell>
          <cell r="E108">
            <v>205</v>
          </cell>
          <cell r="F108">
            <v>1.58</v>
          </cell>
          <cell r="G108">
            <v>0.99399999999999999</v>
          </cell>
          <cell r="H108">
            <v>1.5705200000000001</v>
          </cell>
          <cell r="I108">
            <v>4.5</v>
          </cell>
          <cell r="J108" t="str">
            <v>Poly</v>
          </cell>
          <cell r="K108">
            <v>22.5</v>
          </cell>
          <cell r="M108" t="str">
            <v>Bleu</v>
          </cell>
          <cell r="N108">
            <v>0</v>
          </cell>
          <cell r="O108">
            <v>3</v>
          </cell>
          <cell r="P108">
            <v>4.5</v>
          </cell>
          <cell r="Q108" t="str">
            <v>USA</v>
          </cell>
          <cell r="R108" t="str">
            <v>USA</v>
          </cell>
          <cell r="S108">
            <v>0.8</v>
          </cell>
          <cell r="T108">
            <v>0.9</v>
          </cell>
          <cell r="U108">
            <v>0.9</v>
          </cell>
          <cell r="X108">
            <v>600</v>
          </cell>
          <cell r="Y108">
            <v>40042</v>
          </cell>
        </row>
        <row r="109">
          <cell r="B109">
            <v>904</v>
          </cell>
          <cell r="C109" t="str">
            <v>B501</v>
          </cell>
          <cell r="D109" t="str">
            <v>AA</v>
          </cell>
          <cell r="E109">
            <v>210</v>
          </cell>
          <cell r="F109">
            <v>1.59</v>
          </cell>
          <cell r="G109">
            <v>0.995</v>
          </cell>
          <cell r="H109">
            <v>1.5820500000000002</v>
          </cell>
          <cell r="I109">
            <v>4.5</v>
          </cell>
          <cell r="J109" t="str">
            <v>Poly</v>
          </cell>
          <cell r="K109">
            <v>22.5</v>
          </cell>
          <cell r="M109" t="str">
            <v>Bleu</v>
          </cell>
          <cell r="N109">
            <v>0</v>
          </cell>
          <cell r="O109">
            <v>3</v>
          </cell>
          <cell r="P109">
            <v>4.5</v>
          </cell>
          <cell r="Q109" t="str">
            <v>USA</v>
          </cell>
          <cell r="R109" t="str">
            <v>USA</v>
          </cell>
          <cell r="S109">
            <v>0.8</v>
          </cell>
          <cell r="T109">
            <v>0.9</v>
          </cell>
          <cell r="U109">
            <v>0.9</v>
          </cell>
          <cell r="X109">
            <v>650</v>
          </cell>
          <cell r="Y109">
            <v>40042</v>
          </cell>
        </row>
        <row r="110">
          <cell r="B110">
            <v>905</v>
          </cell>
          <cell r="C110" t="str">
            <v>B501</v>
          </cell>
          <cell r="D110" t="str">
            <v>AA</v>
          </cell>
          <cell r="E110">
            <v>215</v>
          </cell>
          <cell r="F110">
            <v>1.6</v>
          </cell>
          <cell r="G110">
            <v>0.996</v>
          </cell>
          <cell r="H110">
            <v>1.5936000000000001</v>
          </cell>
          <cell r="I110">
            <v>4.5</v>
          </cell>
          <cell r="J110" t="str">
            <v>Poly</v>
          </cell>
          <cell r="K110">
            <v>22.5</v>
          </cell>
          <cell r="M110" t="str">
            <v>Bleu</v>
          </cell>
          <cell r="N110">
            <v>0</v>
          </cell>
          <cell r="O110">
            <v>3</v>
          </cell>
          <cell r="P110">
            <v>4.5</v>
          </cell>
          <cell r="Q110" t="str">
            <v>USA</v>
          </cell>
          <cell r="R110" t="str">
            <v>USA</v>
          </cell>
          <cell r="S110">
            <v>0.8</v>
          </cell>
          <cell r="T110">
            <v>0.9</v>
          </cell>
          <cell r="U110">
            <v>0.9</v>
          </cell>
          <cell r="X110">
            <v>700</v>
          </cell>
          <cell r="Y110">
            <v>40042</v>
          </cell>
        </row>
        <row r="111">
          <cell r="B111">
            <v>906</v>
          </cell>
          <cell r="C111" t="str">
            <v>B501</v>
          </cell>
          <cell r="D111" t="str">
            <v>AA</v>
          </cell>
          <cell r="E111">
            <v>220</v>
          </cell>
          <cell r="F111">
            <v>1.61</v>
          </cell>
          <cell r="G111">
            <v>0.997</v>
          </cell>
          <cell r="I111">
            <v>4.5</v>
          </cell>
          <cell r="J111" t="str">
            <v>Poly</v>
          </cell>
          <cell r="K111">
            <v>22.5</v>
          </cell>
          <cell r="M111" t="str">
            <v>Bleu</v>
          </cell>
          <cell r="N111">
            <v>0</v>
          </cell>
          <cell r="O111">
            <v>3</v>
          </cell>
          <cell r="P111">
            <v>4.5</v>
          </cell>
          <cell r="Q111" t="str">
            <v>USA</v>
          </cell>
          <cell r="R111" t="str">
            <v>USA</v>
          </cell>
          <cell r="S111">
            <v>0.8</v>
          </cell>
          <cell r="T111">
            <v>0.9</v>
          </cell>
          <cell r="U111">
            <v>0.9</v>
          </cell>
          <cell r="X111">
            <v>600</v>
          </cell>
          <cell r="Y111">
            <v>40042</v>
          </cell>
        </row>
        <row r="112">
          <cell r="B112">
            <v>907</v>
          </cell>
          <cell r="C112" t="str">
            <v>B501</v>
          </cell>
          <cell r="D112" t="str">
            <v>AA</v>
          </cell>
          <cell r="E112">
            <v>225</v>
          </cell>
          <cell r="F112">
            <v>1.62</v>
          </cell>
          <cell r="G112">
            <v>0.998</v>
          </cell>
          <cell r="I112">
            <v>4.5</v>
          </cell>
          <cell r="J112" t="str">
            <v>Poly</v>
          </cell>
          <cell r="K112">
            <v>22.5</v>
          </cell>
          <cell r="M112" t="str">
            <v>Bleu</v>
          </cell>
          <cell r="N112">
            <v>0</v>
          </cell>
          <cell r="O112">
            <v>3</v>
          </cell>
          <cell r="P112">
            <v>4.5</v>
          </cell>
          <cell r="Q112" t="str">
            <v>USA</v>
          </cell>
          <cell r="R112" t="str">
            <v>USA</v>
          </cell>
          <cell r="S112">
            <v>0.8</v>
          </cell>
          <cell r="T112">
            <v>0.9</v>
          </cell>
          <cell r="U112">
            <v>0.9</v>
          </cell>
          <cell r="X112">
            <v>600</v>
          </cell>
          <cell r="Y112">
            <v>40042</v>
          </cell>
        </row>
        <row r="113">
          <cell r="B113">
            <v>908</v>
          </cell>
          <cell r="C113" t="str">
            <v>B501</v>
          </cell>
          <cell r="D113" t="str">
            <v>AA</v>
          </cell>
          <cell r="E113">
            <v>230</v>
          </cell>
          <cell r="F113">
            <v>1.63</v>
          </cell>
          <cell r="G113">
            <v>0.999</v>
          </cell>
          <cell r="I113">
            <v>4.5</v>
          </cell>
          <cell r="J113" t="str">
            <v>Poly</v>
          </cell>
          <cell r="K113">
            <v>22.5</v>
          </cell>
          <cell r="M113" t="str">
            <v>Bleu</v>
          </cell>
          <cell r="N113">
            <v>0</v>
          </cell>
          <cell r="O113">
            <v>3</v>
          </cell>
          <cell r="P113">
            <v>4.5</v>
          </cell>
          <cell r="Q113" t="str">
            <v>USA</v>
          </cell>
          <cell r="R113" t="str">
            <v>USA</v>
          </cell>
          <cell r="S113">
            <v>0.8</v>
          </cell>
          <cell r="T113">
            <v>0.9</v>
          </cell>
          <cell r="U113">
            <v>0.9</v>
          </cell>
          <cell r="X113">
            <v>600</v>
          </cell>
          <cell r="Y113">
            <v>40042</v>
          </cell>
        </row>
        <row r="114">
          <cell r="B114">
            <v>909</v>
          </cell>
          <cell r="C114" t="str">
            <v>B501</v>
          </cell>
          <cell r="D114" t="str">
            <v>AA</v>
          </cell>
          <cell r="E114">
            <v>235</v>
          </cell>
          <cell r="F114">
            <v>1.64</v>
          </cell>
          <cell r="G114">
            <v>1</v>
          </cell>
          <cell r="I114">
            <v>4.5</v>
          </cell>
          <cell r="J114" t="str">
            <v>Poly</v>
          </cell>
          <cell r="K114">
            <v>22.5</v>
          </cell>
          <cell r="M114" t="str">
            <v>Bleu</v>
          </cell>
          <cell r="N114">
            <v>0</v>
          </cell>
          <cell r="O114">
            <v>3</v>
          </cell>
          <cell r="P114">
            <v>4.5</v>
          </cell>
          <cell r="Q114" t="str">
            <v>USA</v>
          </cell>
          <cell r="R114" t="str">
            <v>USA</v>
          </cell>
          <cell r="S114">
            <v>0.8</v>
          </cell>
          <cell r="T114">
            <v>0.9</v>
          </cell>
          <cell r="U114">
            <v>0.9</v>
          </cell>
          <cell r="X114">
            <v>600</v>
          </cell>
          <cell r="Y114">
            <v>40042</v>
          </cell>
        </row>
        <row r="115">
          <cell r="B115">
            <v>910</v>
          </cell>
          <cell r="C115" t="str">
            <v>B501</v>
          </cell>
          <cell r="D115" t="str">
            <v>AA</v>
          </cell>
          <cell r="E115">
            <v>240</v>
          </cell>
          <cell r="F115">
            <v>1.65</v>
          </cell>
          <cell r="G115">
            <v>1.0009999999999999</v>
          </cell>
          <cell r="I115">
            <v>4.5</v>
          </cell>
          <cell r="J115" t="str">
            <v>Poly</v>
          </cell>
          <cell r="K115">
            <v>22.5</v>
          </cell>
          <cell r="M115" t="str">
            <v>Bleu</v>
          </cell>
          <cell r="N115">
            <v>0</v>
          </cell>
          <cell r="O115">
            <v>3</v>
          </cell>
          <cell r="P115">
            <v>4.5</v>
          </cell>
          <cell r="Q115" t="str">
            <v>USA</v>
          </cell>
          <cell r="R115" t="str">
            <v>USA</v>
          </cell>
          <cell r="S115">
            <v>0.8</v>
          </cell>
          <cell r="T115">
            <v>0.9</v>
          </cell>
          <cell r="U115">
            <v>0.9</v>
          </cell>
          <cell r="X115">
            <v>600</v>
          </cell>
          <cell r="Y115">
            <v>40042</v>
          </cell>
        </row>
        <row r="116">
          <cell r="B116">
            <v>911</v>
          </cell>
          <cell r="C116" t="str">
            <v>B501</v>
          </cell>
          <cell r="D116" t="str">
            <v>AA</v>
          </cell>
          <cell r="E116">
            <v>245</v>
          </cell>
          <cell r="F116">
            <v>1.66</v>
          </cell>
          <cell r="G116">
            <v>1.002</v>
          </cell>
          <cell r="I116">
            <v>4.5</v>
          </cell>
          <cell r="J116" t="str">
            <v>Poly</v>
          </cell>
          <cell r="K116">
            <v>22.5</v>
          </cell>
          <cell r="M116" t="str">
            <v>Bleu</v>
          </cell>
          <cell r="N116">
            <v>0</v>
          </cell>
          <cell r="O116">
            <v>3</v>
          </cell>
          <cell r="P116">
            <v>4.5</v>
          </cell>
          <cell r="Q116" t="str">
            <v>USA</v>
          </cell>
          <cell r="R116" t="str">
            <v>USA</v>
          </cell>
          <cell r="S116">
            <v>0.8</v>
          </cell>
          <cell r="T116">
            <v>0.9</v>
          </cell>
          <cell r="U116">
            <v>0.9</v>
          </cell>
          <cell r="X116">
            <v>600</v>
          </cell>
          <cell r="Y116">
            <v>40042</v>
          </cell>
        </row>
        <row r="117">
          <cell r="B117">
            <v>1000</v>
          </cell>
          <cell r="C117" t="str">
            <v>B501</v>
          </cell>
          <cell r="D117" t="str">
            <v>BB</v>
          </cell>
          <cell r="E117">
            <v>190</v>
          </cell>
          <cell r="F117">
            <v>1.55</v>
          </cell>
          <cell r="G117">
            <v>0.99</v>
          </cell>
          <cell r="H117">
            <v>1.5345</v>
          </cell>
          <cell r="I117">
            <v>4.5</v>
          </cell>
          <cell r="J117" t="str">
            <v>Poly</v>
          </cell>
          <cell r="K117">
            <v>22.5</v>
          </cell>
          <cell r="M117" t="str">
            <v>Bleu</v>
          </cell>
          <cell r="N117">
            <v>0</v>
          </cell>
          <cell r="O117">
            <v>3</v>
          </cell>
          <cell r="P117">
            <v>4.5</v>
          </cell>
          <cell r="Q117" t="str">
            <v>USA</v>
          </cell>
          <cell r="R117" t="str">
            <v>USA</v>
          </cell>
          <cell r="S117">
            <v>0.8</v>
          </cell>
          <cell r="T117">
            <v>0.9</v>
          </cell>
          <cell r="U117">
            <v>0.9</v>
          </cell>
          <cell r="X117">
            <v>450</v>
          </cell>
          <cell r="Y117">
            <v>40042</v>
          </cell>
        </row>
        <row r="118">
          <cell r="B118">
            <v>1001</v>
          </cell>
          <cell r="C118" t="str">
            <v>B501</v>
          </cell>
          <cell r="D118" t="str">
            <v>BB</v>
          </cell>
          <cell r="E118">
            <v>195</v>
          </cell>
          <cell r="F118">
            <v>1.56</v>
          </cell>
          <cell r="G118">
            <v>0.99199999999999999</v>
          </cell>
          <cell r="H118">
            <v>1.54752</v>
          </cell>
          <cell r="I118">
            <v>4.5</v>
          </cell>
          <cell r="J118" t="str">
            <v>Poly</v>
          </cell>
          <cell r="K118">
            <v>22.5</v>
          </cell>
          <cell r="M118" t="str">
            <v>Bleu</v>
          </cell>
          <cell r="N118">
            <v>0</v>
          </cell>
          <cell r="O118">
            <v>3</v>
          </cell>
          <cell r="P118">
            <v>4.5</v>
          </cell>
          <cell r="Q118" t="str">
            <v>USA</v>
          </cell>
          <cell r="R118" t="str">
            <v>USA</v>
          </cell>
          <cell r="S118">
            <v>0.8</v>
          </cell>
          <cell r="T118">
            <v>0.9</v>
          </cell>
          <cell r="U118">
            <v>0.9</v>
          </cell>
          <cell r="X118">
            <v>500</v>
          </cell>
          <cell r="Y118">
            <v>40042</v>
          </cell>
        </row>
        <row r="119">
          <cell r="B119">
            <v>1002</v>
          </cell>
          <cell r="C119" t="str">
            <v>B501</v>
          </cell>
          <cell r="D119" t="str">
            <v>BB</v>
          </cell>
          <cell r="E119">
            <v>200</v>
          </cell>
          <cell r="F119">
            <v>1.57</v>
          </cell>
          <cell r="G119">
            <v>0.99299999999999999</v>
          </cell>
          <cell r="H119">
            <v>1.55901</v>
          </cell>
          <cell r="I119">
            <v>4.5</v>
          </cell>
          <cell r="J119" t="str">
            <v>Poly</v>
          </cell>
          <cell r="K119">
            <v>22.5</v>
          </cell>
          <cell r="M119" t="str">
            <v>Bleu</v>
          </cell>
          <cell r="N119">
            <v>0</v>
          </cell>
          <cell r="O119">
            <v>3</v>
          </cell>
          <cell r="P119">
            <v>4.5</v>
          </cell>
          <cell r="Q119" t="str">
            <v>USA</v>
          </cell>
          <cell r="R119" t="str">
            <v>USA</v>
          </cell>
          <cell r="S119">
            <v>0.8</v>
          </cell>
          <cell r="T119">
            <v>0.9</v>
          </cell>
          <cell r="U119">
            <v>0.9</v>
          </cell>
          <cell r="X119">
            <v>550</v>
          </cell>
          <cell r="Y119">
            <v>40042</v>
          </cell>
        </row>
        <row r="120">
          <cell r="B120">
            <v>1003</v>
          </cell>
          <cell r="C120" t="str">
            <v>B501</v>
          </cell>
          <cell r="D120" t="str">
            <v>BB</v>
          </cell>
          <cell r="E120">
            <v>205</v>
          </cell>
          <cell r="F120">
            <v>1.58</v>
          </cell>
          <cell r="G120">
            <v>0.99399999999999999</v>
          </cell>
          <cell r="H120">
            <v>1.5705200000000001</v>
          </cell>
          <cell r="I120">
            <v>4.5</v>
          </cell>
          <cell r="J120" t="str">
            <v>Poly</v>
          </cell>
          <cell r="K120">
            <v>22.5</v>
          </cell>
          <cell r="M120" t="str">
            <v>Bleu</v>
          </cell>
          <cell r="N120">
            <v>0</v>
          </cell>
          <cell r="O120">
            <v>3</v>
          </cell>
          <cell r="P120">
            <v>4.5</v>
          </cell>
          <cell r="Q120" t="str">
            <v>USA</v>
          </cell>
          <cell r="R120" t="str">
            <v>USA</v>
          </cell>
          <cell r="S120">
            <v>0.8</v>
          </cell>
          <cell r="T120">
            <v>0.9</v>
          </cell>
          <cell r="U120">
            <v>0.9</v>
          </cell>
          <cell r="X120">
            <v>600</v>
          </cell>
          <cell r="Y120">
            <v>40042</v>
          </cell>
        </row>
        <row r="121">
          <cell r="B121">
            <v>1004</v>
          </cell>
          <cell r="C121" t="str">
            <v>B501</v>
          </cell>
          <cell r="D121" t="str">
            <v>BB</v>
          </cell>
          <cell r="E121">
            <v>210</v>
          </cell>
          <cell r="F121">
            <v>1.59</v>
          </cell>
          <cell r="G121">
            <v>0.995</v>
          </cell>
          <cell r="H121">
            <v>1.5820500000000002</v>
          </cell>
          <cell r="I121">
            <v>4.5</v>
          </cell>
          <cell r="J121" t="str">
            <v>Poly</v>
          </cell>
          <cell r="K121">
            <v>22.5</v>
          </cell>
          <cell r="M121" t="str">
            <v>Bleu</v>
          </cell>
          <cell r="N121">
            <v>0</v>
          </cell>
          <cell r="O121">
            <v>3</v>
          </cell>
          <cell r="P121">
            <v>4.5</v>
          </cell>
          <cell r="Q121" t="str">
            <v>USA</v>
          </cell>
          <cell r="R121" t="str">
            <v>USA</v>
          </cell>
          <cell r="S121">
            <v>0.8</v>
          </cell>
          <cell r="T121">
            <v>0.9</v>
          </cell>
          <cell r="U121">
            <v>0.9</v>
          </cell>
          <cell r="X121">
            <v>650</v>
          </cell>
          <cell r="Y121">
            <v>40042</v>
          </cell>
        </row>
        <row r="122">
          <cell r="B122">
            <v>1005</v>
          </cell>
          <cell r="C122" t="str">
            <v>B501</v>
          </cell>
          <cell r="D122" t="str">
            <v>BB</v>
          </cell>
          <cell r="E122">
            <v>215</v>
          </cell>
          <cell r="F122">
            <v>1.6</v>
          </cell>
          <cell r="G122">
            <v>0.996</v>
          </cell>
          <cell r="H122">
            <v>1.5936000000000001</v>
          </cell>
          <cell r="I122">
            <v>4.5</v>
          </cell>
          <cell r="J122" t="str">
            <v>Poly</v>
          </cell>
          <cell r="K122">
            <v>22.5</v>
          </cell>
          <cell r="M122" t="str">
            <v>Bleu</v>
          </cell>
          <cell r="N122">
            <v>0</v>
          </cell>
          <cell r="O122">
            <v>3</v>
          </cell>
          <cell r="P122">
            <v>4.5</v>
          </cell>
          <cell r="Q122" t="str">
            <v>USA</v>
          </cell>
          <cell r="R122" t="str">
            <v>USA</v>
          </cell>
          <cell r="S122">
            <v>0.8</v>
          </cell>
          <cell r="T122">
            <v>0.9</v>
          </cell>
          <cell r="U122">
            <v>0.9</v>
          </cell>
          <cell r="X122">
            <v>700</v>
          </cell>
          <cell r="Y122">
            <v>40042</v>
          </cell>
        </row>
        <row r="123">
          <cell r="B123">
            <v>1006</v>
          </cell>
          <cell r="C123" t="str">
            <v>B501</v>
          </cell>
          <cell r="D123" t="str">
            <v>BB</v>
          </cell>
          <cell r="E123">
            <v>220</v>
          </cell>
          <cell r="F123">
            <v>1.61</v>
          </cell>
          <cell r="G123">
            <v>0.997</v>
          </cell>
          <cell r="I123">
            <v>4.5</v>
          </cell>
          <cell r="J123" t="str">
            <v>Poly</v>
          </cell>
          <cell r="K123">
            <v>22.5</v>
          </cell>
          <cell r="M123" t="str">
            <v>Bleu</v>
          </cell>
          <cell r="N123">
            <v>0</v>
          </cell>
          <cell r="O123">
            <v>3</v>
          </cell>
          <cell r="P123">
            <v>4.5</v>
          </cell>
          <cell r="Q123" t="str">
            <v>USA</v>
          </cell>
          <cell r="R123" t="str">
            <v>USA</v>
          </cell>
          <cell r="S123">
            <v>0.8</v>
          </cell>
          <cell r="T123">
            <v>0.9</v>
          </cell>
          <cell r="U123">
            <v>0.9</v>
          </cell>
          <cell r="X123">
            <v>600</v>
          </cell>
          <cell r="Y123">
            <v>40042</v>
          </cell>
        </row>
        <row r="124">
          <cell r="B124">
            <v>1007</v>
          </cell>
          <cell r="C124" t="str">
            <v>B501</v>
          </cell>
          <cell r="D124" t="str">
            <v>BB</v>
          </cell>
          <cell r="E124">
            <v>225</v>
          </cell>
          <cell r="F124">
            <v>1.62</v>
          </cell>
          <cell r="G124">
            <v>0.998</v>
          </cell>
          <cell r="I124">
            <v>4.5</v>
          </cell>
          <cell r="J124" t="str">
            <v>Poly</v>
          </cell>
          <cell r="K124">
            <v>22.5</v>
          </cell>
          <cell r="M124" t="str">
            <v>Bleu</v>
          </cell>
          <cell r="N124">
            <v>0</v>
          </cell>
          <cell r="O124">
            <v>3</v>
          </cell>
          <cell r="P124">
            <v>4.5</v>
          </cell>
          <cell r="Q124" t="str">
            <v>USA</v>
          </cell>
          <cell r="R124" t="str">
            <v>USA</v>
          </cell>
          <cell r="S124">
            <v>0.8</v>
          </cell>
          <cell r="T124">
            <v>0.9</v>
          </cell>
          <cell r="U124">
            <v>0.9</v>
          </cell>
          <cell r="X124">
            <v>600</v>
          </cell>
          <cell r="Y124">
            <v>40042</v>
          </cell>
        </row>
        <row r="125">
          <cell r="B125">
            <v>1008</v>
          </cell>
          <cell r="C125" t="str">
            <v>B501</v>
          </cell>
          <cell r="D125" t="str">
            <v>BB</v>
          </cell>
          <cell r="E125">
            <v>230</v>
          </cell>
          <cell r="F125">
            <v>1.63</v>
          </cell>
          <cell r="G125">
            <v>0.999</v>
          </cell>
          <cell r="I125">
            <v>4.5</v>
          </cell>
          <cell r="J125" t="str">
            <v>Poly</v>
          </cell>
          <cell r="K125">
            <v>22.5</v>
          </cell>
          <cell r="M125" t="str">
            <v>Bleu</v>
          </cell>
          <cell r="N125">
            <v>0</v>
          </cell>
          <cell r="O125">
            <v>3</v>
          </cell>
          <cell r="P125">
            <v>4.5</v>
          </cell>
          <cell r="Q125" t="str">
            <v>USA</v>
          </cell>
          <cell r="R125" t="str">
            <v>USA</v>
          </cell>
          <cell r="S125">
            <v>0.8</v>
          </cell>
          <cell r="T125">
            <v>0.9</v>
          </cell>
          <cell r="U125">
            <v>0.9</v>
          </cell>
          <cell r="X125">
            <v>600</v>
          </cell>
          <cell r="Y125">
            <v>40042</v>
          </cell>
        </row>
        <row r="126">
          <cell r="B126">
            <v>1009</v>
          </cell>
          <cell r="C126" t="str">
            <v>B501</v>
          </cell>
          <cell r="D126" t="str">
            <v>BB</v>
          </cell>
          <cell r="E126">
            <v>235</v>
          </cell>
          <cell r="F126">
            <v>1.64</v>
          </cell>
          <cell r="G126">
            <v>1</v>
          </cell>
          <cell r="I126">
            <v>4.5</v>
          </cell>
          <cell r="J126" t="str">
            <v>Poly</v>
          </cell>
          <cell r="K126">
            <v>22.5</v>
          </cell>
          <cell r="M126" t="str">
            <v>Bleu</v>
          </cell>
          <cell r="N126">
            <v>0</v>
          </cell>
          <cell r="O126">
            <v>3</v>
          </cell>
          <cell r="P126">
            <v>4.5</v>
          </cell>
          <cell r="Q126" t="str">
            <v>USA</v>
          </cell>
          <cell r="R126" t="str">
            <v>USA</v>
          </cell>
          <cell r="S126">
            <v>0.8</v>
          </cell>
          <cell r="T126">
            <v>0.9</v>
          </cell>
          <cell r="U126">
            <v>0.9</v>
          </cell>
          <cell r="X126">
            <v>600</v>
          </cell>
          <cell r="Y126">
            <v>40042</v>
          </cell>
        </row>
        <row r="127">
          <cell r="B127">
            <v>1010</v>
          </cell>
          <cell r="C127" t="str">
            <v>B501</v>
          </cell>
          <cell r="D127" t="str">
            <v>BB</v>
          </cell>
          <cell r="E127">
            <v>240</v>
          </cell>
          <cell r="F127">
            <v>1.65</v>
          </cell>
          <cell r="G127">
            <v>1.0009999999999999</v>
          </cell>
          <cell r="I127">
            <v>4.5</v>
          </cell>
          <cell r="J127" t="str">
            <v>Poly</v>
          </cell>
          <cell r="K127">
            <v>22.5</v>
          </cell>
          <cell r="M127" t="str">
            <v>Bleu</v>
          </cell>
          <cell r="N127">
            <v>0</v>
          </cell>
          <cell r="O127">
            <v>3</v>
          </cell>
          <cell r="P127">
            <v>4.5</v>
          </cell>
          <cell r="Q127" t="str">
            <v>USA</v>
          </cell>
          <cell r="R127" t="str">
            <v>USA</v>
          </cell>
          <cell r="S127">
            <v>0.8</v>
          </cell>
          <cell r="T127">
            <v>0.9</v>
          </cell>
          <cell r="U127">
            <v>0.9</v>
          </cell>
          <cell r="X127">
            <v>600</v>
          </cell>
          <cell r="Y127">
            <v>40042</v>
          </cell>
        </row>
        <row r="128">
          <cell r="B128">
            <v>1011</v>
          </cell>
          <cell r="C128" t="str">
            <v>B501</v>
          </cell>
          <cell r="D128" t="str">
            <v>BB</v>
          </cell>
          <cell r="E128">
            <v>245</v>
          </cell>
          <cell r="F128">
            <v>1.66</v>
          </cell>
          <cell r="G128">
            <v>1.002</v>
          </cell>
          <cell r="I128">
            <v>4.5</v>
          </cell>
          <cell r="J128" t="str">
            <v>Poly</v>
          </cell>
          <cell r="K128">
            <v>22.5</v>
          </cell>
          <cell r="M128" t="str">
            <v>Bleu</v>
          </cell>
          <cell r="N128">
            <v>0</v>
          </cell>
          <cell r="O128">
            <v>3</v>
          </cell>
          <cell r="P128">
            <v>4.5</v>
          </cell>
          <cell r="Q128" t="str">
            <v>USA</v>
          </cell>
          <cell r="R128" t="str">
            <v>USA</v>
          </cell>
          <cell r="S128">
            <v>0.8</v>
          </cell>
          <cell r="T128">
            <v>0.9</v>
          </cell>
          <cell r="U128">
            <v>0.9</v>
          </cell>
          <cell r="X128">
            <v>600</v>
          </cell>
          <cell r="Y128">
            <v>40042</v>
          </cell>
        </row>
        <row r="129">
          <cell r="B129">
            <v>1100</v>
          </cell>
          <cell r="C129" t="str">
            <v>B501</v>
          </cell>
          <cell r="D129" t="str">
            <v>CC</v>
          </cell>
          <cell r="E129">
            <v>190</v>
          </cell>
          <cell r="F129">
            <v>1.55</v>
          </cell>
          <cell r="G129">
            <v>0.99</v>
          </cell>
          <cell r="H129">
            <v>1.5345</v>
          </cell>
          <cell r="I129">
            <v>4.5</v>
          </cell>
          <cell r="J129" t="str">
            <v>Poly</v>
          </cell>
          <cell r="K129">
            <v>22.5</v>
          </cell>
          <cell r="M129" t="str">
            <v>Bleu</v>
          </cell>
          <cell r="N129">
            <v>0</v>
          </cell>
          <cell r="O129">
            <v>3</v>
          </cell>
          <cell r="P129">
            <v>4.5</v>
          </cell>
          <cell r="Q129" t="str">
            <v>USA</v>
          </cell>
          <cell r="R129" t="str">
            <v>USA</v>
          </cell>
          <cell r="S129">
            <v>0.8</v>
          </cell>
          <cell r="T129">
            <v>0.9</v>
          </cell>
          <cell r="U129">
            <v>0.9</v>
          </cell>
          <cell r="X129">
            <v>450</v>
          </cell>
          <cell r="Y129">
            <v>40042</v>
          </cell>
        </row>
        <row r="130">
          <cell r="B130">
            <v>1101</v>
          </cell>
          <cell r="C130" t="str">
            <v>B501</v>
          </cell>
          <cell r="D130" t="str">
            <v>CC</v>
          </cell>
          <cell r="E130">
            <v>195</v>
          </cell>
          <cell r="F130">
            <v>1.56</v>
          </cell>
          <cell r="G130">
            <v>0.99199999999999999</v>
          </cell>
          <cell r="H130">
            <v>1.54752</v>
          </cell>
          <cell r="I130">
            <v>4.5</v>
          </cell>
          <cell r="J130" t="str">
            <v>Poly</v>
          </cell>
          <cell r="K130">
            <v>22.5</v>
          </cell>
          <cell r="M130" t="str">
            <v>Bleu</v>
          </cell>
          <cell r="N130">
            <v>0</v>
          </cell>
          <cell r="O130">
            <v>3</v>
          </cell>
          <cell r="P130">
            <v>4.5</v>
          </cell>
          <cell r="Q130" t="str">
            <v>USA</v>
          </cell>
          <cell r="R130" t="str">
            <v>USA</v>
          </cell>
          <cell r="S130">
            <v>0.8</v>
          </cell>
          <cell r="T130">
            <v>0.9</v>
          </cell>
          <cell r="U130">
            <v>0.9</v>
          </cell>
          <cell r="X130">
            <v>500</v>
          </cell>
          <cell r="Y130">
            <v>40042</v>
          </cell>
        </row>
        <row r="131">
          <cell r="B131">
            <v>1102</v>
          </cell>
          <cell r="C131" t="str">
            <v>B501</v>
          </cell>
          <cell r="D131" t="str">
            <v>CC</v>
          </cell>
          <cell r="E131">
            <v>200</v>
          </cell>
          <cell r="F131">
            <v>1.57</v>
          </cell>
          <cell r="G131">
            <v>0.99299999999999999</v>
          </cell>
          <cell r="H131">
            <v>1.55901</v>
          </cell>
          <cell r="I131">
            <v>4.5</v>
          </cell>
          <cell r="J131" t="str">
            <v>Poly</v>
          </cell>
          <cell r="K131">
            <v>22.5</v>
          </cell>
          <cell r="M131" t="str">
            <v>Bleu</v>
          </cell>
          <cell r="N131">
            <v>0</v>
          </cell>
          <cell r="O131">
            <v>3</v>
          </cell>
          <cell r="P131">
            <v>4.5</v>
          </cell>
          <cell r="Q131" t="str">
            <v>USA</v>
          </cell>
          <cell r="R131" t="str">
            <v>USA</v>
          </cell>
          <cell r="S131">
            <v>0.8</v>
          </cell>
          <cell r="T131">
            <v>0.9</v>
          </cell>
          <cell r="U131">
            <v>0.9</v>
          </cell>
          <cell r="X131">
            <v>550</v>
          </cell>
          <cell r="Y131">
            <v>40042</v>
          </cell>
        </row>
        <row r="132">
          <cell r="B132">
            <v>1103</v>
          </cell>
          <cell r="C132" t="str">
            <v>B501</v>
          </cell>
          <cell r="D132" t="str">
            <v>CC</v>
          </cell>
          <cell r="E132">
            <v>205</v>
          </cell>
          <cell r="F132">
            <v>1.58</v>
          </cell>
          <cell r="G132">
            <v>0.99399999999999999</v>
          </cell>
          <cell r="H132">
            <v>1.5705200000000001</v>
          </cell>
          <cell r="I132">
            <v>4.5</v>
          </cell>
          <cell r="J132" t="str">
            <v>Poly</v>
          </cell>
          <cell r="K132">
            <v>22.5</v>
          </cell>
          <cell r="M132" t="str">
            <v>Bleu</v>
          </cell>
          <cell r="N132">
            <v>0</v>
          </cell>
          <cell r="O132">
            <v>3</v>
          </cell>
          <cell r="P132">
            <v>4.5</v>
          </cell>
          <cell r="Q132" t="str">
            <v>USA</v>
          </cell>
          <cell r="R132" t="str">
            <v>USA</v>
          </cell>
          <cell r="S132">
            <v>0.8</v>
          </cell>
          <cell r="T132">
            <v>0.9</v>
          </cell>
          <cell r="U132">
            <v>0.9</v>
          </cell>
          <cell r="X132">
            <v>600</v>
          </cell>
          <cell r="Y132">
            <v>40042</v>
          </cell>
        </row>
        <row r="133">
          <cell r="B133">
            <v>1104</v>
          </cell>
          <cell r="C133" t="str">
            <v>B501</v>
          </cell>
          <cell r="D133" t="str">
            <v>CC</v>
          </cell>
          <cell r="E133">
            <v>210</v>
          </cell>
          <cell r="F133">
            <v>1.59</v>
          </cell>
          <cell r="G133">
            <v>0.995</v>
          </cell>
          <cell r="H133">
            <v>1.5820500000000002</v>
          </cell>
          <cell r="I133">
            <v>4.5</v>
          </cell>
          <cell r="J133" t="str">
            <v>Poly</v>
          </cell>
          <cell r="K133">
            <v>22.5</v>
          </cell>
          <cell r="M133" t="str">
            <v>Bleu</v>
          </cell>
          <cell r="N133">
            <v>0</v>
          </cell>
          <cell r="O133">
            <v>3</v>
          </cell>
          <cell r="P133">
            <v>4.5</v>
          </cell>
          <cell r="Q133" t="str">
            <v>USA</v>
          </cell>
          <cell r="R133" t="str">
            <v>USA</v>
          </cell>
          <cell r="S133">
            <v>0.8</v>
          </cell>
          <cell r="T133">
            <v>0.9</v>
          </cell>
          <cell r="U133">
            <v>0.9</v>
          </cell>
          <cell r="X133">
            <v>650</v>
          </cell>
          <cell r="Y133">
            <v>40042</v>
          </cell>
        </row>
        <row r="134">
          <cell r="B134">
            <v>1105</v>
          </cell>
          <cell r="C134" t="str">
            <v>B501</v>
          </cell>
          <cell r="D134" t="str">
            <v>CC</v>
          </cell>
          <cell r="E134">
            <v>215</v>
          </cell>
          <cell r="F134">
            <v>1.6</v>
          </cell>
          <cell r="G134">
            <v>0.996</v>
          </cell>
          <cell r="H134">
            <v>1.5936000000000001</v>
          </cell>
          <cell r="I134">
            <v>4.5</v>
          </cell>
          <cell r="J134" t="str">
            <v>Poly</v>
          </cell>
          <cell r="K134">
            <v>22.5</v>
          </cell>
          <cell r="M134" t="str">
            <v>Bleu</v>
          </cell>
          <cell r="N134">
            <v>0</v>
          </cell>
          <cell r="O134">
            <v>3</v>
          </cell>
          <cell r="P134">
            <v>4.5</v>
          </cell>
          <cell r="Q134" t="str">
            <v>USA</v>
          </cell>
          <cell r="R134" t="str">
            <v>USA</v>
          </cell>
          <cell r="S134">
            <v>0.8</v>
          </cell>
          <cell r="T134">
            <v>0.9</v>
          </cell>
          <cell r="U134">
            <v>0.9</v>
          </cell>
          <cell r="X134">
            <v>700</v>
          </cell>
          <cell r="Y134">
            <v>40042</v>
          </cell>
        </row>
        <row r="135">
          <cell r="B135">
            <v>1106</v>
          </cell>
          <cell r="C135" t="str">
            <v>B501</v>
          </cell>
          <cell r="D135" t="str">
            <v>CC</v>
          </cell>
          <cell r="E135">
            <v>220</v>
          </cell>
          <cell r="F135">
            <v>1.61</v>
          </cell>
          <cell r="G135">
            <v>0.997</v>
          </cell>
          <cell r="I135">
            <v>4.5</v>
          </cell>
          <cell r="J135" t="str">
            <v>Poly</v>
          </cell>
          <cell r="K135">
            <v>22.5</v>
          </cell>
          <cell r="M135" t="str">
            <v>Bleu</v>
          </cell>
          <cell r="N135">
            <v>0</v>
          </cell>
          <cell r="O135">
            <v>3</v>
          </cell>
          <cell r="P135">
            <v>4.5</v>
          </cell>
          <cell r="Q135" t="str">
            <v>USA</v>
          </cell>
          <cell r="R135" t="str">
            <v>USA</v>
          </cell>
          <cell r="S135">
            <v>0.8</v>
          </cell>
          <cell r="T135">
            <v>0.9</v>
          </cell>
          <cell r="U135">
            <v>0.9</v>
          </cell>
          <cell r="X135">
            <v>600</v>
          </cell>
          <cell r="Y135">
            <v>40042</v>
          </cell>
        </row>
        <row r="136">
          <cell r="B136">
            <v>1107</v>
          </cell>
          <cell r="C136" t="str">
            <v>B501</v>
          </cell>
          <cell r="D136" t="str">
            <v>CC</v>
          </cell>
          <cell r="E136">
            <v>225</v>
          </cell>
          <cell r="F136">
            <v>1.62</v>
          </cell>
          <cell r="G136">
            <v>0.998</v>
          </cell>
          <cell r="I136">
            <v>4.5</v>
          </cell>
          <cell r="J136" t="str">
            <v>Poly</v>
          </cell>
          <cell r="K136">
            <v>22.5</v>
          </cell>
          <cell r="M136" t="str">
            <v>Bleu</v>
          </cell>
          <cell r="N136">
            <v>0</v>
          </cell>
          <cell r="O136">
            <v>3</v>
          </cell>
          <cell r="P136">
            <v>4.5</v>
          </cell>
          <cell r="Q136" t="str">
            <v>USA</v>
          </cell>
          <cell r="R136" t="str">
            <v>USA</v>
          </cell>
          <cell r="S136">
            <v>0.8</v>
          </cell>
          <cell r="T136">
            <v>0.9</v>
          </cell>
          <cell r="U136">
            <v>0.9</v>
          </cell>
          <cell r="X136">
            <v>600</v>
          </cell>
          <cell r="Y136">
            <v>40042</v>
          </cell>
        </row>
        <row r="137">
          <cell r="B137">
            <v>1108</v>
          </cell>
          <cell r="C137" t="str">
            <v>B501</v>
          </cell>
          <cell r="D137" t="str">
            <v>CC</v>
          </cell>
          <cell r="E137">
            <v>230</v>
          </cell>
          <cell r="F137">
            <v>1.63</v>
          </cell>
          <cell r="G137">
            <v>0.999</v>
          </cell>
          <cell r="I137">
            <v>4.5</v>
          </cell>
          <cell r="J137" t="str">
            <v>Poly</v>
          </cell>
          <cell r="K137">
            <v>22.5</v>
          </cell>
          <cell r="M137" t="str">
            <v>Bleu</v>
          </cell>
          <cell r="N137">
            <v>0</v>
          </cell>
          <cell r="O137">
            <v>3</v>
          </cell>
          <cell r="P137">
            <v>4.5</v>
          </cell>
          <cell r="Q137" t="str">
            <v>USA</v>
          </cell>
          <cell r="R137" t="str">
            <v>USA</v>
          </cell>
          <cell r="S137">
            <v>0.8</v>
          </cell>
          <cell r="T137">
            <v>0.9</v>
          </cell>
          <cell r="U137">
            <v>0.9</v>
          </cell>
          <cell r="X137">
            <v>600</v>
          </cell>
          <cell r="Y137">
            <v>40042</v>
          </cell>
        </row>
        <row r="138">
          <cell r="B138">
            <v>1109</v>
          </cell>
          <cell r="C138" t="str">
            <v>B501</v>
          </cell>
          <cell r="D138" t="str">
            <v>CC</v>
          </cell>
          <cell r="E138">
            <v>235</v>
          </cell>
          <cell r="F138">
            <v>1.64</v>
          </cell>
          <cell r="G138">
            <v>1</v>
          </cell>
          <cell r="I138">
            <v>4.5</v>
          </cell>
          <cell r="J138" t="str">
            <v>Poly</v>
          </cell>
          <cell r="K138">
            <v>22.5</v>
          </cell>
          <cell r="M138" t="str">
            <v>Bleu</v>
          </cell>
          <cell r="N138">
            <v>0</v>
          </cell>
          <cell r="O138">
            <v>3</v>
          </cell>
          <cell r="P138">
            <v>4.5</v>
          </cell>
          <cell r="Q138" t="str">
            <v>USA</v>
          </cell>
          <cell r="R138" t="str">
            <v>USA</v>
          </cell>
          <cell r="S138">
            <v>0.8</v>
          </cell>
          <cell r="T138">
            <v>0.9</v>
          </cell>
          <cell r="U138">
            <v>0.9</v>
          </cell>
          <cell r="X138">
            <v>600</v>
          </cell>
          <cell r="Y138">
            <v>40042</v>
          </cell>
        </row>
        <row r="139">
          <cell r="B139">
            <v>1110</v>
          </cell>
          <cell r="C139" t="str">
            <v>B501</v>
          </cell>
          <cell r="D139" t="str">
            <v>CC</v>
          </cell>
          <cell r="E139">
            <v>240</v>
          </cell>
          <cell r="F139">
            <v>1.65</v>
          </cell>
          <cell r="G139">
            <v>1.0009999999999999</v>
          </cell>
          <cell r="I139">
            <v>4.5</v>
          </cell>
          <cell r="J139" t="str">
            <v>Poly</v>
          </cell>
          <cell r="K139">
            <v>22.5</v>
          </cell>
          <cell r="M139" t="str">
            <v>Bleu</v>
          </cell>
          <cell r="N139">
            <v>0</v>
          </cell>
          <cell r="O139">
            <v>3</v>
          </cell>
          <cell r="P139">
            <v>4.5</v>
          </cell>
          <cell r="Q139" t="str">
            <v>USA</v>
          </cell>
          <cell r="R139" t="str">
            <v>USA</v>
          </cell>
          <cell r="S139">
            <v>0.8</v>
          </cell>
          <cell r="T139">
            <v>0.9</v>
          </cell>
          <cell r="U139">
            <v>0.9</v>
          </cell>
          <cell r="X139">
            <v>600</v>
          </cell>
          <cell r="Y139">
            <v>40042</v>
          </cell>
        </row>
        <row r="140">
          <cell r="B140">
            <v>1111</v>
          </cell>
          <cell r="C140" t="str">
            <v>B501</v>
          </cell>
          <cell r="D140" t="str">
            <v>CC</v>
          </cell>
          <cell r="E140">
            <v>245</v>
          </cell>
          <cell r="F140">
            <v>1.66</v>
          </cell>
          <cell r="G140">
            <v>1.002</v>
          </cell>
          <cell r="I140">
            <v>4.5</v>
          </cell>
          <cell r="J140" t="str">
            <v>Poly</v>
          </cell>
          <cell r="K140">
            <v>22.5</v>
          </cell>
          <cell r="M140" t="str">
            <v>Bleu</v>
          </cell>
          <cell r="N140">
            <v>0</v>
          </cell>
          <cell r="O140">
            <v>3</v>
          </cell>
          <cell r="P140">
            <v>4.5</v>
          </cell>
          <cell r="Q140" t="str">
            <v>USA</v>
          </cell>
          <cell r="R140" t="str">
            <v>USA</v>
          </cell>
          <cell r="S140">
            <v>0.8</v>
          </cell>
          <cell r="T140">
            <v>0.9</v>
          </cell>
          <cell r="U140">
            <v>0.9</v>
          </cell>
          <cell r="X140">
            <v>600</v>
          </cell>
          <cell r="Y140">
            <v>40042</v>
          </cell>
        </row>
        <row r="150">
          <cell r="B150">
            <v>10</v>
          </cell>
          <cell r="D150" t="str">
            <v>HELIOTOLE 10</v>
          </cell>
          <cell r="E150">
            <v>31</v>
          </cell>
          <cell r="F150">
            <v>31</v>
          </cell>
          <cell r="G150">
            <v>40</v>
          </cell>
          <cell r="H150">
            <v>40</v>
          </cell>
        </row>
        <row r="151">
          <cell r="B151">
            <v>11</v>
          </cell>
          <cell r="D151" t="str">
            <v>HELIOTOLE 11</v>
          </cell>
          <cell r="E151">
            <v>31</v>
          </cell>
          <cell r="F151">
            <v>31</v>
          </cell>
          <cell r="G151">
            <v>40</v>
          </cell>
          <cell r="H151">
            <v>40</v>
          </cell>
        </row>
        <row r="152">
          <cell r="B152">
            <v>12</v>
          </cell>
          <cell r="D152" t="str">
            <v>PV TEC  12</v>
          </cell>
          <cell r="E152">
            <v>31</v>
          </cell>
          <cell r="F152">
            <v>31</v>
          </cell>
          <cell r="G152">
            <v>40</v>
          </cell>
          <cell r="H152">
            <v>40</v>
          </cell>
        </row>
        <row r="153">
          <cell r="B153">
            <v>13</v>
          </cell>
          <cell r="D153" t="str">
            <v>PV TEC  13</v>
          </cell>
          <cell r="E153">
            <v>31</v>
          </cell>
          <cell r="F153">
            <v>31</v>
          </cell>
          <cell r="G153">
            <v>40</v>
          </cell>
          <cell r="H153">
            <v>40</v>
          </cell>
        </row>
        <row r="154">
          <cell r="B154">
            <v>14</v>
          </cell>
          <cell r="D154" t="str">
            <v>MECOSUN 14</v>
          </cell>
          <cell r="E154">
            <v>30</v>
          </cell>
          <cell r="F154">
            <v>10</v>
          </cell>
          <cell r="G154">
            <v>30</v>
          </cell>
          <cell r="H154">
            <v>30</v>
          </cell>
        </row>
        <row r="155">
          <cell r="B155">
            <v>15</v>
          </cell>
          <cell r="D155" t="str">
            <v>MECOSUN 15</v>
          </cell>
          <cell r="E155">
            <v>20</v>
          </cell>
          <cell r="F155">
            <v>10</v>
          </cell>
          <cell r="G155">
            <v>30</v>
          </cell>
          <cell r="H155">
            <v>30</v>
          </cell>
        </row>
        <row r="156">
          <cell r="B156">
            <v>16</v>
          </cell>
          <cell r="D156" t="str">
            <v>SOLRIF 16</v>
          </cell>
          <cell r="E156">
            <v>15</v>
          </cell>
          <cell r="F156">
            <v>10</v>
          </cell>
          <cell r="G156">
            <v>30</v>
          </cell>
          <cell r="H156">
            <v>30</v>
          </cell>
        </row>
        <row r="157">
          <cell r="B157">
            <v>17</v>
          </cell>
          <cell r="D157" t="str">
            <v>SOLRIF 16</v>
          </cell>
          <cell r="E157">
            <v>10</v>
          </cell>
          <cell r="F157">
            <v>10</v>
          </cell>
          <cell r="G157">
            <v>30</v>
          </cell>
          <cell r="H157">
            <v>30</v>
          </cell>
        </row>
        <row r="158">
          <cell r="B158">
            <v>18</v>
          </cell>
        </row>
        <row r="159">
          <cell r="B159">
            <v>19</v>
          </cell>
        </row>
        <row r="160">
          <cell r="B160">
            <v>20</v>
          </cell>
        </row>
      </sheetData>
      <sheetData sheetId="3"/>
      <sheetData sheetId="4"/>
      <sheetData sheetId="5"/>
      <sheetData sheetId="6" refreshError="1">
        <row r="75">
          <cell r="O75">
            <v>1</v>
          </cell>
          <cell r="P75">
            <v>0.56999999999999995</v>
          </cell>
          <cell r="Q75">
            <v>1</v>
          </cell>
          <cell r="R75">
            <v>1.7500000000000002E-2</v>
          </cell>
        </row>
        <row r="76">
          <cell r="O76">
            <v>2</v>
          </cell>
          <cell r="P76">
            <v>1.1499999999999999</v>
          </cell>
          <cell r="Q76">
            <v>2</v>
          </cell>
          <cell r="R76">
            <v>3.49E-2</v>
          </cell>
        </row>
        <row r="77">
          <cell r="O77">
            <v>3</v>
          </cell>
          <cell r="P77">
            <v>1.72</v>
          </cell>
          <cell r="Q77">
            <v>3</v>
          </cell>
          <cell r="R77">
            <v>5.2400000000000002E-2</v>
          </cell>
        </row>
        <row r="78">
          <cell r="O78">
            <v>4</v>
          </cell>
          <cell r="P78">
            <v>2.29</v>
          </cell>
          <cell r="Q78">
            <v>4</v>
          </cell>
          <cell r="R78">
            <v>6.9900000000000004E-2</v>
          </cell>
        </row>
        <row r="79">
          <cell r="O79">
            <v>5</v>
          </cell>
          <cell r="P79">
            <v>2.86</v>
          </cell>
          <cell r="Q79">
            <v>5</v>
          </cell>
          <cell r="R79">
            <v>8.7499999999999994E-2</v>
          </cell>
        </row>
        <row r="80">
          <cell r="O80">
            <v>6</v>
          </cell>
          <cell r="P80">
            <v>3.43</v>
          </cell>
          <cell r="Q80">
            <v>6</v>
          </cell>
          <cell r="R80">
            <v>0.1051</v>
          </cell>
        </row>
        <row r="81">
          <cell r="O81">
            <v>7</v>
          </cell>
          <cell r="P81">
            <v>4</v>
          </cell>
          <cell r="Q81">
            <v>7</v>
          </cell>
          <cell r="R81">
            <v>0.12280000000000001</v>
          </cell>
        </row>
        <row r="82">
          <cell r="O82">
            <v>8</v>
          </cell>
          <cell r="P82">
            <v>4.57</v>
          </cell>
          <cell r="Q82">
            <v>8</v>
          </cell>
          <cell r="R82">
            <v>0.14050000000000001</v>
          </cell>
        </row>
        <row r="83">
          <cell r="O83">
            <v>9</v>
          </cell>
          <cell r="P83">
            <v>5.14</v>
          </cell>
          <cell r="Q83">
            <v>9</v>
          </cell>
          <cell r="R83">
            <v>0.15840000000000001</v>
          </cell>
        </row>
        <row r="84">
          <cell r="O84">
            <v>10</v>
          </cell>
          <cell r="P84">
            <v>5.71</v>
          </cell>
          <cell r="Q84">
            <v>10</v>
          </cell>
          <cell r="R84">
            <v>0.17630000000000001</v>
          </cell>
        </row>
        <row r="85">
          <cell r="O85">
            <v>11</v>
          </cell>
          <cell r="P85">
            <v>6.28</v>
          </cell>
          <cell r="Q85">
            <v>11</v>
          </cell>
          <cell r="R85">
            <v>0.19439999999999999</v>
          </cell>
        </row>
        <row r="86">
          <cell r="O86">
            <v>12</v>
          </cell>
          <cell r="P86">
            <v>6.84</v>
          </cell>
          <cell r="Q86">
            <v>12</v>
          </cell>
          <cell r="R86">
            <v>0.21260000000000001</v>
          </cell>
        </row>
        <row r="87">
          <cell r="O87">
            <v>13</v>
          </cell>
          <cell r="P87">
            <v>7.41</v>
          </cell>
          <cell r="Q87">
            <v>13</v>
          </cell>
          <cell r="R87">
            <v>0.23089999999999999</v>
          </cell>
        </row>
        <row r="88">
          <cell r="O88">
            <v>14</v>
          </cell>
          <cell r="P88">
            <v>7.97</v>
          </cell>
          <cell r="Q88">
            <v>14</v>
          </cell>
          <cell r="R88">
            <v>0.24929999999999999</v>
          </cell>
        </row>
        <row r="89">
          <cell r="O89">
            <v>15</v>
          </cell>
          <cell r="P89">
            <v>8.5299999999999994</v>
          </cell>
          <cell r="Q89">
            <v>15</v>
          </cell>
          <cell r="R89">
            <v>0.26790000000000003</v>
          </cell>
        </row>
        <row r="90">
          <cell r="O90">
            <v>16</v>
          </cell>
          <cell r="P90">
            <v>9.09</v>
          </cell>
          <cell r="Q90">
            <v>16</v>
          </cell>
          <cell r="R90">
            <v>0.28670000000000001</v>
          </cell>
        </row>
        <row r="91">
          <cell r="O91">
            <v>17</v>
          </cell>
          <cell r="P91">
            <v>9.65</v>
          </cell>
          <cell r="Q91">
            <v>17</v>
          </cell>
          <cell r="R91">
            <v>0.30570000000000003</v>
          </cell>
        </row>
        <row r="92">
          <cell r="O92">
            <v>18</v>
          </cell>
          <cell r="P92">
            <v>10.199999999999999</v>
          </cell>
          <cell r="Q92">
            <v>18</v>
          </cell>
          <cell r="R92">
            <v>0.32490000000000002</v>
          </cell>
        </row>
        <row r="93">
          <cell r="O93">
            <v>19</v>
          </cell>
          <cell r="P93">
            <v>10.76</v>
          </cell>
          <cell r="Q93">
            <v>19</v>
          </cell>
          <cell r="R93">
            <v>0.34429999999999999</v>
          </cell>
        </row>
        <row r="94">
          <cell r="O94">
            <v>20</v>
          </cell>
          <cell r="P94">
            <v>11.31</v>
          </cell>
          <cell r="Q94">
            <v>20</v>
          </cell>
          <cell r="R94">
            <v>0.36399999999999999</v>
          </cell>
        </row>
        <row r="95">
          <cell r="O95">
            <v>21</v>
          </cell>
          <cell r="P95">
            <v>11.86</v>
          </cell>
          <cell r="Q95">
            <v>21</v>
          </cell>
          <cell r="R95">
            <v>0.38390000000000002</v>
          </cell>
        </row>
        <row r="96">
          <cell r="O96">
            <v>22</v>
          </cell>
          <cell r="P96">
            <v>12.41</v>
          </cell>
          <cell r="Q96">
            <v>22</v>
          </cell>
          <cell r="R96">
            <v>0.40400000000000003</v>
          </cell>
        </row>
        <row r="97">
          <cell r="O97">
            <v>23</v>
          </cell>
          <cell r="P97">
            <v>12.95</v>
          </cell>
          <cell r="Q97">
            <v>23</v>
          </cell>
          <cell r="R97">
            <v>0.42449999999999999</v>
          </cell>
        </row>
        <row r="98">
          <cell r="O98">
            <v>24</v>
          </cell>
          <cell r="P98">
            <v>13.5</v>
          </cell>
          <cell r="Q98">
            <v>24</v>
          </cell>
          <cell r="R98">
            <v>0.44519999999999998</v>
          </cell>
        </row>
        <row r="99">
          <cell r="O99">
            <v>25</v>
          </cell>
          <cell r="P99">
            <v>14.04</v>
          </cell>
          <cell r="Q99">
            <v>25</v>
          </cell>
          <cell r="R99">
            <v>0.46629999999999999</v>
          </cell>
        </row>
        <row r="100">
          <cell r="O100">
            <v>26</v>
          </cell>
          <cell r="P100">
            <v>14.57</v>
          </cell>
          <cell r="Q100">
            <v>26</v>
          </cell>
          <cell r="R100">
            <v>0.48770000000000002</v>
          </cell>
        </row>
        <row r="101">
          <cell r="O101">
            <v>27</v>
          </cell>
          <cell r="P101">
            <v>15.11</v>
          </cell>
          <cell r="Q101">
            <v>27</v>
          </cell>
          <cell r="R101">
            <v>0.50949999999999995</v>
          </cell>
        </row>
        <row r="102">
          <cell r="O102">
            <v>28</v>
          </cell>
          <cell r="P102">
            <v>15.64</v>
          </cell>
          <cell r="Q102">
            <v>28</v>
          </cell>
          <cell r="R102">
            <v>0.53169999999999995</v>
          </cell>
        </row>
        <row r="103">
          <cell r="O103">
            <v>29</v>
          </cell>
          <cell r="P103">
            <v>16.170000000000002</v>
          </cell>
          <cell r="Q103">
            <v>29</v>
          </cell>
          <cell r="R103">
            <v>0.55430000000000001</v>
          </cell>
        </row>
        <row r="104">
          <cell r="O104">
            <v>30</v>
          </cell>
          <cell r="P104">
            <v>16.7</v>
          </cell>
          <cell r="Q104">
            <v>30</v>
          </cell>
          <cell r="R104">
            <v>0.57740000000000002</v>
          </cell>
        </row>
        <row r="105">
          <cell r="O105">
            <v>31</v>
          </cell>
          <cell r="P105">
            <v>17.22</v>
          </cell>
          <cell r="Q105">
            <v>31</v>
          </cell>
          <cell r="R105">
            <v>0.60089999999999999</v>
          </cell>
        </row>
        <row r="106">
          <cell r="O106">
            <v>32</v>
          </cell>
          <cell r="P106">
            <v>17.739999999999998</v>
          </cell>
          <cell r="Q106">
            <v>32</v>
          </cell>
          <cell r="R106">
            <v>0.62490000000000001</v>
          </cell>
        </row>
        <row r="107">
          <cell r="O107">
            <v>33</v>
          </cell>
          <cell r="P107">
            <v>18.260000000000002</v>
          </cell>
          <cell r="Q107">
            <v>33</v>
          </cell>
          <cell r="R107">
            <v>0.64939999999999998</v>
          </cell>
        </row>
        <row r="108">
          <cell r="O108">
            <v>34</v>
          </cell>
          <cell r="P108">
            <v>18.78</v>
          </cell>
          <cell r="Q108">
            <v>34</v>
          </cell>
          <cell r="R108">
            <v>0.67449999999999999</v>
          </cell>
        </row>
        <row r="109">
          <cell r="O109">
            <v>35</v>
          </cell>
          <cell r="P109">
            <v>19.23</v>
          </cell>
          <cell r="Q109">
            <v>35</v>
          </cell>
          <cell r="R109">
            <v>0.70020000000000004</v>
          </cell>
        </row>
        <row r="110">
          <cell r="O110">
            <v>36</v>
          </cell>
          <cell r="P110">
            <v>19.8</v>
          </cell>
          <cell r="Q110">
            <v>36</v>
          </cell>
          <cell r="R110">
            <v>0.72650000000000003</v>
          </cell>
        </row>
        <row r="111">
          <cell r="O111">
            <v>37</v>
          </cell>
          <cell r="P111">
            <v>20.3</v>
          </cell>
          <cell r="Q111">
            <v>37</v>
          </cell>
          <cell r="R111">
            <v>0.75360000000000005</v>
          </cell>
        </row>
        <row r="112">
          <cell r="O112">
            <v>38</v>
          </cell>
          <cell r="P112">
            <v>20.81</v>
          </cell>
          <cell r="Q112">
            <v>38</v>
          </cell>
          <cell r="R112">
            <v>0.78129999999999999</v>
          </cell>
        </row>
        <row r="113">
          <cell r="O113">
            <v>39</v>
          </cell>
          <cell r="P113">
            <v>21.31</v>
          </cell>
          <cell r="Q113">
            <v>39</v>
          </cell>
          <cell r="R113">
            <v>0.80979999999999996</v>
          </cell>
        </row>
        <row r="114">
          <cell r="O114">
            <v>40</v>
          </cell>
          <cell r="P114">
            <v>21.8</v>
          </cell>
          <cell r="Q114">
            <v>40</v>
          </cell>
          <cell r="R114">
            <v>0.83909999999999996</v>
          </cell>
        </row>
        <row r="115">
          <cell r="O115">
            <v>41</v>
          </cell>
          <cell r="P115">
            <v>22.29</v>
          </cell>
          <cell r="Q115">
            <v>41</v>
          </cell>
          <cell r="R115">
            <v>0.86929999999999996</v>
          </cell>
        </row>
        <row r="116">
          <cell r="O116">
            <v>42</v>
          </cell>
          <cell r="P116">
            <v>22.78</v>
          </cell>
          <cell r="Q116">
            <v>42</v>
          </cell>
          <cell r="R116">
            <v>0.90039999999999998</v>
          </cell>
        </row>
        <row r="117">
          <cell r="O117">
            <v>43</v>
          </cell>
          <cell r="P117">
            <v>23.27</v>
          </cell>
          <cell r="Q117">
            <v>43</v>
          </cell>
          <cell r="R117">
            <v>0.9325</v>
          </cell>
        </row>
        <row r="118">
          <cell r="O118">
            <v>44</v>
          </cell>
          <cell r="P118">
            <v>23.75</v>
          </cell>
          <cell r="Q118">
            <v>44</v>
          </cell>
          <cell r="R118">
            <v>0.9657</v>
          </cell>
        </row>
        <row r="119">
          <cell r="O119">
            <v>45</v>
          </cell>
          <cell r="P119">
            <v>24.23</v>
          </cell>
          <cell r="Q119">
            <v>45</v>
          </cell>
          <cell r="R119">
            <v>1</v>
          </cell>
        </row>
        <row r="120">
          <cell r="O120">
            <v>46</v>
          </cell>
          <cell r="P120">
            <v>24.7</v>
          </cell>
          <cell r="Q120">
            <v>46</v>
          </cell>
          <cell r="R120">
            <v>1.0355000000000001</v>
          </cell>
        </row>
        <row r="121">
          <cell r="O121">
            <v>47</v>
          </cell>
          <cell r="P121">
            <v>25.17</v>
          </cell>
          <cell r="Q121">
            <v>47</v>
          </cell>
          <cell r="R121">
            <v>1.0724</v>
          </cell>
        </row>
        <row r="122">
          <cell r="O122">
            <v>48</v>
          </cell>
          <cell r="P122">
            <v>25.64</v>
          </cell>
          <cell r="Q122">
            <v>48</v>
          </cell>
          <cell r="R122">
            <v>1.1106</v>
          </cell>
        </row>
        <row r="123">
          <cell r="O123">
            <v>49</v>
          </cell>
          <cell r="P123">
            <v>26.1</v>
          </cell>
          <cell r="Q123">
            <v>49</v>
          </cell>
          <cell r="R123">
            <v>1.1504000000000001</v>
          </cell>
        </row>
        <row r="124">
          <cell r="O124">
            <v>50</v>
          </cell>
          <cell r="P124">
            <v>26.57</v>
          </cell>
          <cell r="Q124">
            <v>50</v>
          </cell>
          <cell r="R124">
            <v>1.1918</v>
          </cell>
        </row>
        <row r="125">
          <cell r="O125">
            <v>51</v>
          </cell>
          <cell r="P125">
            <v>27.02</v>
          </cell>
          <cell r="Q125">
            <v>51</v>
          </cell>
          <cell r="R125">
            <v>1.2349000000000001</v>
          </cell>
        </row>
        <row r="126">
          <cell r="O126">
            <v>52</v>
          </cell>
          <cell r="P126">
            <v>27.47</v>
          </cell>
          <cell r="Q126">
            <v>52</v>
          </cell>
          <cell r="R126">
            <v>1.2799</v>
          </cell>
        </row>
        <row r="127">
          <cell r="O127">
            <v>53</v>
          </cell>
          <cell r="P127">
            <v>27.92</v>
          </cell>
          <cell r="Q127">
            <v>53</v>
          </cell>
          <cell r="R127">
            <v>1.327</v>
          </cell>
        </row>
        <row r="128">
          <cell r="O128">
            <v>54</v>
          </cell>
          <cell r="P128">
            <v>28.37</v>
          </cell>
          <cell r="Q128">
            <v>54</v>
          </cell>
          <cell r="R128">
            <v>1.3764000000000001</v>
          </cell>
        </row>
        <row r="129">
          <cell r="O129">
            <v>55</v>
          </cell>
          <cell r="P129">
            <v>28.81</v>
          </cell>
          <cell r="Q129">
            <v>55</v>
          </cell>
          <cell r="R129">
            <v>1.4280999999999999</v>
          </cell>
        </row>
        <row r="130">
          <cell r="O130">
            <v>56</v>
          </cell>
          <cell r="P130">
            <v>29.25</v>
          </cell>
          <cell r="Q130">
            <v>56</v>
          </cell>
          <cell r="R130">
            <v>1.4825999999999999</v>
          </cell>
        </row>
        <row r="131">
          <cell r="O131">
            <v>57</v>
          </cell>
          <cell r="P131">
            <v>29.68</v>
          </cell>
          <cell r="Q131">
            <v>57</v>
          </cell>
          <cell r="R131">
            <v>1.5399</v>
          </cell>
        </row>
        <row r="132">
          <cell r="O132">
            <v>58</v>
          </cell>
          <cell r="P132">
            <v>30.11</v>
          </cell>
          <cell r="Q132">
            <v>58</v>
          </cell>
          <cell r="R132">
            <v>1.6003000000000001</v>
          </cell>
        </row>
        <row r="133">
          <cell r="O133">
            <v>59</v>
          </cell>
          <cell r="P133">
            <v>30.54</v>
          </cell>
          <cell r="Q133">
            <v>59</v>
          </cell>
          <cell r="R133">
            <v>1.6642999999999999</v>
          </cell>
        </row>
        <row r="134">
          <cell r="O134">
            <v>60</v>
          </cell>
          <cell r="P134">
            <v>30.96</v>
          </cell>
          <cell r="Q134">
            <v>60</v>
          </cell>
          <cell r="R134">
            <v>1.7321</v>
          </cell>
        </row>
      </sheetData>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S envoyés"/>
      <sheetName val="MESSAGES reçus copie"/>
      <sheetName val="Envoi Décembre"/>
      <sheetName val="Envoi "/>
      <sheetName val="48"/>
      <sheetName val="Feuil3"/>
      <sheetName val="Feuil4"/>
      <sheetName val="Feuil5"/>
      <sheetName val="Feuil2"/>
      <sheetName val="MESSAGES reçus "/>
    </sheetNames>
    <sheetDataSet>
      <sheetData sheetId="0">
        <row r="3">
          <cell r="F3" t="str">
            <v>Bonjour  Denis</v>
          </cell>
        </row>
        <row r="5">
          <cell r="F5" t="str">
            <v>Merci pour l'intérêt que vous portez à mon travail</v>
          </cell>
        </row>
        <row r="6">
          <cell r="F6" t="str">
            <v>Ci-après le lien pour télécharger le dossier   SANTE &amp; INFOS</v>
          </cell>
        </row>
        <row r="8">
          <cell r="F8" t="str">
            <v>http://dl.free.fr/gg4RhasQs</v>
          </cell>
        </row>
        <row r="10">
          <cell r="F10" t="str">
            <v>En principe il suffit de cliquer sur le lien pour le lancer</v>
          </cell>
        </row>
        <row r="11">
          <cell r="F11" t="str">
            <v>FREE vous proposera peut être un message pub</v>
          </cell>
        </row>
        <row r="12">
          <cell r="F12" t="str">
            <v>suivez les instructions , en cliquant sur le message pub</v>
          </cell>
        </row>
        <row r="13">
          <cell r="F13" t="str">
            <v>puis VALIDEZ le TELECHARGEMENT</v>
          </cell>
        </row>
        <row r="15">
          <cell r="F15" t="str">
            <v>Selon votre débit le téléchargement peut prendre 1 minute</v>
          </cell>
        </row>
        <row r="16">
          <cell r="F16" t="str">
            <v xml:space="preserve">Selon votre version d'Excel , vous risquez d'avoir un message </v>
          </cell>
        </row>
        <row r="17">
          <cell r="F17" t="str">
            <v>de pertes de données, n'en tenez pas compte</v>
          </cell>
        </row>
        <row r="18">
          <cell r="F18" t="str">
            <v>et cliquer sur CONTINUER</v>
          </cell>
        </row>
        <row r="19">
          <cell r="F19" t="str">
            <v>Si vous utilisez Open Office , logiciel gratuit , les liens hypertextes</v>
          </cell>
        </row>
        <row r="20">
          <cell r="F20" t="str">
            <v>ne fonctionnent pas , écrivez moi je vous donnerai des conseils</v>
          </cell>
        </row>
        <row r="21">
          <cell r="F21" t="str">
            <v>Bon usage et bonne sauvegarde.</v>
          </cell>
        </row>
        <row r="22">
          <cell r="F22" t="str">
            <v>Si vous trouvez le document intéressant n'hésitez pas à le partager</v>
          </cell>
        </row>
        <row r="23">
          <cell r="F23" t="str">
            <v>à vos amis et connaissances en leur transmettant le lien</v>
          </cell>
        </row>
        <row r="24">
          <cell r="F24" t="str">
            <v>MERCI d'avance , il n'y a pas de droits d'auteur, puisque ma démarche</v>
          </cell>
        </row>
        <row r="25">
          <cell r="F25" t="str">
            <v>relève du  PARTAGE</v>
          </cell>
        </row>
        <row r="26">
          <cell r="F26" t="str">
            <v>Pouvez vous me confirmer si le téléchargement du dossier</v>
          </cell>
        </row>
        <row r="27">
          <cell r="F27" t="str">
            <v>s'est bien passé …. Car c'est la 1ère fois que j'utilise</v>
          </cell>
        </row>
        <row r="28">
          <cell r="F28" t="str">
            <v>ce procédé sur FREE</v>
          </cell>
        </row>
        <row r="29">
          <cell r="F29" t="str">
            <v>Cela me ferait plaisir d'ici quelques temps de connaître votre</v>
          </cell>
        </row>
        <row r="30">
          <cell r="F30" t="str">
            <v>avis et suggestions sur ce dossier , merci d'avance</v>
          </cell>
        </row>
        <row r="31">
          <cell r="F31" t="str">
            <v>Je vous souhaite une très bonne journée</v>
          </cell>
        </row>
        <row r="32">
          <cell r="F32" t="str">
            <v>Jo Schneider  68800 Leimbach  / THANN Alsace  06 70 79 27 76</v>
          </cell>
        </row>
        <row r="33">
          <cell r="F33" t="str">
            <v>Au plaisir de vous lire</v>
          </cell>
        </row>
        <row r="34">
          <cell r="F34" t="str">
            <v>mardi le 29 janvier 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S envoyés"/>
      <sheetName val="MESSAGES reçus copie"/>
      <sheetName val="Envoi Décembre"/>
      <sheetName val="Envoi "/>
      <sheetName val="48"/>
      <sheetName val="Feuil3"/>
      <sheetName val="Feuil4"/>
      <sheetName val="Feuil5"/>
      <sheetName val="Feuil2"/>
      <sheetName val="MESSAGES reçus "/>
    </sheetNames>
    <sheetDataSet>
      <sheetData sheetId="0">
        <row r="3">
          <cell r="F3" t="str">
            <v>Bonjour  Denis</v>
          </cell>
        </row>
        <row r="5">
          <cell r="F5" t="str">
            <v>Merci pour l'intérêt que vous portez à mon travail</v>
          </cell>
        </row>
        <row r="6">
          <cell r="F6" t="str">
            <v>Ci-après le lien pour télécharger le dossier   SANTE &amp; INFOS</v>
          </cell>
        </row>
        <row r="8">
          <cell r="F8" t="str">
            <v>http://dl.free.fr/gg4RhasQs</v>
          </cell>
        </row>
        <row r="10">
          <cell r="F10" t="str">
            <v>En principe il suffit de cliquer sur le lien pour le lancer</v>
          </cell>
        </row>
        <row r="11">
          <cell r="F11" t="str">
            <v>FREE vous proposera peut être un message pub</v>
          </cell>
        </row>
        <row r="12">
          <cell r="F12" t="str">
            <v>suivez les instructions , en cliquant sur le message pub</v>
          </cell>
        </row>
        <row r="13">
          <cell r="F13" t="str">
            <v>puis VALIDEZ le TELECHARGEMENT</v>
          </cell>
        </row>
        <row r="15">
          <cell r="F15" t="str">
            <v>Selon votre débit le téléchargement peut prendre 1 minute</v>
          </cell>
        </row>
        <row r="16">
          <cell r="F16" t="str">
            <v xml:space="preserve">Selon votre version d'Excel , vous risquez d'avoir un message </v>
          </cell>
        </row>
        <row r="17">
          <cell r="F17" t="str">
            <v>de pertes de données, n'en tenez pas compte</v>
          </cell>
        </row>
        <row r="18">
          <cell r="F18" t="str">
            <v>et cliquer sur CONTINUER</v>
          </cell>
        </row>
        <row r="19">
          <cell r="F19" t="str">
            <v>Si vous utilisez Open Office , logiciel gratuit , les liens hypertextes</v>
          </cell>
        </row>
        <row r="20">
          <cell r="F20" t="str">
            <v>ne fonctionnent pas , écrivez moi je vous donnerai des conseils</v>
          </cell>
        </row>
        <row r="21">
          <cell r="F21" t="str">
            <v>Bon usage et bonne sauvegarde.</v>
          </cell>
        </row>
        <row r="22">
          <cell r="F22" t="str">
            <v>Si vous trouvez le document intéressant n'hésitez pas à le partager</v>
          </cell>
        </row>
        <row r="23">
          <cell r="F23" t="str">
            <v>à vos amis et connaissances en leur transmettant le lien</v>
          </cell>
        </row>
        <row r="24">
          <cell r="F24" t="str">
            <v>MERCI d'avance , il n'y a pas de droits d'auteur, puisque ma démarche</v>
          </cell>
        </row>
        <row r="25">
          <cell r="F25" t="str">
            <v>relève du  PARTAGE</v>
          </cell>
        </row>
        <row r="26">
          <cell r="F26" t="str">
            <v>Pouvez vous me confirmer si le téléchargement du dossier</v>
          </cell>
        </row>
        <row r="27">
          <cell r="F27" t="str">
            <v>s'est bien passé …. Car c'est la 1ère fois que j'utilise</v>
          </cell>
        </row>
        <row r="28">
          <cell r="F28" t="str">
            <v>ce procédé sur FREE</v>
          </cell>
        </row>
        <row r="29">
          <cell r="F29" t="str">
            <v>Cela me ferait plaisir d'ici quelques temps de connaître votre</v>
          </cell>
        </row>
        <row r="30">
          <cell r="F30" t="str">
            <v>avis et suggestions sur ce dossier , merci d'avance</v>
          </cell>
        </row>
        <row r="31">
          <cell r="F31" t="str">
            <v>Je vous souhaite une très bonne journée</v>
          </cell>
        </row>
        <row r="32">
          <cell r="F32" t="str">
            <v>Jo Schneider  68800 Leimbach  / THANN Alsace  06 70 79 27 76</v>
          </cell>
        </row>
        <row r="33">
          <cell r="F33" t="str">
            <v>Au plaisir de vous lire</v>
          </cell>
        </row>
        <row r="34">
          <cell r="F34" t="str">
            <v>mardi le 29 janvier 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ow r="3">
          <cell r="I3">
            <v>36</v>
          </cell>
        </row>
        <row r="5">
          <cell r="F5">
            <v>1200000</v>
          </cell>
          <cell r="L5">
            <v>20</v>
          </cell>
          <cell r="P5">
            <v>1</v>
          </cell>
        </row>
        <row r="13">
          <cell r="B13">
            <v>2</v>
          </cell>
        </row>
        <row r="15">
          <cell r="C15">
            <v>1</v>
          </cell>
          <cell r="D15">
            <v>0</v>
          </cell>
          <cell r="E15">
            <v>35</v>
          </cell>
          <cell r="F15">
            <v>1.2999999999999999E-3</v>
          </cell>
          <cell r="G15">
            <v>1.56</v>
          </cell>
          <cell r="H15">
            <v>1560</v>
          </cell>
          <cell r="I15">
            <v>1.5E-3</v>
          </cell>
          <cell r="J15">
            <v>1.8</v>
          </cell>
          <cell r="K15">
            <v>3.3600000000000003</v>
          </cell>
          <cell r="L15">
            <v>1800</v>
          </cell>
          <cell r="M15">
            <v>280</v>
          </cell>
        </row>
        <row r="16">
          <cell r="C16">
            <v>2</v>
          </cell>
          <cell r="D16">
            <v>36</v>
          </cell>
          <cell r="E16">
            <v>40</v>
          </cell>
          <cell r="F16">
            <v>2E-3</v>
          </cell>
          <cell r="G16">
            <v>2.4</v>
          </cell>
          <cell r="H16">
            <v>2400</v>
          </cell>
          <cell r="I16">
            <v>1.5E-3</v>
          </cell>
          <cell r="J16">
            <v>1.8</v>
          </cell>
          <cell r="K16">
            <v>4.2</v>
          </cell>
          <cell r="L16">
            <v>1800</v>
          </cell>
          <cell r="M16">
            <v>350</v>
          </cell>
        </row>
        <row r="17">
          <cell r="C17">
            <v>3</v>
          </cell>
          <cell r="D17">
            <v>41</v>
          </cell>
          <cell r="E17">
            <v>45</v>
          </cell>
          <cell r="F17">
            <v>2.3999999999999998E-3</v>
          </cell>
          <cell r="G17">
            <v>2.8799999999999994</v>
          </cell>
          <cell r="H17">
            <v>2879.9999999999995</v>
          </cell>
          <cell r="I17">
            <v>2E-3</v>
          </cell>
          <cell r="J17">
            <v>2.4</v>
          </cell>
          <cell r="K17">
            <v>5.2799999999999994</v>
          </cell>
          <cell r="L17">
            <v>2400</v>
          </cell>
          <cell r="M17">
            <v>440</v>
          </cell>
        </row>
        <row r="18">
          <cell r="C18">
            <v>4</v>
          </cell>
          <cell r="D18">
            <v>46</v>
          </cell>
          <cell r="E18">
            <v>50</v>
          </cell>
          <cell r="F18">
            <v>3.9000000000000003E-3</v>
          </cell>
          <cell r="G18">
            <v>4.68</v>
          </cell>
          <cell r="H18">
            <v>4680</v>
          </cell>
          <cell r="I18">
            <v>2E-3</v>
          </cell>
          <cell r="J18">
            <v>2.4</v>
          </cell>
          <cell r="K18">
            <v>7.08</v>
          </cell>
          <cell r="L18">
            <v>2400</v>
          </cell>
          <cell r="M18">
            <v>590</v>
          </cell>
        </row>
        <row r="19">
          <cell r="C19">
            <v>5</v>
          </cell>
          <cell r="D19">
            <v>51</v>
          </cell>
          <cell r="E19">
            <v>55</v>
          </cell>
          <cell r="F19">
            <v>5.1999999999999998E-3</v>
          </cell>
          <cell r="G19">
            <v>6.24</v>
          </cell>
          <cell r="H19">
            <v>6240</v>
          </cell>
          <cell r="I19">
            <v>3.0000000000000001E-3</v>
          </cell>
          <cell r="J19">
            <v>3.6</v>
          </cell>
          <cell r="K19">
            <v>9.84</v>
          </cell>
          <cell r="L19">
            <v>3600</v>
          </cell>
          <cell r="M19">
            <v>820</v>
          </cell>
        </row>
        <row r="20">
          <cell r="C20">
            <v>6</v>
          </cell>
          <cell r="D20">
            <v>56</v>
          </cell>
          <cell r="E20">
            <v>60</v>
          </cell>
          <cell r="F20">
            <v>8.5000000000000006E-3</v>
          </cell>
          <cell r="G20">
            <v>10.199999999999999</v>
          </cell>
          <cell r="H20">
            <v>10200</v>
          </cell>
          <cell r="I20">
            <v>4.0000000000000001E-3</v>
          </cell>
          <cell r="J20">
            <v>4.8</v>
          </cell>
          <cell r="K20">
            <v>15</v>
          </cell>
          <cell r="L20">
            <v>4800</v>
          </cell>
          <cell r="M20">
            <v>1250</v>
          </cell>
        </row>
      </sheetData>
      <sheetData sheetId="1"/>
      <sheetData sheetId="2"/>
      <sheetData sheetId="3"/>
      <sheetData sheetId="4"/>
      <sheetData sheetId="5"/>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ow r="3">
          <cell r="I3">
            <v>36</v>
          </cell>
        </row>
        <row r="5">
          <cell r="F5">
            <v>1200000</v>
          </cell>
          <cell r="L5">
            <v>20</v>
          </cell>
          <cell r="P5">
            <v>1</v>
          </cell>
        </row>
        <row r="13">
          <cell r="B13">
            <v>2</v>
          </cell>
        </row>
        <row r="15">
          <cell r="C15">
            <v>1</v>
          </cell>
          <cell r="D15">
            <v>0</v>
          </cell>
          <cell r="E15">
            <v>35</v>
          </cell>
          <cell r="F15">
            <v>1.2999999999999999E-3</v>
          </cell>
          <cell r="G15">
            <v>1.56</v>
          </cell>
          <cell r="H15">
            <v>1560</v>
          </cell>
          <cell r="I15">
            <v>1.5E-3</v>
          </cell>
          <cell r="J15">
            <v>1.8</v>
          </cell>
          <cell r="K15">
            <v>3.3600000000000003</v>
          </cell>
          <cell r="L15">
            <v>1800</v>
          </cell>
          <cell r="M15">
            <v>280</v>
          </cell>
        </row>
        <row r="16">
          <cell r="C16">
            <v>2</v>
          </cell>
          <cell r="D16">
            <v>36</v>
          </cell>
          <cell r="E16">
            <v>40</v>
          </cell>
          <cell r="F16">
            <v>2E-3</v>
          </cell>
          <cell r="G16">
            <v>2.4</v>
          </cell>
          <cell r="H16">
            <v>2400</v>
          </cell>
          <cell r="I16">
            <v>1.5E-3</v>
          </cell>
          <cell r="J16">
            <v>1.8</v>
          </cell>
          <cell r="K16">
            <v>4.2</v>
          </cell>
          <cell r="L16">
            <v>1800</v>
          </cell>
          <cell r="M16">
            <v>350</v>
          </cell>
        </row>
        <row r="17">
          <cell r="C17">
            <v>3</v>
          </cell>
          <cell r="D17">
            <v>41</v>
          </cell>
          <cell r="E17">
            <v>45</v>
          </cell>
          <cell r="F17">
            <v>2.3999999999999998E-3</v>
          </cell>
          <cell r="G17">
            <v>2.8799999999999994</v>
          </cell>
          <cell r="H17">
            <v>2879.9999999999995</v>
          </cell>
          <cell r="I17">
            <v>2E-3</v>
          </cell>
          <cell r="J17">
            <v>2.4</v>
          </cell>
          <cell r="K17">
            <v>5.2799999999999994</v>
          </cell>
          <cell r="L17">
            <v>2400</v>
          </cell>
          <cell r="M17">
            <v>440</v>
          </cell>
        </row>
        <row r="18">
          <cell r="C18">
            <v>4</v>
          </cell>
          <cell r="D18">
            <v>46</v>
          </cell>
          <cell r="E18">
            <v>50</v>
          </cell>
          <cell r="F18">
            <v>3.9000000000000003E-3</v>
          </cell>
          <cell r="G18">
            <v>4.68</v>
          </cell>
          <cell r="H18">
            <v>4680</v>
          </cell>
          <cell r="I18">
            <v>2E-3</v>
          </cell>
          <cell r="J18">
            <v>2.4</v>
          </cell>
          <cell r="K18">
            <v>7.08</v>
          </cell>
          <cell r="L18">
            <v>2400</v>
          </cell>
          <cell r="M18">
            <v>590</v>
          </cell>
        </row>
        <row r="19">
          <cell r="C19">
            <v>5</v>
          </cell>
          <cell r="D19">
            <v>51</v>
          </cell>
          <cell r="E19">
            <v>55</v>
          </cell>
          <cell r="F19">
            <v>5.1999999999999998E-3</v>
          </cell>
          <cell r="G19">
            <v>6.24</v>
          </cell>
          <cell r="H19">
            <v>6240</v>
          </cell>
          <cell r="I19">
            <v>3.0000000000000001E-3</v>
          </cell>
          <cell r="J19">
            <v>3.6</v>
          </cell>
          <cell r="K19">
            <v>9.84</v>
          </cell>
          <cell r="L19">
            <v>3600</v>
          </cell>
          <cell r="M19">
            <v>820</v>
          </cell>
        </row>
        <row r="20">
          <cell r="C20">
            <v>6</v>
          </cell>
          <cell r="D20">
            <v>56</v>
          </cell>
          <cell r="E20">
            <v>60</v>
          </cell>
          <cell r="F20">
            <v>8.5000000000000006E-3</v>
          </cell>
          <cell r="G20">
            <v>10.199999999999999</v>
          </cell>
          <cell r="H20">
            <v>10200</v>
          </cell>
          <cell r="I20">
            <v>4.0000000000000001E-3</v>
          </cell>
          <cell r="J20">
            <v>4.8</v>
          </cell>
          <cell r="K20">
            <v>15</v>
          </cell>
          <cell r="L20">
            <v>4800</v>
          </cell>
          <cell r="M20">
            <v>1250</v>
          </cell>
        </row>
      </sheetData>
      <sheetData sheetId="1"/>
      <sheetData sheetId="2"/>
      <sheetData sheetId="3"/>
      <sheetData sheetId="4"/>
      <sheetData sheetId="5"/>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ow r="3">
          <cell r="I3">
            <v>36</v>
          </cell>
        </row>
        <row r="5">
          <cell r="F5">
            <v>1200000</v>
          </cell>
          <cell r="L5">
            <v>20</v>
          </cell>
          <cell r="P5">
            <v>1</v>
          </cell>
        </row>
        <row r="13">
          <cell r="B13">
            <v>2</v>
          </cell>
        </row>
        <row r="15">
          <cell r="C15">
            <v>1</v>
          </cell>
          <cell r="D15">
            <v>0</v>
          </cell>
          <cell r="E15">
            <v>35</v>
          </cell>
          <cell r="F15">
            <v>1.2999999999999999E-3</v>
          </cell>
          <cell r="G15">
            <v>1.56</v>
          </cell>
          <cell r="H15">
            <v>1560</v>
          </cell>
          <cell r="I15">
            <v>1.5E-3</v>
          </cell>
          <cell r="J15">
            <v>1.8</v>
          </cell>
          <cell r="K15">
            <v>3.3600000000000003</v>
          </cell>
          <cell r="L15">
            <v>1800</v>
          </cell>
          <cell r="M15">
            <v>280</v>
          </cell>
        </row>
        <row r="16">
          <cell r="C16">
            <v>2</v>
          </cell>
          <cell r="D16">
            <v>36</v>
          </cell>
          <cell r="E16">
            <v>40</v>
          </cell>
          <cell r="F16">
            <v>2E-3</v>
          </cell>
          <cell r="G16">
            <v>2.4</v>
          </cell>
          <cell r="H16">
            <v>2400</v>
          </cell>
          <cell r="I16">
            <v>1.5E-3</v>
          </cell>
          <cell r="J16">
            <v>1.8</v>
          </cell>
          <cell r="K16">
            <v>4.2</v>
          </cell>
          <cell r="L16">
            <v>1800</v>
          </cell>
          <cell r="M16">
            <v>350</v>
          </cell>
        </row>
        <row r="17">
          <cell r="C17">
            <v>3</v>
          </cell>
          <cell r="D17">
            <v>41</v>
          </cell>
          <cell r="E17">
            <v>45</v>
          </cell>
          <cell r="F17">
            <v>2.3999999999999998E-3</v>
          </cell>
          <cell r="G17">
            <v>2.8799999999999994</v>
          </cell>
          <cell r="H17">
            <v>2879.9999999999995</v>
          </cell>
          <cell r="I17">
            <v>2E-3</v>
          </cell>
          <cell r="J17">
            <v>2.4</v>
          </cell>
          <cell r="K17">
            <v>5.2799999999999994</v>
          </cell>
          <cell r="L17">
            <v>2400</v>
          </cell>
          <cell r="M17">
            <v>440</v>
          </cell>
        </row>
        <row r="18">
          <cell r="C18">
            <v>4</v>
          </cell>
          <cell r="D18">
            <v>46</v>
          </cell>
          <cell r="E18">
            <v>50</v>
          </cell>
          <cell r="F18">
            <v>3.9000000000000003E-3</v>
          </cell>
          <cell r="G18">
            <v>4.68</v>
          </cell>
          <cell r="H18">
            <v>4680</v>
          </cell>
          <cell r="I18">
            <v>2E-3</v>
          </cell>
          <cell r="J18">
            <v>2.4</v>
          </cell>
          <cell r="K18">
            <v>7.08</v>
          </cell>
          <cell r="L18">
            <v>2400</v>
          </cell>
          <cell r="M18">
            <v>590</v>
          </cell>
        </row>
        <row r="19">
          <cell r="C19">
            <v>5</v>
          </cell>
          <cell r="D19">
            <v>51</v>
          </cell>
          <cell r="E19">
            <v>55</v>
          </cell>
          <cell r="F19">
            <v>5.1999999999999998E-3</v>
          </cell>
          <cell r="G19">
            <v>6.24</v>
          </cell>
          <cell r="H19">
            <v>6240</v>
          </cell>
          <cell r="I19">
            <v>3.0000000000000001E-3</v>
          </cell>
          <cell r="J19">
            <v>3.6</v>
          </cell>
          <cell r="K19">
            <v>9.84</v>
          </cell>
          <cell r="L19">
            <v>3600</v>
          </cell>
          <cell r="M19">
            <v>820</v>
          </cell>
        </row>
        <row r="20">
          <cell r="C20">
            <v>6</v>
          </cell>
          <cell r="D20">
            <v>56</v>
          </cell>
          <cell r="E20">
            <v>60</v>
          </cell>
          <cell r="F20">
            <v>8.5000000000000006E-3</v>
          </cell>
          <cell r="G20">
            <v>10.199999999999999</v>
          </cell>
          <cell r="H20">
            <v>10200</v>
          </cell>
          <cell r="I20">
            <v>4.0000000000000001E-3</v>
          </cell>
          <cell r="J20">
            <v>4.8</v>
          </cell>
          <cell r="K20">
            <v>15</v>
          </cell>
          <cell r="L20">
            <v>4800</v>
          </cell>
          <cell r="M20">
            <v>1250</v>
          </cell>
        </row>
      </sheetData>
      <sheetData sheetId="1"/>
      <sheetData sheetId="2"/>
      <sheetData sheetId="3"/>
      <sheetData sheetId="4"/>
      <sheetData sheetId="5"/>
      <sheetData sheetId="6"/>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efreshError="1">
        <row r="3">
          <cell r="I3">
            <v>36</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7"/>
      <sheetName val="078"/>
      <sheetName val="080"/>
      <sheetName val="081"/>
      <sheetName val="082"/>
      <sheetName val="083"/>
      <sheetName val="084"/>
      <sheetName val="089"/>
      <sheetName val="085"/>
      <sheetName val="086"/>
      <sheetName val="087"/>
      <sheetName val="088"/>
      <sheetName val="090"/>
      <sheetName val="091"/>
      <sheetName val="092"/>
      <sheetName val="093"/>
      <sheetName val="094"/>
    </sheetNames>
    <sheetDataSet>
      <sheetData sheetId="0" refreshError="1"/>
      <sheetData sheetId="1" refreshError="1"/>
      <sheetData sheetId="2" refreshError="1">
        <row r="709">
          <cell r="B709" t="str">
            <v>E</v>
          </cell>
        </row>
        <row r="986">
          <cell r="B986" t="str">
            <v>I</v>
          </cell>
        </row>
        <row r="1061">
          <cell r="B1061" t="str">
            <v>J</v>
          </cell>
        </row>
        <row r="1169">
          <cell r="B1169" t="str">
            <v>O</v>
          </cell>
        </row>
        <row r="1633">
          <cell r="B1633" t="str">
            <v>Z</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10">
          <cell r="A110">
            <v>123</v>
          </cell>
        </row>
      </sheetData>
      <sheetData sheetId="32" refreshError="1"/>
      <sheetData sheetId="33" refreshError="1"/>
      <sheetData sheetId="34" refreshError="1"/>
      <sheetData sheetId="35" refreshError="1"/>
      <sheetData sheetId="36" refreshError="1"/>
      <sheetData sheetId="37" refreshError="1">
        <row r="16">
          <cell r="C16">
            <v>7</v>
          </cell>
        </row>
        <row r="18">
          <cell r="D18">
            <v>1.01</v>
          </cell>
        </row>
        <row r="22">
          <cell r="C22">
            <v>0.05</v>
          </cell>
        </row>
      </sheetData>
      <sheetData sheetId="38" refreshError="1">
        <row r="46">
          <cell r="A46">
            <v>14785</v>
          </cell>
        </row>
      </sheetData>
      <sheetData sheetId="39" refreshError="1"/>
      <sheetData sheetId="40" refreshError="1">
        <row r="2">
          <cell r="C2" t="str">
            <v xml:space="preserve">Quelques sites internet  utiles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7">
          <cell r="D7">
            <v>4700</v>
          </cell>
          <cell r="F7">
            <v>30829.978999999999</v>
          </cell>
        </row>
        <row r="9">
          <cell r="P9">
            <v>20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7"/>
      <sheetName val="078"/>
      <sheetName val="080"/>
      <sheetName val="081"/>
      <sheetName val="082"/>
      <sheetName val="083"/>
      <sheetName val="084"/>
      <sheetName val="089"/>
      <sheetName val="085"/>
      <sheetName val="086"/>
      <sheetName val="087"/>
      <sheetName val="088"/>
      <sheetName val="090"/>
      <sheetName val="091"/>
      <sheetName val="092"/>
      <sheetName val="093"/>
      <sheetName val="0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0">
          <cell r="A110">
            <v>123</v>
          </cell>
        </row>
      </sheetData>
      <sheetData sheetId="32"/>
      <sheetData sheetId="33"/>
      <sheetData sheetId="34"/>
      <sheetData sheetId="35"/>
      <sheetData sheetId="36"/>
      <sheetData sheetId="37">
        <row r="16">
          <cell r="C16">
            <v>7</v>
          </cell>
        </row>
        <row r="18">
          <cell r="D18">
            <v>1.01</v>
          </cell>
        </row>
        <row r="22">
          <cell r="C22">
            <v>0.05</v>
          </cell>
        </row>
      </sheetData>
      <sheetData sheetId="38">
        <row r="46">
          <cell r="A46">
            <v>14785</v>
          </cell>
        </row>
      </sheetData>
      <sheetData sheetId="39"/>
      <sheetData sheetId="40">
        <row r="2">
          <cell r="C2" t="str">
            <v xml:space="preserve">Quelques sites internet  utiles </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7">
          <cell r="D7">
            <v>4700</v>
          </cell>
          <cell r="F7">
            <v>30829.978999999999</v>
          </cell>
        </row>
        <row r="9">
          <cell r="P9">
            <v>20</v>
          </cell>
        </row>
      </sheetData>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cs et Astuces  (02)"/>
      <sheetName val="Lexique LEGUMES "/>
    </sheetNames>
    <sheetDataSet>
      <sheetData sheetId="0" refreshError="1"/>
      <sheetData sheetId="1">
        <row r="7">
          <cell r="B7" t="str">
            <v>Ail</v>
          </cell>
        </row>
        <row r="26">
          <cell r="B26" t="str">
            <v>Carotte</v>
          </cell>
        </row>
        <row r="231">
          <cell r="B231" t="str">
            <v>Epinard</v>
          </cell>
        </row>
        <row r="237">
          <cell r="B237" t="str">
            <v>Fenouil</v>
          </cell>
        </row>
        <row r="244">
          <cell r="B244" t="str">
            <v>Haricot</v>
          </cell>
        </row>
        <row r="257">
          <cell r="B257" t="str">
            <v>Oignon</v>
          </cell>
        </row>
        <row r="327">
          <cell r="B327" t="str">
            <v>Persil</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Adresses Tél Fax"/>
      <sheetName val="Gens de Leimbach"/>
      <sheetName val="à contacter"/>
      <sheetName val="Notes lecture"/>
      <sheetName val="Notes techniques LEIMBACH"/>
      <sheetName val="Sites Internet"/>
      <sheetName val="Adresses INTERNET"/>
      <sheetName val="Prix Conso"/>
      <sheetName val="Prix au KM"/>
      <sheetName val="Prix au KM 02"/>
      <sheetName val="Réflexions"/>
      <sheetName val="Tél et FAX "/>
      <sheetName val="Feuil1"/>
      <sheetName val="Rec Dép an"/>
      <sheetName val="AUTO"/>
      <sheetName val="Ag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ow r="6">
          <cell r="B6">
            <v>1</v>
          </cell>
        </row>
        <row r="20">
          <cell r="B20">
            <v>3</v>
          </cell>
        </row>
        <row r="47">
          <cell r="B47">
            <v>5</v>
          </cell>
        </row>
        <row r="52">
          <cell r="B52">
            <v>6</v>
          </cell>
        </row>
        <row r="61">
          <cell r="B61">
            <v>7</v>
          </cell>
        </row>
        <row r="76">
          <cell r="B76">
            <v>9</v>
          </cell>
        </row>
        <row r="84">
          <cell r="B84">
            <v>10</v>
          </cell>
        </row>
        <row r="102">
          <cell r="B102">
            <v>11</v>
          </cell>
        </row>
        <row r="106">
          <cell r="B106">
            <v>12</v>
          </cell>
        </row>
        <row r="115">
          <cell r="B115">
            <v>13</v>
          </cell>
        </row>
        <row r="121">
          <cell r="B121">
            <v>14</v>
          </cell>
        </row>
        <row r="124">
          <cell r="B124">
            <v>15</v>
          </cell>
        </row>
        <row r="134">
          <cell r="B134">
            <v>18</v>
          </cell>
        </row>
        <row r="141">
          <cell r="B141">
            <v>19</v>
          </cell>
        </row>
        <row r="145">
          <cell r="B145">
            <v>20</v>
          </cell>
        </row>
        <row r="152">
          <cell r="B152">
            <v>21</v>
          </cell>
        </row>
        <row r="155">
          <cell r="B155">
            <v>22</v>
          </cell>
        </row>
        <row r="164">
          <cell r="B164">
            <v>24</v>
          </cell>
        </row>
        <row r="168">
          <cell r="B168">
            <v>25</v>
          </cell>
        </row>
        <row r="171">
          <cell r="B171">
            <v>26</v>
          </cell>
        </row>
        <row r="174">
          <cell r="B174">
            <v>27</v>
          </cell>
        </row>
        <row r="180">
          <cell r="B180">
            <v>28</v>
          </cell>
        </row>
        <row r="183">
          <cell r="B183">
            <v>29</v>
          </cell>
        </row>
        <row r="339">
          <cell r="R339" t="str">
            <v>n°</v>
          </cell>
          <cell r="S339" t="str">
            <v>Article</v>
          </cell>
        </row>
        <row r="340">
          <cell r="R340">
            <v>1</v>
          </cell>
          <cell r="S340" t="str">
            <v>Alcool</v>
          </cell>
          <cell r="T340" t="str">
            <v>1  Alcool</v>
          </cell>
        </row>
        <row r="341">
          <cell r="R341">
            <v>2</v>
          </cell>
          <cell r="S341" t="str">
            <v>Beurre , Lait</v>
          </cell>
          <cell r="T341" t="str">
            <v>2  Beurre , Lait</v>
          </cell>
        </row>
        <row r="342">
          <cell r="R342">
            <v>3</v>
          </cell>
          <cell r="S342" t="str">
            <v>Bières</v>
          </cell>
          <cell r="T342" t="str">
            <v>3  Bières</v>
          </cell>
        </row>
        <row r="343">
          <cell r="R343">
            <v>4</v>
          </cell>
          <cell r="S343" t="str">
            <v xml:space="preserve">Boissons , Eau J Fruits </v>
          </cell>
          <cell r="T343" t="str">
            <v xml:space="preserve">4  Boissons , Eau J Fruits </v>
          </cell>
        </row>
        <row r="344">
          <cell r="R344">
            <v>5</v>
          </cell>
          <cell r="S344" t="str">
            <v>Charcuterie</v>
          </cell>
          <cell r="T344" t="str">
            <v>5  Charcuterie</v>
          </cell>
        </row>
        <row r="345">
          <cell r="R345">
            <v>6</v>
          </cell>
          <cell r="S345" t="str">
            <v>Chien et Chat</v>
          </cell>
          <cell r="T345" t="str">
            <v>6  Chien et Chat</v>
          </cell>
        </row>
        <row r="346">
          <cell r="R346">
            <v>7</v>
          </cell>
          <cell r="S346" t="str">
            <v>Chocolat - Confiserie</v>
          </cell>
          <cell r="T346" t="str">
            <v>7  Chocolat - Confiserie</v>
          </cell>
        </row>
        <row r="347">
          <cell r="R347">
            <v>8</v>
          </cell>
          <cell r="S347" t="str">
            <v>Conserves</v>
          </cell>
          <cell r="T347" t="str">
            <v>8  Conserves</v>
          </cell>
        </row>
        <row r="348">
          <cell r="R348">
            <v>9</v>
          </cell>
          <cell r="S348" t="str">
            <v>Dessert , Glace</v>
          </cell>
          <cell r="T348" t="str">
            <v>9  Dessert , Glace</v>
          </cell>
        </row>
        <row r="349">
          <cell r="R349">
            <v>10</v>
          </cell>
          <cell r="S349" t="str">
            <v>Fromages</v>
          </cell>
          <cell r="T349" t="str">
            <v>10  Fromages</v>
          </cell>
        </row>
        <row r="350">
          <cell r="R350">
            <v>11</v>
          </cell>
          <cell r="S350" t="str">
            <v>Fruits</v>
          </cell>
          <cell r="T350" t="str">
            <v>11  Fruits</v>
          </cell>
        </row>
        <row r="351">
          <cell r="R351">
            <v>12</v>
          </cell>
          <cell r="S351" t="str">
            <v>Huile Condiments Sauce</v>
          </cell>
          <cell r="T351" t="str">
            <v>12  Huile Condiments Sauce</v>
          </cell>
        </row>
        <row r="352">
          <cell r="R352">
            <v>13</v>
          </cell>
          <cell r="S352" t="str">
            <v>Hygiène - Santé</v>
          </cell>
          <cell r="T352" t="str">
            <v>13  Hygiène - Santé</v>
          </cell>
        </row>
        <row r="353">
          <cell r="R353">
            <v>14</v>
          </cell>
          <cell r="S353" t="str">
            <v>Légumes</v>
          </cell>
          <cell r="T353" t="str">
            <v>14  Légumes</v>
          </cell>
        </row>
        <row r="354">
          <cell r="R354">
            <v>15</v>
          </cell>
          <cell r="S354" t="str">
            <v>Nettoyage - Lessive</v>
          </cell>
          <cell r="T354" t="str">
            <v>15  Nettoyage - Lessive</v>
          </cell>
        </row>
        <row r="355">
          <cell r="R355">
            <v>16</v>
          </cell>
          <cell r="S355" t="str">
            <v>Pain - Patisserie</v>
          </cell>
          <cell r="T355" t="str">
            <v>16  Pain - Patisserie</v>
          </cell>
        </row>
        <row r="356">
          <cell r="R356">
            <v>17</v>
          </cell>
          <cell r="S356" t="str">
            <v>Pates</v>
          </cell>
          <cell r="T356" t="str">
            <v>17  Pates</v>
          </cell>
        </row>
        <row r="357">
          <cell r="R357">
            <v>18</v>
          </cell>
          <cell r="S357" t="str">
            <v>Petit déjeuner / Café</v>
          </cell>
          <cell r="T357" t="str">
            <v>18  Petit déjeuner / Café</v>
          </cell>
        </row>
        <row r="358">
          <cell r="R358">
            <v>19</v>
          </cell>
          <cell r="S358" t="str">
            <v>Soupes</v>
          </cell>
          <cell r="T358" t="str">
            <v>19  Soupes</v>
          </cell>
        </row>
        <row r="359">
          <cell r="R359">
            <v>20</v>
          </cell>
          <cell r="S359" t="str">
            <v>Sucre</v>
          </cell>
          <cell r="T359" t="str">
            <v>20  Sucre</v>
          </cell>
        </row>
        <row r="360">
          <cell r="R360">
            <v>21</v>
          </cell>
          <cell r="S360" t="str">
            <v>Viande</v>
          </cell>
          <cell r="T360" t="str">
            <v>21  Viande</v>
          </cell>
        </row>
        <row r="361">
          <cell r="R361">
            <v>22</v>
          </cell>
          <cell r="S361" t="str">
            <v>Yaourt</v>
          </cell>
          <cell r="T361" t="str">
            <v>22  Yaourt</v>
          </cell>
        </row>
        <row r="362">
          <cell r="R362">
            <v>23</v>
          </cell>
          <cell r="S362" t="str">
            <v>Divers</v>
          </cell>
          <cell r="T362" t="str">
            <v>23  Divers</v>
          </cell>
        </row>
        <row r="363">
          <cell r="R363">
            <v>24</v>
          </cell>
          <cell r="S363" t="str">
            <v>Bricolage</v>
          </cell>
          <cell r="T363" t="str">
            <v>24  Bricolage</v>
          </cell>
        </row>
        <row r="364">
          <cell r="R364">
            <v>25</v>
          </cell>
          <cell r="S364" t="str">
            <v>Construction</v>
          </cell>
          <cell r="T364" t="str">
            <v>25  Construction</v>
          </cell>
        </row>
        <row r="365">
          <cell r="R365">
            <v>26</v>
          </cell>
          <cell r="S365" t="str">
            <v>Informatique</v>
          </cell>
          <cell r="T365" t="str">
            <v>26  Informatique</v>
          </cell>
        </row>
        <row r="366">
          <cell r="R366">
            <v>27</v>
          </cell>
          <cell r="S366" t="str">
            <v>Jardin</v>
          </cell>
          <cell r="T366" t="str">
            <v>27  Jardin</v>
          </cell>
        </row>
        <row r="367">
          <cell r="R367">
            <v>28</v>
          </cell>
          <cell r="S367" t="str">
            <v>Loisirs - Culture</v>
          </cell>
          <cell r="T367" t="str">
            <v>28  Loisirs - Culture</v>
          </cell>
        </row>
        <row r="368">
          <cell r="R368">
            <v>29</v>
          </cell>
          <cell r="S368" t="str">
            <v>Voiture</v>
          </cell>
          <cell r="T368" t="str">
            <v>29  Voiture</v>
          </cell>
        </row>
        <row r="369">
          <cell r="R369">
            <v>30</v>
          </cell>
          <cell r="T369" t="str">
            <v xml:space="preserve">30  </v>
          </cell>
        </row>
      </sheetData>
      <sheetData sheetId="9"/>
      <sheetData sheetId="10">
        <row r="26">
          <cell r="E26">
            <v>0.57999999999999996</v>
          </cell>
        </row>
        <row r="35">
          <cell r="C35">
            <v>0.05</v>
          </cell>
        </row>
        <row r="40">
          <cell r="C40">
            <v>0.1</v>
          </cell>
        </row>
      </sheetData>
      <sheetData sheetId="11" refreshError="1"/>
      <sheetData sheetId="12" refreshError="1"/>
      <sheetData sheetId="13" refreshError="1"/>
      <sheetData sheetId="14"/>
      <sheetData sheetId="15" refreshError="1"/>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QUE"/>
      <sheetName val="CB"/>
      <sheetName val="RECAP"/>
      <sheetName val="INTERETS"/>
      <sheetName val="ANALYSE"/>
      <sheetName val="BUDGET_2"/>
    </sheetNames>
    <sheetDataSet>
      <sheetData sheetId="0"/>
      <sheetData sheetId="1"/>
      <sheetData sheetId="2"/>
      <sheetData sheetId="3"/>
      <sheetData sheetId="4">
        <row r="21">
          <cell r="I21">
            <v>0</v>
          </cell>
          <cell r="K21">
            <v>0</v>
          </cell>
          <cell r="M21">
            <v>0</v>
          </cell>
          <cell r="O21">
            <v>0</v>
          </cell>
          <cell r="Q21">
            <v>0</v>
          </cell>
          <cell r="S21">
            <v>0</v>
          </cell>
          <cell r="U21">
            <v>0</v>
          </cell>
          <cell r="W21">
            <v>0</v>
          </cell>
          <cell r="Y21">
            <v>0</v>
          </cell>
        </row>
      </sheetData>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QUE"/>
      <sheetName val="CB"/>
      <sheetName val="RECAP"/>
      <sheetName val="INTERETS"/>
      <sheetName val="ANALYSE"/>
      <sheetName val="BUDGET_2"/>
    </sheetNames>
    <sheetDataSet>
      <sheetData sheetId="0"/>
      <sheetData sheetId="1"/>
      <sheetData sheetId="2"/>
      <sheetData sheetId="3" refreshError="1">
        <row r="2">
          <cell r="G2">
            <v>4.5</v>
          </cell>
        </row>
        <row r="22">
          <cell r="F22">
            <v>544.41250000000002</v>
          </cell>
        </row>
      </sheetData>
      <sheetData sheetId="4" refreshError="1">
        <row r="21">
          <cell r="G21">
            <v>0</v>
          </cell>
          <cell r="I21">
            <v>0</v>
          </cell>
          <cell r="K21">
            <v>0</v>
          </cell>
          <cell r="M21">
            <v>0</v>
          </cell>
          <cell r="O21">
            <v>0</v>
          </cell>
          <cell r="Q21">
            <v>0</v>
          </cell>
          <cell r="S21">
            <v>0</v>
          </cell>
          <cell r="U21">
            <v>0</v>
          </cell>
          <cell r="W21">
            <v>0</v>
          </cell>
          <cell r="Y21">
            <v>0</v>
          </cell>
        </row>
      </sheetData>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QUE"/>
      <sheetName val="CB"/>
      <sheetName val="RECAP"/>
      <sheetName val="INTERETS"/>
      <sheetName val="ANALYSE"/>
      <sheetName val="BUDGET_2"/>
    </sheetNames>
    <sheetDataSet>
      <sheetData sheetId="0"/>
      <sheetData sheetId="1"/>
      <sheetData sheetId="2"/>
      <sheetData sheetId="3" refreshError="1">
        <row r="2">
          <cell r="G2">
            <v>4.5</v>
          </cell>
        </row>
        <row r="22">
          <cell r="F22">
            <v>544.41250000000002</v>
          </cell>
        </row>
      </sheetData>
      <sheetData sheetId="4" refreshError="1">
        <row r="21">
          <cell r="G21">
            <v>0</v>
          </cell>
          <cell r="I21">
            <v>0</v>
          </cell>
          <cell r="K21">
            <v>0</v>
          </cell>
          <cell r="M21">
            <v>0</v>
          </cell>
          <cell r="O21">
            <v>0</v>
          </cell>
          <cell r="Q21">
            <v>0</v>
          </cell>
          <cell r="S21">
            <v>0</v>
          </cell>
          <cell r="U21">
            <v>0</v>
          </cell>
          <cell r="W21">
            <v>0</v>
          </cell>
          <cell r="Y21">
            <v>0</v>
          </cell>
        </row>
      </sheetData>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QUE"/>
      <sheetName val="CB"/>
      <sheetName val="RECAP"/>
      <sheetName val="INTERETS"/>
      <sheetName val="ANALYSE"/>
      <sheetName val="BUDGET_2"/>
    </sheetNames>
    <sheetDataSet>
      <sheetData sheetId="0"/>
      <sheetData sheetId="1"/>
      <sheetData sheetId="2"/>
      <sheetData sheetId="3" refreshError="1">
        <row r="2">
          <cell r="G2">
            <v>4.5</v>
          </cell>
        </row>
        <row r="22">
          <cell r="F22">
            <v>544.41250000000002</v>
          </cell>
        </row>
      </sheetData>
      <sheetData sheetId="4" refreshError="1">
        <row r="21">
          <cell r="G21">
            <v>0</v>
          </cell>
          <cell r="I21">
            <v>0</v>
          </cell>
          <cell r="K21">
            <v>0</v>
          </cell>
          <cell r="M21">
            <v>0</v>
          </cell>
          <cell r="O21">
            <v>0</v>
          </cell>
          <cell r="Q21">
            <v>0</v>
          </cell>
          <cell r="S21">
            <v>0</v>
          </cell>
          <cell r="U21">
            <v>0</v>
          </cell>
          <cell r="W21">
            <v>0</v>
          </cell>
          <cell r="Y21">
            <v>0</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Invest"/>
      <sheetName val="Trésorerie"/>
      <sheetName val="Comptable"/>
      <sheetName val="Graphique"/>
      <sheetName val="Fiche Client"/>
      <sheetName val="Bilan "/>
      <sheetName val="Budget"/>
      <sheetName val="Emp1"/>
      <sheetName val="Emp2"/>
      <sheetName val="Emp3"/>
      <sheetName val="Plan Amort"/>
    </sheetNames>
    <sheetDataSet>
      <sheetData sheetId="0" refreshError="1"/>
      <sheetData sheetId="1">
        <row r="4">
          <cell r="Y4">
            <v>3</v>
          </cell>
        </row>
        <row r="8">
          <cell r="V8">
            <v>0</v>
          </cell>
        </row>
        <row r="10">
          <cell r="E10">
            <v>14</v>
          </cell>
        </row>
        <row r="13">
          <cell r="Q13" t="str">
            <v xml:space="preserve"> - - - - - </v>
          </cell>
        </row>
        <row r="14">
          <cell r="D14">
            <v>7000</v>
          </cell>
          <cell r="Q14">
            <v>0</v>
          </cell>
        </row>
        <row r="15">
          <cell r="Q15">
            <v>0</v>
          </cell>
          <cell r="V15">
            <v>5600</v>
          </cell>
        </row>
        <row r="16">
          <cell r="E16">
            <v>10</v>
          </cell>
          <cell r="Q16">
            <v>0</v>
          </cell>
        </row>
        <row r="17">
          <cell r="Q17">
            <v>0</v>
          </cell>
        </row>
        <row r="18">
          <cell r="Q18">
            <v>0</v>
          </cell>
        </row>
        <row r="23">
          <cell r="D23">
            <v>1000</v>
          </cell>
        </row>
        <row r="25">
          <cell r="Q25" t="str">
            <v>Subvent 2009</v>
          </cell>
        </row>
        <row r="26">
          <cell r="Q26" t="str">
            <v>Rég Alsace</v>
          </cell>
        </row>
        <row r="27">
          <cell r="Q27" t="str">
            <v>au Kwc</v>
          </cell>
          <cell r="V27">
            <v>16700</v>
          </cell>
        </row>
        <row r="28">
          <cell r="Q28">
            <v>1000</v>
          </cell>
        </row>
        <row r="29">
          <cell r="B29">
            <v>63700</v>
          </cell>
          <cell r="D29">
            <v>70700</v>
          </cell>
          <cell r="Q29" t="str">
            <v>plafond</v>
          </cell>
        </row>
        <row r="30">
          <cell r="Q30">
            <v>20000</v>
          </cell>
        </row>
        <row r="31">
          <cell r="D31">
            <v>84557.2</v>
          </cell>
          <cell r="Q31" t="b">
            <v>1</v>
          </cell>
        </row>
        <row r="33">
          <cell r="Q33" t="str">
            <v>plafond Prevair</v>
          </cell>
        </row>
        <row r="34">
          <cell r="D34">
            <v>14000</v>
          </cell>
        </row>
        <row r="35">
          <cell r="Q35">
            <v>100000</v>
          </cell>
        </row>
        <row r="36">
          <cell r="D36">
            <v>0</v>
          </cell>
          <cell r="Q36" t="str">
            <v>à renseigner</v>
          </cell>
        </row>
        <row r="37">
          <cell r="V37">
            <v>4</v>
          </cell>
          <cell r="X37">
            <v>20</v>
          </cell>
        </row>
        <row r="38">
          <cell r="D38">
            <v>16700</v>
          </cell>
        </row>
        <row r="39">
          <cell r="V39">
            <v>4</v>
          </cell>
        </row>
        <row r="40">
          <cell r="D40">
            <v>0</v>
          </cell>
        </row>
        <row r="41">
          <cell r="V41">
            <v>20</v>
          </cell>
        </row>
        <row r="43">
          <cell r="V43">
            <v>3.8</v>
          </cell>
        </row>
        <row r="44">
          <cell r="D44">
            <v>17262</v>
          </cell>
          <cell r="V44">
            <v>4.8</v>
          </cell>
        </row>
        <row r="45">
          <cell r="V45">
            <v>3.5</v>
          </cell>
        </row>
        <row r="46">
          <cell r="D46">
            <v>10387.58</v>
          </cell>
          <cell r="I46">
            <v>900</v>
          </cell>
        </row>
        <row r="50">
          <cell r="D50">
            <v>1000</v>
          </cell>
        </row>
        <row r="52">
          <cell r="D52">
            <v>1000</v>
          </cell>
        </row>
        <row r="54">
          <cell r="D54">
            <v>837.2</v>
          </cell>
          <cell r="Q54" t="str">
            <v>an  n-1</v>
          </cell>
        </row>
        <row r="55">
          <cell r="D55">
            <v>0</v>
          </cell>
          <cell r="Q55">
            <v>0.57186999999999999</v>
          </cell>
        </row>
        <row r="56">
          <cell r="Q56">
            <v>5.2267123646982661E-2</v>
          </cell>
        </row>
        <row r="57">
          <cell r="Q57">
            <v>0.31192999999999999</v>
          </cell>
        </row>
        <row r="58">
          <cell r="G58">
            <v>100</v>
          </cell>
          <cell r="Q58">
            <v>5.2255313692174649E-2</v>
          </cell>
          <cell r="V58">
            <v>0.03</v>
          </cell>
        </row>
        <row r="60">
          <cell r="Q60" t="str">
            <v>notes :</v>
          </cell>
        </row>
        <row r="64">
          <cell r="V64">
            <v>700</v>
          </cell>
        </row>
        <row r="65">
          <cell r="D65">
            <v>2583.88</v>
          </cell>
          <cell r="V65" t="b">
            <v>1</v>
          </cell>
        </row>
        <row r="67">
          <cell r="E67">
            <v>3.5000000000000003E-2</v>
          </cell>
          <cell r="Q67" t="str">
            <v>notes</v>
          </cell>
        </row>
        <row r="69">
          <cell r="D69">
            <v>0</v>
          </cell>
          <cell r="Q69" t="str">
            <v>et calcul</v>
          </cell>
        </row>
        <row r="71">
          <cell r="E71">
            <v>10</v>
          </cell>
          <cell r="W71" t="b">
            <v>0</v>
          </cell>
        </row>
        <row r="72">
          <cell r="X72">
            <v>700</v>
          </cell>
        </row>
        <row r="78">
          <cell r="D78">
            <v>100000</v>
          </cell>
          <cell r="E78">
            <v>1.4999999999999999E-2</v>
          </cell>
        </row>
        <row r="79">
          <cell r="I79">
            <v>0.16162260078600665</v>
          </cell>
          <cell r="X79">
            <v>1.0149999999999999</v>
          </cell>
        </row>
        <row r="80">
          <cell r="V80">
            <v>1.01</v>
          </cell>
        </row>
        <row r="93">
          <cell r="G93">
            <v>46.68</v>
          </cell>
        </row>
        <row r="112">
          <cell r="C112" t="str">
            <v>&lt; &lt; &lt; &lt; &lt; &lt; &lt; &lt; &lt;    total à préfinancer</v>
          </cell>
        </row>
      </sheetData>
      <sheetData sheetId="2">
        <row r="9">
          <cell r="AB9">
            <v>6699.829999999999</v>
          </cell>
        </row>
        <row r="28">
          <cell r="AR28">
            <v>103977.94999999998</v>
          </cell>
        </row>
        <row r="29">
          <cell r="AR29">
            <v>63977.949999999983</v>
          </cell>
        </row>
        <row r="30">
          <cell r="P30">
            <v>203953.46</v>
          </cell>
        </row>
      </sheetData>
      <sheetData sheetId="3">
        <row r="2">
          <cell r="S2">
            <v>20</v>
          </cell>
          <cell r="T2" t="str">
            <v>calcul</v>
          </cell>
          <cell r="U2">
            <v>10</v>
          </cell>
          <cell r="V2">
            <v>5</v>
          </cell>
          <cell r="Z2">
            <v>20</v>
          </cell>
        </row>
        <row r="3">
          <cell r="S3" t="str">
            <v>ans</v>
          </cell>
          <cell r="T3" t="str">
            <v>ans</v>
          </cell>
          <cell r="U3" t="str">
            <v>ans</v>
          </cell>
          <cell r="V3" t="str">
            <v>ans</v>
          </cell>
          <cell r="AG3">
            <v>38120</v>
          </cell>
        </row>
        <row r="4">
          <cell r="AT4" t="str">
            <v>Placement apport réel :  30000  €</v>
          </cell>
        </row>
        <row r="25">
          <cell r="AO25">
            <v>56977.950000000004</v>
          </cell>
        </row>
        <row r="27">
          <cell r="AL27">
            <v>10054.910000000002</v>
          </cell>
        </row>
        <row r="32">
          <cell r="AO32">
            <v>6894.3319500000007</v>
          </cell>
        </row>
        <row r="33">
          <cell r="AZ33" t="b">
            <v>1</v>
          </cell>
        </row>
      </sheetData>
      <sheetData sheetId="4">
        <row r="5">
          <cell r="H5">
            <v>30000</v>
          </cell>
        </row>
      </sheetData>
      <sheetData sheetId="5" refreshError="1"/>
      <sheetData sheetId="6" refreshError="1"/>
      <sheetData sheetId="7">
        <row r="2">
          <cell r="G2">
            <v>1337.3600000000006</v>
          </cell>
          <cell r="H2">
            <v>2110</v>
          </cell>
          <cell r="I2">
            <v>2029.3600000000006</v>
          </cell>
          <cell r="J2">
            <v>1945.3099999999995</v>
          </cell>
          <cell r="K2">
            <v>6545.48</v>
          </cell>
          <cell r="L2">
            <v>6488.0099999999993</v>
          </cell>
          <cell r="M2">
            <v>6428.39</v>
          </cell>
          <cell r="N2">
            <v>6366.6799999999994</v>
          </cell>
          <cell r="O2">
            <v>6302.71</v>
          </cell>
          <cell r="P2">
            <v>6236.54</v>
          </cell>
          <cell r="Q2">
            <v>6167.99</v>
          </cell>
          <cell r="R2">
            <v>6097.1399999999994</v>
          </cell>
          <cell r="S2">
            <v>6023.77</v>
          </cell>
          <cell r="T2">
            <v>5947.9699999999993</v>
          </cell>
          <cell r="U2">
            <v>5869.67</v>
          </cell>
          <cell r="V2">
            <v>5788.8</v>
          </cell>
          <cell r="W2">
            <v>5705.28</v>
          </cell>
          <cell r="X2">
            <v>5619.0900000000011</v>
          </cell>
          <cell r="Y2">
            <v>5530.1100000000006</v>
          </cell>
          <cell r="Z2">
            <v>5438.2899999999991</v>
          </cell>
        </row>
        <row r="3">
          <cell r="G3">
            <v>2398.23</v>
          </cell>
          <cell r="H3">
            <v>3526.67</v>
          </cell>
          <cell r="I3">
            <v>3661.79</v>
          </cell>
          <cell r="J3">
            <v>3803.93</v>
          </cell>
          <cell r="K3">
            <v>3953.51</v>
          </cell>
          <cell r="L3">
            <v>3885.89</v>
          </cell>
          <cell r="M3">
            <v>3815.75</v>
          </cell>
          <cell r="N3">
            <v>3743.15</v>
          </cell>
          <cell r="O3">
            <v>3667.89</v>
          </cell>
          <cell r="P3">
            <v>3590.05</v>
          </cell>
          <cell r="Q3">
            <v>3509.4</v>
          </cell>
          <cell r="R3">
            <v>3426.05</v>
          </cell>
          <cell r="S3">
            <v>3339.73</v>
          </cell>
          <cell r="T3">
            <v>3250.55</v>
          </cell>
          <cell r="U3">
            <v>3158.43</v>
          </cell>
          <cell r="V3">
            <v>3063.29</v>
          </cell>
          <cell r="W3">
            <v>2965.04</v>
          </cell>
          <cell r="X3">
            <v>2863.63</v>
          </cell>
          <cell r="Y3">
            <v>2758.95</v>
          </cell>
          <cell r="Z3">
            <v>2650.93</v>
          </cell>
        </row>
        <row r="4">
          <cell r="G4" t="str">
            <v>cumulé :</v>
          </cell>
          <cell r="H4">
            <v>5900</v>
          </cell>
          <cell r="I4">
            <v>9600</v>
          </cell>
          <cell r="J4">
            <v>13400</v>
          </cell>
          <cell r="K4">
            <v>17400</v>
          </cell>
          <cell r="L4">
            <v>21300</v>
          </cell>
          <cell r="M4">
            <v>25100</v>
          </cell>
          <cell r="N4">
            <v>28800</v>
          </cell>
          <cell r="O4">
            <v>32500</v>
          </cell>
          <cell r="P4">
            <v>36100</v>
          </cell>
          <cell r="Q4">
            <v>39600</v>
          </cell>
          <cell r="R4">
            <v>43000</v>
          </cell>
          <cell r="S4">
            <v>46300</v>
          </cell>
          <cell r="T4">
            <v>49600</v>
          </cell>
          <cell r="U4">
            <v>52800</v>
          </cell>
          <cell r="V4">
            <v>55900</v>
          </cell>
          <cell r="W4">
            <v>58900</v>
          </cell>
          <cell r="X4">
            <v>61800</v>
          </cell>
          <cell r="Y4">
            <v>64600</v>
          </cell>
          <cell r="Z4">
            <v>67300</v>
          </cell>
        </row>
        <row r="5">
          <cell r="G5">
            <v>1</v>
          </cell>
          <cell r="H5">
            <v>2</v>
          </cell>
          <cell r="I5">
            <v>3</v>
          </cell>
          <cell r="J5">
            <v>4</v>
          </cell>
          <cell r="K5">
            <v>5</v>
          </cell>
          <cell r="L5">
            <v>6</v>
          </cell>
          <cell r="M5">
            <v>7</v>
          </cell>
          <cell r="N5">
            <v>8</v>
          </cell>
          <cell r="O5">
            <v>9</v>
          </cell>
          <cell r="P5">
            <v>10</v>
          </cell>
          <cell r="Q5">
            <v>11</v>
          </cell>
          <cell r="R5">
            <v>12</v>
          </cell>
          <cell r="S5">
            <v>13</v>
          </cell>
          <cell r="T5">
            <v>14</v>
          </cell>
          <cell r="U5">
            <v>15</v>
          </cell>
          <cell r="V5">
            <v>16</v>
          </cell>
          <cell r="W5">
            <v>17</v>
          </cell>
          <cell r="X5">
            <v>18</v>
          </cell>
          <cell r="Y5">
            <v>19</v>
          </cell>
          <cell r="Z5">
            <v>20</v>
          </cell>
        </row>
        <row r="6">
          <cell r="G6">
            <v>40080</v>
          </cell>
          <cell r="H6">
            <v>40445</v>
          </cell>
          <cell r="I6">
            <v>40810</v>
          </cell>
          <cell r="J6">
            <v>41175</v>
          </cell>
          <cell r="K6">
            <v>41540</v>
          </cell>
          <cell r="L6">
            <v>41905</v>
          </cell>
          <cell r="M6">
            <v>42270</v>
          </cell>
          <cell r="N6">
            <v>42635</v>
          </cell>
          <cell r="O6">
            <v>43000</v>
          </cell>
          <cell r="P6">
            <v>43365</v>
          </cell>
          <cell r="Q6">
            <v>43730</v>
          </cell>
          <cell r="R6">
            <v>44095</v>
          </cell>
          <cell r="S6">
            <v>44460</v>
          </cell>
          <cell r="T6">
            <v>44825</v>
          </cell>
          <cell r="U6">
            <v>45190</v>
          </cell>
          <cell r="V6">
            <v>45555</v>
          </cell>
          <cell r="W6">
            <v>45920</v>
          </cell>
          <cell r="X6">
            <v>46285</v>
          </cell>
          <cell r="Y6">
            <v>46650</v>
          </cell>
          <cell r="Z6">
            <v>47015</v>
          </cell>
        </row>
        <row r="9">
          <cell r="G9">
            <v>68152.36</v>
          </cell>
          <cell r="H9">
            <v>66377.36</v>
          </cell>
          <cell r="I9">
            <v>64521.72</v>
          </cell>
          <cell r="J9">
            <v>62582.03</v>
          </cell>
          <cell r="K9">
            <v>65242.51</v>
          </cell>
          <cell r="L9">
            <v>67845.52</v>
          </cell>
          <cell r="M9">
            <v>70388.91</v>
          </cell>
          <cell r="N9">
            <v>72870.59</v>
          </cell>
          <cell r="O9">
            <v>75288.299999999988</v>
          </cell>
          <cell r="P9">
            <v>77639.839999999997</v>
          </cell>
          <cell r="Q9">
            <v>80622.829999999987</v>
          </cell>
          <cell r="R9">
            <v>83534.97</v>
          </cell>
          <cell r="S9">
            <v>86373.739999999991</v>
          </cell>
          <cell r="T9">
            <v>89136.709999999992</v>
          </cell>
          <cell r="U9">
            <v>91821.37999999999</v>
          </cell>
          <cell r="V9">
            <v>94425.18</v>
          </cell>
          <cell r="W9">
            <v>96945.459999999992</v>
          </cell>
          <cell r="X9">
            <v>99379.549999999988</v>
          </cell>
          <cell r="Y9">
            <v>101724.65999999999</v>
          </cell>
          <cell r="Z9">
            <v>103977.94999999998</v>
          </cell>
        </row>
        <row r="11">
          <cell r="G11">
            <v>63700</v>
          </cell>
          <cell r="H11">
            <v>63700</v>
          </cell>
          <cell r="I11">
            <v>63700</v>
          </cell>
          <cell r="J11">
            <v>63700</v>
          </cell>
          <cell r="K11">
            <v>63700</v>
          </cell>
          <cell r="L11">
            <v>63700</v>
          </cell>
          <cell r="M11">
            <v>63700</v>
          </cell>
          <cell r="N11">
            <v>63700</v>
          </cell>
          <cell r="O11">
            <v>63700</v>
          </cell>
          <cell r="P11">
            <v>63700</v>
          </cell>
          <cell r="Q11">
            <v>63700</v>
          </cell>
          <cell r="R11">
            <v>63700</v>
          </cell>
          <cell r="S11">
            <v>63700</v>
          </cell>
          <cell r="T11">
            <v>63700</v>
          </cell>
          <cell r="U11">
            <v>63700</v>
          </cell>
          <cell r="V11">
            <v>63700</v>
          </cell>
          <cell r="W11">
            <v>63700</v>
          </cell>
          <cell r="X11">
            <v>63700</v>
          </cell>
          <cell r="Y11">
            <v>63700</v>
          </cell>
          <cell r="Z11">
            <v>63700</v>
          </cell>
        </row>
        <row r="12">
          <cell r="G12">
            <v>-3185</v>
          </cell>
          <cell r="H12">
            <v>-3185</v>
          </cell>
          <cell r="I12">
            <v>-3185</v>
          </cell>
          <cell r="J12">
            <v>-3185</v>
          </cell>
          <cell r="K12">
            <v>-3185</v>
          </cell>
          <cell r="L12">
            <v>-3185</v>
          </cell>
          <cell r="M12">
            <v>-3185</v>
          </cell>
          <cell r="N12">
            <v>-3185</v>
          </cell>
          <cell r="O12">
            <v>-3185</v>
          </cell>
          <cell r="P12">
            <v>-3185</v>
          </cell>
          <cell r="Q12">
            <v>-3185</v>
          </cell>
          <cell r="R12">
            <v>-3185</v>
          </cell>
          <cell r="S12">
            <v>-3185</v>
          </cell>
          <cell r="T12">
            <v>-3185</v>
          </cell>
          <cell r="U12">
            <v>-3185</v>
          </cell>
          <cell r="V12">
            <v>-3185</v>
          </cell>
          <cell r="W12">
            <v>-3185</v>
          </cell>
          <cell r="X12">
            <v>-3185</v>
          </cell>
          <cell r="Y12">
            <v>-3185</v>
          </cell>
          <cell r="Z12">
            <v>-3185</v>
          </cell>
        </row>
        <row r="13">
          <cell r="H13">
            <v>-6370</v>
          </cell>
          <cell r="I13">
            <v>-9555</v>
          </cell>
          <cell r="J13">
            <v>-12740</v>
          </cell>
          <cell r="K13">
            <v>-15925</v>
          </cell>
          <cell r="L13">
            <v>-19110</v>
          </cell>
          <cell r="M13">
            <v>-22295</v>
          </cell>
          <cell r="N13">
            <v>-25480</v>
          </cell>
          <cell r="O13">
            <v>-28665</v>
          </cell>
          <cell r="P13">
            <v>-31850</v>
          </cell>
          <cell r="Q13">
            <v>-35035</v>
          </cell>
          <cell r="R13">
            <v>-38220</v>
          </cell>
          <cell r="S13">
            <v>-41405</v>
          </cell>
          <cell r="T13">
            <v>-44590</v>
          </cell>
          <cell r="U13">
            <v>-47775</v>
          </cell>
          <cell r="V13">
            <v>-50960</v>
          </cell>
          <cell r="W13">
            <v>-54145</v>
          </cell>
          <cell r="X13">
            <v>-57330</v>
          </cell>
          <cell r="Y13">
            <v>-60515</v>
          </cell>
          <cell r="Z13">
            <v>-63700</v>
          </cell>
        </row>
        <row r="14">
          <cell r="G14">
            <v>7000</v>
          </cell>
          <cell r="H14">
            <v>7000</v>
          </cell>
          <cell r="I14">
            <v>7000</v>
          </cell>
          <cell r="J14">
            <v>7000</v>
          </cell>
          <cell r="K14">
            <v>7000</v>
          </cell>
          <cell r="L14">
            <v>7000</v>
          </cell>
          <cell r="M14">
            <v>7000</v>
          </cell>
          <cell r="N14">
            <v>7000</v>
          </cell>
          <cell r="O14">
            <v>7000</v>
          </cell>
          <cell r="P14">
            <v>7000</v>
          </cell>
          <cell r="Q14">
            <v>7000</v>
          </cell>
          <cell r="R14">
            <v>7000</v>
          </cell>
          <cell r="S14">
            <v>7000</v>
          </cell>
          <cell r="T14">
            <v>7000</v>
          </cell>
          <cell r="U14">
            <v>7000</v>
          </cell>
          <cell r="V14">
            <v>7000</v>
          </cell>
          <cell r="W14">
            <v>7000</v>
          </cell>
          <cell r="X14">
            <v>7000</v>
          </cell>
          <cell r="Y14">
            <v>7000</v>
          </cell>
          <cell r="Z14">
            <v>7000</v>
          </cell>
        </row>
        <row r="15">
          <cell r="G15">
            <v>-700</v>
          </cell>
          <cell r="H15">
            <v>-700</v>
          </cell>
          <cell r="I15">
            <v>-700</v>
          </cell>
          <cell r="J15">
            <v>-700</v>
          </cell>
          <cell r="K15">
            <v>-700</v>
          </cell>
          <cell r="L15">
            <v>-700</v>
          </cell>
          <cell r="M15">
            <v>-700</v>
          </cell>
          <cell r="N15">
            <v>-700</v>
          </cell>
          <cell r="O15">
            <v>-700</v>
          </cell>
          <cell r="P15">
            <v>-700</v>
          </cell>
          <cell r="Q15">
            <v>0</v>
          </cell>
          <cell r="R15">
            <v>0</v>
          </cell>
          <cell r="S15">
            <v>0</v>
          </cell>
          <cell r="T15">
            <v>0</v>
          </cell>
          <cell r="U15">
            <v>0</v>
          </cell>
          <cell r="V15">
            <v>0</v>
          </cell>
          <cell r="W15">
            <v>0</v>
          </cell>
          <cell r="X15">
            <v>0</v>
          </cell>
          <cell r="Y15">
            <v>0</v>
          </cell>
          <cell r="Z15">
            <v>0</v>
          </cell>
        </row>
        <row r="16">
          <cell r="H16">
            <v>-1400</v>
          </cell>
          <cell r="I16">
            <v>-2100</v>
          </cell>
          <cell r="J16">
            <v>-2800</v>
          </cell>
          <cell r="K16">
            <v>-3500</v>
          </cell>
          <cell r="L16">
            <v>-4200</v>
          </cell>
          <cell r="M16">
            <v>-4900</v>
          </cell>
          <cell r="N16">
            <v>-5600</v>
          </cell>
          <cell r="O16">
            <v>-6300</v>
          </cell>
          <cell r="P16">
            <v>-7000</v>
          </cell>
          <cell r="Q16">
            <v>-7000</v>
          </cell>
          <cell r="R16">
            <v>-7000</v>
          </cell>
          <cell r="S16">
            <v>-7000</v>
          </cell>
          <cell r="T16">
            <v>-7000</v>
          </cell>
          <cell r="U16">
            <v>-7000</v>
          </cell>
          <cell r="V16">
            <v>-7000</v>
          </cell>
          <cell r="W16">
            <v>-7000</v>
          </cell>
          <cell r="X16">
            <v>-7000</v>
          </cell>
          <cell r="Y16">
            <v>-7000</v>
          </cell>
          <cell r="Z16">
            <v>-7000</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G20">
            <v>1337.3600000000006</v>
          </cell>
          <cell r="H20">
            <v>3447.3600000000006</v>
          </cell>
          <cell r="I20">
            <v>5476.7200000000012</v>
          </cell>
          <cell r="J20">
            <v>7422.0300000000007</v>
          </cell>
          <cell r="K20">
            <v>13967.51</v>
          </cell>
          <cell r="L20">
            <v>20455.52</v>
          </cell>
          <cell r="M20">
            <v>26883.91</v>
          </cell>
          <cell r="N20">
            <v>33250.589999999997</v>
          </cell>
          <cell r="O20">
            <v>39553.299999999996</v>
          </cell>
          <cell r="P20">
            <v>45789.84</v>
          </cell>
          <cell r="Q20">
            <v>51957.829999999994</v>
          </cell>
          <cell r="R20">
            <v>58054.969999999994</v>
          </cell>
          <cell r="S20">
            <v>64078.739999999991</v>
          </cell>
          <cell r="T20">
            <v>70026.709999999992</v>
          </cell>
          <cell r="U20">
            <v>75896.37999999999</v>
          </cell>
          <cell r="V20">
            <v>81685.179999999993</v>
          </cell>
          <cell r="W20">
            <v>87390.459999999992</v>
          </cell>
          <cell r="X20">
            <v>93009.549999999988</v>
          </cell>
          <cell r="Y20">
            <v>98539.659999999989</v>
          </cell>
          <cell r="Z20">
            <v>103977.94999999998</v>
          </cell>
        </row>
        <row r="22">
          <cell r="G22">
            <v>68152.36</v>
          </cell>
          <cell r="H22">
            <v>66377.36</v>
          </cell>
          <cell r="I22">
            <v>64521.72</v>
          </cell>
          <cell r="J22">
            <v>62582.03</v>
          </cell>
          <cell r="K22">
            <v>65242.509999999995</v>
          </cell>
          <cell r="L22">
            <v>67845.51999999999</v>
          </cell>
          <cell r="M22">
            <v>70388.91</v>
          </cell>
          <cell r="N22">
            <v>72870.59</v>
          </cell>
          <cell r="O22">
            <v>75288.299999999988</v>
          </cell>
          <cell r="P22">
            <v>77639.839999999997</v>
          </cell>
          <cell r="Q22">
            <v>79922.829999999987</v>
          </cell>
          <cell r="R22">
            <v>82134.97</v>
          </cell>
          <cell r="S22">
            <v>84273.739999999991</v>
          </cell>
          <cell r="T22">
            <v>86336.709999999992</v>
          </cell>
          <cell r="U22">
            <v>88321.37999999999</v>
          </cell>
          <cell r="V22">
            <v>90225.18</v>
          </cell>
          <cell r="W22">
            <v>92045.459999999992</v>
          </cell>
          <cell r="X22">
            <v>93779.549999999988</v>
          </cell>
          <cell r="Y22">
            <v>95424.66</v>
          </cell>
          <cell r="Z22">
            <v>96977.95</v>
          </cell>
        </row>
        <row r="24">
          <cell r="G24">
            <v>40000</v>
          </cell>
          <cell r="H24">
            <v>40000</v>
          </cell>
          <cell r="I24">
            <v>40000</v>
          </cell>
          <cell r="J24">
            <v>40000</v>
          </cell>
          <cell r="K24">
            <v>40000</v>
          </cell>
          <cell r="L24">
            <v>40000</v>
          </cell>
          <cell r="M24">
            <v>40000</v>
          </cell>
          <cell r="N24">
            <v>40000</v>
          </cell>
          <cell r="O24">
            <v>40000</v>
          </cell>
          <cell r="P24">
            <v>40000</v>
          </cell>
          <cell r="Q24">
            <v>40000</v>
          </cell>
          <cell r="R24">
            <v>40000</v>
          </cell>
          <cell r="S24">
            <v>40000</v>
          </cell>
          <cell r="T24">
            <v>40000</v>
          </cell>
          <cell r="U24">
            <v>40000</v>
          </cell>
          <cell r="V24">
            <v>40000</v>
          </cell>
          <cell r="W24">
            <v>40000</v>
          </cell>
          <cell r="X24">
            <v>40000</v>
          </cell>
          <cell r="Y24">
            <v>40000</v>
          </cell>
          <cell r="Z24">
            <v>40000</v>
          </cell>
        </row>
        <row r="29">
          <cell r="G29">
            <v>2398.2299999999996</v>
          </cell>
          <cell r="H29">
            <v>5924.9</v>
          </cell>
          <cell r="I29">
            <v>9586.6899999999987</v>
          </cell>
          <cell r="J29">
            <v>13390.619999999999</v>
          </cell>
          <cell r="K29">
            <v>17344.129999999997</v>
          </cell>
          <cell r="L29">
            <v>21230.019999999997</v>
          </cell>
          <cell r="M29">
            <v>25045.769999999997</v>
          </cell>
          <cell r="N29">
            <v>28788.92</v>
          </cell>
          <cell r="O29">
            <v>32456.809999999998</v>
          </cell>
          <cell r="P29">
            <v>36046.86</v>
          </cell>
          <cell r="Q29">
            <v>39556.26</v>
          </cell>
          <cell r="R29">
            <v>42982.31</v>
          </cell>
          <cell r="S29">
            <v>46322.04</v>
          </cell>
          <cell r="T29">
            <v>49572.59</v>
          </cell>
          <cell r="U29">
            <v>52731.02</v>
          </cell>
          <cell r="V29">
            <v>55794.31</v>
          </cell>
          <cell r="W29">
            <v>58759.35</v>
          </cell>
          <cell r="X29">
            <v>61622.979999999996</v>
          </cell>
          <cell r="Y29">
            <v>64381.929999999993</v>
          </cell>
          <cell r="Z29">
            <v>67032.859999999986</v>
          </cell>
        </row>
        <row r="30">
          <cell r="G30">
            <v>2038.4999999999995</v>
          </cell>
          <cell r="H30">
            <v>5036.17</v>
          </cell>
          <cell r="I30">
            <v>8148.6899999999987</v>
          </cell>
          <cell r="J30">
            <v>11382.029999999999</v>
          </cell>
          <cell r="K30">
            <v>14742.509999999998</v>
          </cell>
          <cell r="L30">
            <v>18045.519999999997</v>
          </cell>
          <cell r="M30">
            <v>21288.909999999996</v>
          </cell>
          <cell r="N30">
            <v>24470.589999999997</v>
          </cell>
          <cell r="O30">
            <v>27588.299999999996</v>
          </cell>
          <cell r="P30">
            <v>30639.839999999997</v>
          </cell>
          <cell r="Q30">
            <v>33622.829999999994</v>
          </cell>
          <cell r="R30">
            <v>36534.969999999994</v>
          </cell>
          <cell r="S30">
            <v>39373.739999999991</v>
          </cell>
          <cell r="T30">
            <v>42136.709999999992</v>
          </cell>
          <cell r="U30">
            <v>44821.37999999999</v>
          </cell>
          <cell r="V30">
            <v>47425.179999999993</v>
          </cell>
          <cell r="W30">
            <v>49945.459999999992</v>
          </cell>
          <cell r="X30">
            <v>52379.549999999996</v>
          </cell>
          <cell r="Y30">
            <v>54724.659999999996</v>
          </cell>
          <cell r="Z30">
            <v>56977.95</v>
          </cell>
        </row>
        <row r="32">
          <cell r="G32">
            <v>14000</v>
          </cell>
          <cell r="H32">
            <v>14000</v>
          </cell>
          <cell r="I32">
            <v>14000</v>
          </cell>
          <cell r="J32">
            <v>14000</v>
          </cell>
          <cell r="K32">
            <v>14000</v>
          </cell>
          <cell r="L32">
            <v>14000</v>
          </cell>
          <cell r="M32">
            <v>14000</v>
          </cell>
          <cell r="N32">
            <v>14000</v>
          </cell>
          <cell r="O32">
            <v>14000</v>
          </cell>
          <cell r="P32">
            <v>14000</v>
          </cell>
          <cell r="Q32">
            <v>14000</v>
          </cell>
          <cell r="R32">
            <v>14000</v>
          </cell>
          <cell r="S32">
            <v>14000</v>
          </cell>
          <cell r="T32">
            <v>14000</v>
          </cell>
          <cell r="U32">
            <v>14000</v>
          </cell>
          <cell r="V32">
            <v>14000</v>
          </cell>
          <cell r="W32">
            <v>14000</v>
          </cell>
          <cell r="X32">
            <v>14000</v>
          </cell>
          <cell r="Y32">
            <v>14000</v>
          </cell>
          <cell r="Z32">
            <v>14000</v>
          </cell>
        </row>
        <row r="35">
          <cell r="G35">
            <v>700</v>
          </cell>
          <cell r="H35">
            <v>1400</v>
          </cell>
          <cell r="I35">
            <v>2100</v>
          </cell>
          <cell r="J35">
            <v>2800</v>
          </cell>
          <cell r="K35">
            <v>3500</v>
          </cell>
          <cell r="L35">
            <v>4200</v>
          </cell>
          <cell r="M35">
            <v>4900</v>
          </cell>
          <cell r="N35">
            <v>5600</v>
          </cell>
          <cell r="O35">
            <v>6300</v>
          </cell>
          <cell r="P35">
            <v>7000</v>
          </cell>
          <cell r="Q35">
            <v>7700</v>
          </cell>
          <cell r="R35">
            <v>8400</v>
          </cell>
          <cell r="S35">
            <v>9100</v>
          </cell>
          <cell r="T35">
            <v>9800</v>
          </cell>
          <cell r="U35">
            <v>10500</v>
          </cell>
          <cell r="V35">
            <v>11200</v>
          </cell>
          <cell r="W35">
            <v>11900</v>
          </cell>
          <cell r="X35">
            <v>12600</v>
          </cell>
          <cell r="Y35">
            <v>13300</v>
          </cell>
          <cell r="Z35">
            <v>14000</v>
          </cell>
        </row>
        <row r="36">
          <cell r="G36">
            <v>13300</v>
          </cell>
          <cell r="H36">
            <v>12600</v>
          </cell>
          <cell r="I36">
            <v>11900</v>
          </cell>
          <cell r="J36">
            <v>11200</v>
          </cell>
          <cell r="K36">
            <v>10500</v>
          </cell>
          <cell r="L36">
            <v>9800</v>
          </cell>
          <cell r="M36">
            <v>9100</v>
          </cell>
          <cell r="N36">
            <v>8400</v>
          </cell>
          <cell r="O36">
            <v>7700</v>
          </cell>
          <cell r="P36">
            <v>7000</v>
          </cell>
          <cell r="Q36">
            <v>6300</v>
          </cell>
          <cell r="R36">
            <v>5600</v>
          </cell>
          <cell r="S36">
            <v>4900</v>
          </cell>
          <cell r="T36">
            <v>4200</v>
          </cell>
          <cell r="U36">
            <v>3500</v>
          </cell>
          <cell r="V36">
            <v>2800</v>
          </cell>
          <cell r="W36">
            <v>2100</v>
          </cell>
          <cell r="X36">
            <v>1400</v>
          </cell>
          <cell r="Y36">
            <v>700</v>
          </cell>
          <cell r="Z36">
            <v>0</v>
          </cell>
        </row>
        <row r="38">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G41">
            <v>16700</v>
          </cell>
          <cell r="H41">
            <v>16700</v>
          </cell>
          <cell r="I41">
            <v>16700</v>
          </cell>
          <cell r="J41">
            <v>16700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G42">
            <v>3886.14</v>
          </cell>
          <cell r="H42">
            <v>4072.67</v>
          </cell>
          <cell r="I42">
            <v>4268.16</v>
          </cell>
          <cell r="J42">
            <v>4473.03</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H43">
            <v>7958.8099999999995</v>
          </cell>
          <cell r="I43">
            <v>12226.97</v>
          </cell>
          <cell r="J43">
            <v>16700</v>
          </cell>
          <cell r="K43">
            <v>16700</v>
          </cell>
          <cell r="L43">
            <v>16700</v>
          </cell>
          <cell r="M43">
            <v>16700</v>
          </cell>
          <cell r="N43">
            <v>16700</v>
          </cell>
          <cell r="O43">
            <v>16700</v>
          </cell>
          <cell r="P43">
            <v>16700</v>
          </cell>
          <cell r="Q43">
            <v>16700</v>
          </cell>
          <cell r="R43">
            <v>16700</v>
          </cell>
          <cell r="S43">
            <v>16700</v>
          </cell>
          <cell r="T43">
            <v>16700</v>
          </cell>
          <cell r="U43">
            <v>16700</v>
          </cell>
          <cell r="V43">
            <v>16700</v>
          </cell>
          <cell r="W43">
            <v>16700</v>
          </cell>
          <cell r="X43">
            <v>16700</v>
          </cell>
          <cell r="Y43">
            <v>16700</v>
          </cell>
          <cell r="Z43">
            <v>16700</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9">
          <cell r="G49">
            <v>12813.86</v>
          </cell>
          <cell r="H49">
            <v>8741.19</v>
          </cell>
          <cell r="I49">
            <v>4473.0300000000007</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1">
          <cell r="G51">
            <v>4687.74</v>
          </cell>
          <cell r="H51">
            <v>4687.74</v>
          </cell>
          <cell r="I51">
            <v>4687.74</v>
          </cell>
          <cell r="J51">
            <v>4687.74</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5">
          <cell r="G55">
            <v>8585.48</v>
          </cell>
          <cell r="H55">
            <v>7455</v>
          </cell>
          <cell r="I55">
            <v>7316.77</v>
          </cell>
          <cell r="J55">
            <v>7170.41</v>
          </cell>
          <cell r="K55">
            <v>7015.48</v>
          </cell>
          <cell r="L55">
            <v>7076.58</v>
          </cell>
          <cell r="M55">
            <v>7139.01</v>
          </cell>
          <cell r="N55">
            <v>7202.82</v>
          </cell>
          <cell r="O55">
            <v>7268.0300000000007</v>
          </cell>
          <cell r="P55">
            <v>7334.68</v>
          </cell>
          <cell r="Q55">
            <v>7402.81</v>
          </cell>
          <cell r="R55">
            <v>7472.4400000000005</v>
          </cell>
          <cell r="S55">
            <v>7543.63</v>
          </cell>
          <cell r="T55">
            <v>7616.42</v>
          </cell>
          <cell r="U55">
            <v>7690.82</v>
          </cell>
          <cell r="V55">
            <v>7766.9</v>
          </cell>
          <cell r="W55">
            <v>7844.7</v>
          </cell>
          <cell r="X55">
            <v>7924.24</v>
          </cell>
          <cell r="Y55">
            <v>8005.59</v>
          </cell>
          <cell r="Z55">
            <v>8088.79</v>
          </cell>
        </row>
        <row r="57">
          <cell r="G57">
            <v>837.2</v>
          </cell>
          <cell r="H57">
            <v>862.32</v>
          </cell>
          <cell r="I57">
            <v>888.19</v>
          </cell>
          <cell r="J57">
            <v>914.84</v>
          </cell>
          <cell r="K57">
            <v>942.29</v>
          </cell>
          <cell r="L57">
            <v>970.56</v>
          </cell>
          <cell r="M57">
            <v>999.68</v>
          </cell>
          <cell r="N57">
            <v>1029.67</v>
          </cell>
          <cell r="O57">
            <v>1060.56</v>
          </cell>
          <cell r="P57">
            <v>1092.3800000000001</v>
          </cell>
          <cell r="Q57">
            <v>1125.1500000000001</v>
          </cell>
          <cell r="R57">
            <v>1158.9000000000001</v>
          </cell>
          <cell r="S57">
            <v>1193.67</v>
          </cell>
          <cell r="T57">
            <v>1229.48</v>
          </cell>
          <cell r="U57">
            <v>1266.3599999999999</v>
          </cell>
          <cell r="V57">
            <v>1304.3499999999999</v>
          </cell>
          <cell r="W57">
            <v>1343.48</v>
          </cell>
          <cell r="X57">
            <v>1383.78</v>
          </cell>
          <cell r="Y57">
            <v>1425.29</v>
          </cell>
          <cell r="Z57">
            <v>1468.05</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G60">
            <v>46.68</v>
          </cell>
          <cell r="H60">
            <v>47.38</v>
          </cell>
          <cell r="I60">
            <v>48.09</v>
          </cell>
          <cell r="J60">
            <v>48.81</v>
          </cell>
          <cell r="K60">
            <v>49.54</v>
          </cell>
          <cell r="L60">
            <v>50.28</v>
          </cell>
          <cell r="M60">
            <v>51.03</v>
          </cell>
          <cell r="N60">
            <v>51.8</v>
          </cell>
          <cell r="O60">
            <v>52.58</v>
          </cell>
          <cell r="P60">
            <v>53.37</v>
          </cell>
          <cell r="Q60">
            <v>54.17</v>
          </cell>
          <cell r="R60">
            <v>54.98</v>
          </cell>
          <cell r="S60">
            <v>55.8</v>
          </cell>
          <cell r="T60">
            <v>56.64</v>
          </cell>
          <cell r="U60">
            <v>57.49</v>
          </cell>
          <cell r="V60">
            <v>58.35</v>
          </cell>
          <cell r="W60">
            <v>59.23</v>
          </cell>
          <cell r="X60">
            <v>60.12</v>
          </cell>
          <cell r="Y60">
            <v>61.02</v>
          </cell>
          <cell r="Z60">
            <v>61.94</v>
          </cell>
        </row>
        <row r="61">
          <cell r="G61">
            <v>500</v>
          </cell>
          <cell r="H61">
            <v>507.5</v>
          </cell>
          <cell r="I61">
            <v>515.11</v>
          </cell>
          <cell r="J61">
            <v>522.84</v>
          </cell>
          <cell r="K61">
            <v>530.67999999999995</v>
          </cell>
          <cell r="L61">
            <v>538.64</v>
          </cell>
          <cell r="M61">
            <v>546.72</v>
          </cell>
          <cell r="N61">
            <v>554.91999999999996</v>
          </cell>
          <cell r="O61">
            <v>563.24</v>
          </cell>
          <cell r="P61">
            <v>571.69000000000005</v>
          </cell>
          <cell r="Q61">
            <v>580.27</v>
          </cell>
          <cell r="R61">
            <v>588.97</v>
          </cell>
          <cell r="S61">
            <v>597.79999999999995</v>
          </cell>
          <cell r="T61">
            <v>606.77</v>
          </cell>
          <cell r="U61">
            <v>615.87</v>
          </cell>
          <cell r="V61">
            <v>625.11</v>
          </cell>
          <cell r="W61">
            <v>634.49</v>
          </cell>
          <cell r="X61">
            <v>644.01</v>
          </cell>
          <cell r="Y61">
            <v>653.66999999999996</v>
          </cell>
          <cell r="Z61">
            <v>663.48</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G64">
            <v>1000</v>
          </cell>
          <cell r="H64">
            <v>1015</v>
          </cell>
          <cell r="I64">
            <v>1030.23</v>
          </cell>
          <cell r="J64">
            <v>1045.68</v>
          </cell>
          <cell r="K64">
            <v>1061.3699999999999</v>
          </cell>
          <cell r="L64">
            <v>1077.29</v>
          </cell>
          <cell r="M64">
            <v>1093.45</v>
          </cell>
          <cell r="N64">
            <v>1109.8499999999999</v>
          </cell>
          <cell r="O64">
            <v>1126.5</v>
          </cell>
          <cell r="P64">
            <v>1143.4000000000001</v>
          </cell>
          <cell r="Q64">
            <v>1160.55</v>
          </cell>
          <cell r="R64">
            <v>1177.96</v>
          </cell>
          <cell r="S64">
            <v>1195.6300000000001</v>
          </cell>
          <cell r="T64">
            <v>1213.56</v>
          </cell>
          <cell r="U64">
            <v>1231.76</v>
          </cell>
          <cell r="V64">
            <v>1250.24</v>
          </cell>
          <cell r="W64">
            <v>1268.99</v>
          </cell>
          <cell r="X64">
            <v>1288.02</v>
          </cell>
          <cell r="Y64">
            <v>1307.3399999999999</v>
          </cell>
          <cell r="Z64">
            <v>1326.95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G66">
            <v>150</v>
          </cell>
          <cell r="H66">
            <v>152.25</v>
          </cell>
          <cell r="I66">
            <v>154.53</v>
          </cell>
          <cell r="J66">
            <v>156.85</v>
          </cell>
          <cell r="K66">
            <v>159.19999999999999</v>
          </cell>
          <cell r="L66">
            <v>161.59</v>
          </cell>
          <cell r="M66">
            <v>164.01</v>
          </cell>
          <cell r="N66">
            <v>166.47</v>
          </cell>
          <cell r="O66">
            <v>168.97</v>
          </cell>
          <cell r="P66">
            <v>171.5</v>
          </cell>
          <cell r="Q66">
            <v>174.07</v>
          </cell>
          <cell r="R66">
            <v>176.68</v>
          </cell>
          <cell r="S66">
            <v>179.33</v>
          </cell>
          <cell r="T66">
            <v>182.02</v>
          </cell>
          <cell r="U66">
            <v>184.75</v>
          </cell>
          <cell r="V66">
            <v>187.52</v>
          </cell>
          <cell r="W66">
            <v>190.33</v>
          </cell>
          <cell r="X66">
            <v>193.18</v>
          </cell>
          <cell r="Y66">
            <v>196.08</v>
          </cell>
          <cell r="Z66">
            <v>199.02</v>
          </cell>
        </row>
        <row r="67">
          <cell r="G67">
            <v>50</v>
          </cell>
          <cell r="H67">
            <v>50.75</v>
          </cell>
          <cell r="I67">
            <v>51.51</v>
          </cell>
          <cell r="J67">
            <v>52.28</v>
          </cell>
          <cell r="K67">
            <v>53.06</v>
          </cell>
          <cell r="L67">
            <v>53.86</v>
          </cell>
          <cell r="M67">
            <v>54.67</v>
          </cell>
          <cell r="N67">
            <v>55.49</v>
          </cell>
          <cell r="O67">
            <v>56.32</v>
          </cell>
          <cell r="P67">
            <v>57.16</v>
          </cell>
          <cell r="Q67">
            <v>58.02</v>
          </cell>
          <cell r="R67">
            <v>58.89</v>
          </cell>
          <cell r="S67">
            <v>59.77</v>
          </cell>
          <cell r="T67">
            <v>60.67</v>
          </cell>
          <cell r="U67">
            <v>61.58</v>
          </cell>
          <cell r="V67">
            <v>62.5</v>
          </cell>
          <cell r="W67">
            <v>63.44</v>
          </cell>
          <cell r="X67">
            <v>64.39</v>
          </cell>
          <cell r="Y67">
            <v>65.36</v>
          </cell>
          <cell r="Z67">
            <v>66.34</v>
          </cell>
        </row>
        <row r="68">
          <cell r="G68">
            <v>2583.88</v>
          </cell>
          <cell r="H68">
            <v>2635.2</v>
          </cell>
          <cell r="I68">
            <v>2687.6600000000003</v>
          </cell>
          <cell r="J68">
            <v>2741.3</v>
          </cell>
          <cell r="K68">
            <v>2796.1399999999994</v>
          </cell>
          <cell r="L68">
            <v>2852.2200000000003</v>
          </cell>
          <cell r="M68">
            <v>2909.5600000000004</v>
          </cell>
          <cell r="N68">
            <v>2968.1999999999994</v>
          </cell>
          <cell r="O68">
            <v>3028.17</v>
          </cell>
          <cell r="P68">
            <v>3089.5</v>
          </cell>
          <cell r="Q68">
            <v>3152.2300000000005</v>
          </cell>
          <cell r="R68">
            <v>3216.38</v>
          </cell>
          <cell r="S68">
            <v>3282</v>
          </cell>
          <cell r="T68">
            <v>3349.14</v>
          </cell>
          <cell r="U68">
            <v>3417.8099999999995</v>
          </cell>
          <cell r="V68">
            <v>3488.07</v>
          </cell>
          <cell r="W68">
            <v>3559.96</v>
          </cell>
          <cell r="X68">
            <v>3633.4999999999995</v>
          </cell>
          <cell r="Y68">
            <v>3708.7599999999998</v>
          </cell>
          <cell r="Z68">
            <v>3785.78</v>
          </cell>
        </row>
        <row r="70">
          <cell r="G70">
            <v>1000</v>
          </cell>
        </row>
        <row r="71">
          <cell r="G71">
            <v>315</v>
          </cell>
          <cell r="H71">
            <v>319.73</v>
          </cell>
          <cell r="I71">
            <v>324.52999999999997</v>
          </cell>
          <cell r="J71">
            <v>329.4</v>
          </cell>
          <cell r="K71">
            <v>334.34</v>
          </cell>
          <cell r="L71">
            <v>339.36</v>
          </cell>
          <cell r="M71">
            <v>344.45</v>
          </cell>
          <cell r="N71">
            <v>349.62</v>
          </cell>
          <cell r="O71">
            <v>354.86</v>
          </cell>
          <cell r="P71">
            <v>360.18</v>
          </cell>
          <cell r="Q71">
            <v>365.58</v>
          </cell>
          <cell r="R71">
            <v>371.06</v>
          </cell>
          <cell r="S71">
            <v>376.63</v>
          </cell>
          <cell r="T71">
            <v>382.28</v>
          </cell>
          <cell r="U71">
            <v>388.01</v>
          </cell>
          <cell r="V71">
            <v>393.83</v>
          </cell>
          <cell r="W71">
            <v>399.74</v>
          </cell>
          <cell r="X71">
            <v>405.74</v>
          </cell>
          <cell r="Y71">
            <v>411.83</v>
          </cell>
          <cell r="Z71">
            <v>418.01</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G75">
            <v>801.6</v>
          </cell>
          <cell r="H75">
            <v>615.07000000000005</v>
          </cell>
          <cell r="I75">
            <v>419.58</v>
          </cell>
          <cell r="J75">
            <v>214.71</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H76">
            <v>1416.67</v>
          </cell>
          <cell r="I76">
            <v>1836.25</v>
          </cell>
          <cell r="J76">
            <v>2050.96</v>
          </cell>
          <cell r="K76">
            <v>2050.96</v>
          </cell>
          <cell r="L76">
            <v>2050.96</v>
          </cell>
          <cell r="M76">
            <v>2050.96</v>
          </cell>
          <cell r="N76">
            <v>2050.96</v>
          </cell>
          <cell r="O76">
            <v>2050.96</v>
          </cell>
          <cell r="P76">
            <v>2050.96</v>
          </cell>
          <cell r="Q76">
            <v>2050.96</v>
          </cell>
          <cell r="R76">
            <v>2050.96</v>
          </cell>
          <cell r="S76">
            <v>2050.96</v>
          </cell>
          <cell r="T76">
            <v>2050.96</v>
          </cell>
          <cell r="U76">
            <v>2050.96</v>
          </cell>
          <cell r="V76">
            <v>2050.96</v>
          </cell>
          <cell r="W76">
            <v>2050.96</v>
          </cell>
          <cell r="X76">
            <v>2050.96</v>
          </cell>
          <cell r="Y76">
            <v>2050.96</v>
          </cell>
          <cell r="Z76">
            <v>2050.96</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G79">
            <v>801.6</v>
          </cell>
          <cell r="H79">
            <v>615.07000000000005</v>
          </cell>
          <cell r="I79">
            <v>419.58</v>
          </cell>
          <cell r="J79">
            <v>214.71</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1">
          <cell r="G81">
            <v>3185</v>
          </cell>
          <cell r="H81">
            <v>3185</v>
          </cell>
          <cell r="I81">
            <v>3185</v>
          </cell>
          <cell r="J81">
            <v>3185</v>
          </cell>
          <cell r="K81">
            <v>3185</v>
          </cell>
          <cell r="L81">
            <v>3185</v>
          </cell>
          <cell r="M81">
            <v>3185</v>
          </cell>
          <cell r="N81">
            <v>3185</v>
          </cell>
          <cell r="O81">
            <v>3185</v>
          </cell>
          <cell r="P81">
            <v>3185</v>
          </cell>
          <cell r="Q81">
            <v>3185</v>
          </cell>
          <cell r="R81">
            <v>3185</v>
          </cell>
          <cell r="S81">
            <v>3185</v>
          </cell>
          <cell r="T81">
            <v>3185</v>
          </cell>
          <cell r="U81">
            <v>3185</v>
          </cell>
          <cell r="V81">
            <v>3185</v>
          </cell>
          <cell r="W81">
            <v>3185</v>
          </cell>
          <cell r="X81">
            <v>3185</v>
          </cell>
          <cell r="Y81">
            <v>3185</v>
          </cell>
          <cell r="Z81">
            <v>3185</v>
          </cell>
        </row>
        <row r="82">
          <cell r="G82">
            <v>700</v>
          </cell>
          <cell r="H82">
            <v>700</v>
          </cell>
          <cell r="I82">
            <v>700</v>
          </cell>
          <cell r="J82">
            <v>700</v>
          </cell>
          <cell r="K82">
            <v>700</v>
          </cell>
          <cell r="L82">
            <v>700</v>
          </cell>
          <cell r="M82">
            <v>700</v>
          </cell>
          <cell r="N82">
            <v>700</v>
          </cell>
          <cell r="O82">
            <v>700</v>
          </cell>
          <cell r="P82">
            <v>700</v>
          </cell>
          <cell r="Q82">
            <v>0</v>
          </cell>
          <cell r="R82">
            <v>0</v>
          </cell>
          <cell r="S82">
            <v>0</v>
          </cell>
          <cell r="T82">
            <v>0</v>
          </cell>
          <cell r="U82">
            <v>0</v>
          </cell>
          <cell r="V82">
            <v>0</v>
          </cell>
          <cell r="W82">
            <v>0</v>
          </cell>
          <cell r="X82">
            <v>0</v>
          </cell>
          <cell r="Y82">
            <v>0</v>
          </cell>
          <cell r="Z82">
            <v>0</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G86">
            <v>0</v>
          </cell>
          <cell r="H86">
            <v>0</v>
          </cell>
          <cell r="I86">
            <v>0</v>
          </cell>
          <cell r="J86">
            <v>0</v>
          </cell>
          <cell r="K86">
            <v>0</v>
          </cell>
          <cell r="L86">
            <v>0</v>
          </cell>
          <cell r="M86">
            <v>0</v>
          </cell>
          <cell r="N86">
            <v>0</v>
          </cell>
          <cell r="O86">
            <v>0</v>
          </cell>
          <cell r="P86">
            <v>0</v>
          </cell>
          <cell r="Q86">
            <v>700</v>
          </cell>
          <cell r="R86">
            <v>700</v>
          </cell>
          <cell r="S86">
            <v>700</v>
          </cell>
          <cell r="T86">
            <v>700</v>
          </cell>
          <cell r="U86">
            <v>700</v>
          </cell>
          <cell r="V86">
            <v>700</v>
          </cell>
          <cell r="W86">
            <v>700</v>
          </cell>
          <cell r="X86">
            <v>700</v>
          </cell>
          <cell r="Y86">
            <v>700</v>
          </cell>
          <cell r="Z86">
            <v>700</v>
          </cell>
        </row>
        <row r="88">
          <cell r="G88">
            <v>3885</v>
          </cell>
          <cell r="H88">
            <v>3885</v>
          </cell>
          <cell r="I88">
            <v>3885</v>
          </cell>
          <cell r="J88">
            <v>3885</v>
          </cell>
          <cell r="K88">
            <v>3885</v>
          </cell>
          <cell r="L88">
            <v>3885</v>
          </cell>
          <cell r="M88">
            <v>3885</v>
          </cell>
          <cell r="N88">
            <v>3885</v>
          </cell>
          <cell r="O88">
            <v>3885</v>
          </cell>
          <cell r="P88">
            <v>3885</v>
          </cell>
          <cell r="Q88">
            <v>3885</v>
          </cell>
          <cell r="R88">
            <v>3885</v>
          </cell>
          <cell r="S88">
            <v>3885</v>
          </cell>
          <cell r="T88">
            <v>3885</v>
          </cell>
          <cell r="U88">
            <v>3885</v>
          </cell>
          <cell r="V88">
            <v>3885</v>
          </cell>
          <cell r="W88">
            <v>3885</v>
          </cell>
          <cell r="X88">
            <v>3885</v>
          </cell>
          <cell r="Y88">
            <v>3885</v>
          </cell>
          <cell r="Z88">
            <v>3885</v>
          </cell>
        </row>
        <row r="91">
          <cell r="G91">
            <v>10983.71</v>
          </cell>
          <cell r="H91">
            <v>10981.67</v>
          </cell>
          <cell r="I91">
            <v>10978.56</v>
          </cell>
          <cell r="J91">
            <v>10974.34</v>
          </cell>
          <cell r="K91">
            <v>10968.99</v>
          </cell>
          <cell r="L91">
            <v>10962.47</v>
          </cell>
          <cell r="M91">
            <v>10954.76</v>
          </cell>
          <cell r="N91">
            <v>10945.97</v>
          </cell>
          <cell r="O91">
            <v>10935.92</v>
          </cell>
          <cell r="P91">
            <v>10924.73</v>
          </cell>
          <cell r="Q91">
            <v>10912.21</v>
          </cell>
          <cell r="R91">
            <v>10898.49</v>
          </cell>
          <cell r="S91">
            <v>10883.36</v>
          </cell>
          <cell r="T91">
            <v>10866.97</v>
          </cell>
          <cell r="U91">
            <v>10849.25</v>
          </cell>
          <cell r="V91">
            <v>10830.19</v>
          </cell>
          <cell r="W91">
            <v>10809.74</v>
          </cell>
          <cell r="X91">
            <v>10787.87</v>
          </cell>
          <cell r="Y91">
            <v>10764.54</v>
          </cell>
          <cell r="Z91">
            <v>10739.72</v>
          </cell>
        </row>
        <row r="93">
          <cell r="G93">
            <v>10283.709999999999</v>
          </cell>
          <cell r="H93">
            <v>10281.67</v>
          </cell>
          <cell r="I93">
            <v>10278.56</v>
          </cell>
          <cell r="J93">
            <v>10274.34</v>
          </cell>
          <cell r="K93">
            <v>10268.99</v>
          </cell>
          <cell r="L93">
            <v>10262.469999999999</v>
          </cell>
          <cell r="M93">
            <v>10254.76</v>
          </cell>
          <cell r="N93">
            <v>10245.969999999999</v>
          </cell>
          <cell r="O93">
            <v>10235.92</v>
          </cell>
          <cell r="P93">
            <v>10224.73</v>
          </cell>
          <cell r="Q93">
            <v>10212.209999999999</v>
          </cell>
          <cell r="R93">
            <v>10198.49</v>
          </cell>
          <cell r="S93">
            <v>10183.36</v>
          </cell>
          <cell r="T93">
            <v>10166.969999999999</v>
          </cell>
          <cell r="U93">
            <v>10149.25</v>
          </cell>
          <cell r="V93">
            <v>10130.19</v>
          </cell>
          <cell r="W93">
            <v>10109.74</v>
          </cell>
          <cell r="X93">
            <v>10087.870000000001</v>
          </cell>
          <cell r="Y93">
            <v>10064.540000000001</v>
          </cell>
          <cell r="Z93">
            <v>10039.719999999999</v>
          </cell>
        </row>
        <row r="94">
          <cell r="G94">
            <v>700</v>
          </cell>
          <cell r="H94">
            <v>700</v>
          </cell>
          <cell r="I94">
            <v>700</v>
          </cell>
          <cell r="J94">
            <v>700</v>
          </cell>
          <cell r="K94">
            <v>700</v>
          </cell>
          <cell r="L94">
            <v>700</v>
          </cell>
          <cell r="M94">
            <v>700</v>
          </cell>
          <cell r="N94">
            <v>700</v>
          </cell>
          <cell r="O94">
            <v>700</v>
          </cell>
          <cell r="P94">
            <v>700</v>
          </cell>
          <cell r="Q94">
            <v>700</v>
          </cell>
          <cell r="R94">
            <v>700</v>
          </cell>
          <cell r="S94">
            <v>700</v>
          </cell>
          <cell r="T94">
            <v>700</v>
          </cell>
          <cell r="U94">
            <v>700</v>
          </cell>
          <cell r="V94">
            <v>700</v>
          </cell>
          <cell r="W94">
            <v>700</v>
          </cell>
          <cell r="X94">
            <v>700</v>
          </cell>
          <cell r="Y94">
            <v>700</v>
          </cell>
          <cell r="Z94">
            <v>700</v>
          </cell>
        </row>
        <row r="98">
          <cell r="G98">
            <v>2398.2299999999996</v>
          </cell>
          <cell r="H98">
            <v>3526.67</v>
          </cell>
          <cell r="I98">
            <v>3661.7899999999991</v>
          </cell>
          <cell r="J98">
            <v>3803.9300000000003</v>
          </cell>
          <cell r="K98">
            <v>3953.51</v>
          </cell>
          <cell r="L98">
            <v>3885.8899999999994</v>
          </cell>
          <cell r="M98">
            <v>3815.75</v>
          </cell>
          <cell r="N98">
            <v>3743.1499999999996</v>
          </cell>
          <cell r="O98">
            <v>3667.8899999999994</v>
          </cell>
          <cell r="P98">
            <v>3590.0499999999993</v>
          </cell>
          <cell r="Q98">
            <v>3509.3999999999987</v>
          </cell>
          <cell r="R98">
            <v>3426.0499999999993</v>
          </cell>
          <cell r="S98">
            <v>3339.7300000000005</v>
          </cell>
          <cell r="T98">
            <v>3250.5499999999993</v>
          </cell>
          <cell r="U98">
            <v>3158.4300000000003</v>
          </cell>
          <cell r="V98">
            <v>3063.2900000000009</v>
          </cell>
          <cell r="W98">
            <v>2965.04</v>
          </cell>
          <cell r="X98">
            <v>2863.630000000001</v>
          </cell>
          <cell r="Y98">
            <v>2758.9500000000007</v>
          </cell>
          <cell r="Z98">
            <v>2650.9299999999994</v>
          </cell>
        </row>
        <row r="101">
          <cell r="G101">
            <v>359.73</v>
          </cell>
          <cell r="H101">
            <v>529</v>
          </cell>
          <cell r="I101">
            <v>549.27</v>
          </cell>
          <cell r="J101">
            <v>570.59</v>
          </cell>
          <cell r="K101">
            <v>593.03</v>
          </cell>
          <cell r="L101">
            <v>582.88</v>
          </cell>
          <cell r="M101">
            <v>572.36</v>
          </cell>
          <cell r="N101">
            <v>561.47</v>
          </cell>
          <cell r="O101">
            <v>550.17999999999995</v>
          </cell>
          <cell r="P101">
            <v>538.51</v>
          </cell>
          <cell r="Q101">
            <v>526.41</v>
          </cell>
          <cell r="R101">
            <v>513.91</v>
          </cell>
          <cell r="S101">
            <v>500.96</v>
          </cell>
          <cell r="T101">
            <v>487.58</v>
          </cell>
          <cell r="U101">
            <v>473.76</v>
          </cell>
          <cell r="V101">
            <v>459.49</v>
          </cell>
          <cell r="W101">
            <v>444.76</v>
          </cell>
          <cell r="X101">
            <v>429.54</v>
          </cell>
          <cell r="Y101">
            <v>413.84</v>
          </cell>
          <cell r="Z101">
            <v>397.64</v>
          </cell>
        </row>
        <row r="102">
          <cell r="G102">
            <v>2038.4999999999995</v>
          </cell>
          <cell r="H102">
            <v>2997.67</v>
          </cell>
          <cell r="I102">
            <v>3112.5199999999991</v>
          </cell>
          <cell r="J102">
            <v>3233.34</v>
          </cell>
          <cell r="K102">
            <v>3360.4800000000005</v>
          </cell>
          <cell r="L102">
            <v>3303.0099999999993</v>
          </cell>
          <cell r="M102">
            <v>3243.39</v>
          </cell>
          <cell r="N102">
            <v>3181.6799999999994</v>
          </cell>
          <cell r="O102">
            <v>3117.7099999999996</v>
          </cell>
          <cell r="P102">
            <v>3051.5399999999991</v>
          </cell>
          <cell r="Q102">
            <v>2982.9899999999989</v>
          </cell>
          <cell r="R102">
            <v>2912.1399999999994</v>
          </cell>
          <cell r="S102">
            <v>2838.7700000000004</v>
          </cell>
          <cell r="T102">
            <v>2762.9699999999993</v>
          </cell>
          <cell r="U102">
            <v>2684.67</v>
          </cell>
          <cell r="V102">
            <v>2603.8000000000011</v>
          </cell>
          <cell r="W102">
            <v>2520.2799999999997</v>
          </cell>
          <cell r="X102">
            <v>2434.0900000000011</v>
          </cell>
          <cell r="Y102">
            <v>2345.1100000000006</v>
          </cell>
          <cell r="Z102">
            <v>2253.2899999999995</v>
          </cell>
        </row>
        <row r="103">
          <cell r="G103">
            <v>1732.7249999999997</v>
          </cell>
          <cell r="H103">
            <v>2548.0194999999999</v>
          </cell>
          <cell r="I103">
            <v>2645.6419999999989</v>
          </cell>
          <cell r="J103">
            <v>2748.3389999999999</v>
          </cell>
          <cell r="K103">
            <v>2856.4080000000004</v>
          </cell>
          <cell r="L103">
            <v>2807.5584999999992</v>
          </cell>
          <cell r="M103">
            <v>2756.8815</v>
          </cell>
          <cell r="N103">
            <v>2704.4279999999994</v>
          </cell>
          <cell r="O103">
            <v>2650.0534999999995</v>
          </cell>
          <cell r="P103">
            <v>2593.8089999999993</v>
          </cell>
          <cell r="Q103">
            <v>2535.5414999999989</v>
          </cell>
          <cell r="R103">
            <v>2475.3189999999995</v>
          </cell>
          <cell r="S103">
            <v>2412.9545000000003</v>
          </cell>
          <cell r="T103">
            <v>2348.5244999999995</v>
          </cell>
          <cell r="U103">
            <v>2281.9695000000002</v>
          </cell>
          <cell r="V103">
            <v>2213.2300000000009</v>
          </cell>
          <cell r="W103">
            <v>2142.2379999999998</v>
          </cell>
          <cell r="X103">
            <v>2068.9765000000007</v>
          </cell>
          <cell r="Y103">
            <v>1993.3435000000004</v>
          </cell>
          <cell r="Z103">
            <v>1915.2964999999995</v>
          </cell>
        </row>
        <row r="104">
          <cell r="G104">
            <v>4.331812499999999</v>
          </cell>
          <cell r="H104">
            <v>6.3700487499999996</v>
          </cell>
          <cell r="I104">
            <v>6.6141049999999977</v>
          </cell>
          <cell r="J104">
            <v>6.8708475</v>
          </cell>
          <cell r="K104">
            <v>7.141020000000001</v>
          </cell>
          <cell r="L104">
            <v>7.0188962499999983</v>
          </cell>
          <cell r="M104">
            <v>6.8922037500000002</v>
          </cell>
          <cell r="N104">
            <v>6.7610699999999984</v>
          </cell>
          <cell r="O104">
            <v>6.6251337499999989</v>
          </cell>
          <cell r="P104">
            <v>6.484522499999998</v>
          </cell>
          <cell r="Q104">
            <v>6.3388537499999975</v>
          </cell>
          <cell r="R104">
            <v>6.1882974999999991</v>
          </cell>
          <cell r="S104">
            <v>6.0323862500000009</v>
          </cell>
          <cell r="T104">
            <v>5.8713112499999989</v>
          </cell>
          <cell r="U104">
            <v>5.7049237500000007</v>
          </cell>
          <cell r="V104">
            <v>5.533075000000002</v>
          </cell>
          <cell r="W104">
            <v>5.3555949999999992</v>
          </cell>
          <cell r="X104">
            <v>5.1724412500000021</v>
          </cell>
          <cell r="Y104">
            <v>4.9833587500000007</v>
          </cell>
          <cell r="Z104">
            <v>4.7882412499999987</v>
          </cell>
        </row>
        <row r="105">
          <cell r="H105">
            <v>10.701861249999999</v>
          </cell>
          <cell r="I105">
            <v>17.315966249999995</v>
          </cell>
          <cell r="J105">
            <v>24.186813749999995</v>
          </cell>
          <cell r="K105">
            <v>31.327833749999996</v>
          </cell>
          <cell r="L105">
            <v>38.346729999999994</v>
          </cell>
          <cell r="M105">
            <v>45.238933749999994</v>
          </cell>
          <cell r="N105">
            <v>52.000003749999991</v>
          </cell>
          <cell r="O105">
            <v>58.625137499999987</v>
          </cell>
          <cell r="P105">
            <v>65.109659999999991</v>
          </cell>
          <cell r="Q105">
            <v>71.448513749999989</v>
          </cell>
          <cell r="R105">
            <v>77.636811249999994</v>
          </cell>
          <cell r="S105">
            <v>83.669197499999996</v>
          </cell>
          <cell r="T105">
            <v>89.540508750000001</v>
          </cell>
          <cell r="U105">
            <v>95.245432500000007</v>
          </cell>
          <cell r="V105">
            <v>100.7785075</v>
          </cell>
          <cell r="W105">
            <v>106.1341025</v>
          </cell>
          <cell r="X105">
            <v>111.30654375</v>
          </cell>
          <cell r="Y105">
            <v>116.28990250000001</v>
          </cell>
          <cell r="Z105">
            <v>121.07814375000001</v>
          </cell>
        </row>
        <row r="106">
          <cell r="G106">
            <v>5.7757499999999989E-2</v>
          </cell>
          <cell r="H106">
            <v>8.4933983333333324E-2</v>
          </cell>
          <cell r="I106">
            <v>8.8188066666666634E-2</v>
          </cell>
          <cell r="J106">
            <v>9.1611300000000007E-2</v>
          </cell>
          <cell r="K106">
            <v>9.5213600000000009E-2</v>
          </cell>
          <cell r="L106">
            <v>9.3585283333333311E-2</v>
          </cell>
          <cell r="M106">
            <v>9.1896050000000007E-2</v>
          </cell>
          <cell r="N106">
            <v>9.0147599999999981E-2</v>
          </cell>
          <cell r="O106">
            <v>8.8335116666666658E-2</v>
          </cell>
          <cell r="P106">
            <v>8.6460299999999976E-2</v>
          </cell>
          <cell r="Q106">
            <v>8.451804999999997E-2</v>
          </cell>
          <cell r="R106">
            <v>8.2510633333333319E-2</v>
          </cell>
          <cell r="S106">
            <v>8.0431816666666683E-2</v>
          </cell>
          <cell r="T106">
            <v>7.8284149999999983E-2</v>
          </cell>
          <cell r="U106">
            <v>7.6065650000000012E-2</v>
          </cell>
          <cell r="V106">
            <v>7.3774333333333358E-2</v>
          </cell>
          <cell r="W106">
            <v>7.1407933333333326E-2</v>
          </cell>
          <cell r="X106">
            <v>6.8965883333333367E-2</v>
          </cell>
          <cell r="Y106">
            <v>6.644478333333334E-2</v>
          </cell>
          <cell r="Z106">
            <v>6.3843216666666647E-2</v>
          </cell>
        </row>
      </sheetData>
      <sheetData sheetId="8">
        <row r="5">
          <cell r="F5">
            <v>3.8</v>
          </cell>
        </row>
        <row r="6">
          <cell r="F6">
            <v>4</v>
          </cell>
        </row>
        <row r="8">
          <cell r="F8">
            <v>0</v>
          </cell>
        </row>
        <row r="10">
          <cell r="F10">
            <v>0</v>
          </cell>
        </row>
      </sheetData>
      <sheetData sheetId="9">
        <row r="5">
          <cell r="F5">
            <v>4.8</v>
          </cell>
        </row>
        <row r="6">
          <cell r="F6">
            <v>4</v>
          </cell>
        </row>
        <row r="8">
          <cell r="F8">
            <v>383.07805294088018</v>
          </cell>
        </row>
        <row r="10">
          <cell r="F10">
            <v>1687.746541162247</v>
          </cell>
        </row>
      </sheetData>
      <sheetData sheetId="10">
        <row r="5">
          <cell r="F5">
            <v>3.5</v>
          </cell>
        </row>
        <row r="6">
          <cell r="F6">
            <v>20</v>
          </cell>
        </row>
        <row r="8">
          <cell r="F8">
            <v>0</v>
          </cell>
        </row>
        <row r="9">
          <cell r="F9">
            <v>0</v>
          </cell>
        </row>
        <row r="10">
          <cell r="F10">
            <v>0</v>
          </cell>
        </row>
      </sheetData>
      <sheetData sheetId="11">
        <row r="2">
          <cell r="U2" t="str">
            <v>Cumul des 2 prêts</v>
          </cell>
        </row>
        <row r="17">
          <cell r="B17" t="str">
            <v>Fin de</v>
          </cell>
        </row>
        <row r="431">
          <cell r="B431" t="str">
            <v>TEG</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Invest"/>
      <sheetName val="Trésorerie"/>
      <sheetName val="Comptable"/>
      <sheetName val="Graphique"/>
      <sheetName val="Fiche Client"/>
      <sheetName val="Bilan "/>
      <sheetName val="Budget"/>
      <sheetName val="Emp1"/>
      <sheetName val="Emp2"/>
      <sheetName val="Emp3"/>
      <sheetName val="Plan Amort"/>
    </sheetNames>
    <sheetDataSet>
      <sheetData sheetId="0" refreshError="1"/>
      <sheetData sheetId="1">
        <row r="4">
          <cell r="Y4">
            <v>3</v>
          </cell>
        </row>
        <row r="8">
          <cell r="V8">
            <v>0</v>
          </cell>
        </row>
        <row r="10">
          <cell r="E10">
            <v>14</v>
          </cell>
        </row>
        <row r="13">
          <cell r="Q13" t="str">
            <v xml:space="preserve"> - - - - - </v>
          </cell>
        </row>
        <row r="14">
          <cell r="D14">
            <v>7000</v>
          </cell>
          <cell r="Q14" t="str">
            <v/>
          </cell>
        </row>
        <row r="15">
          <cell r="Q15">
            <v>0</v>
          </cell>
          <cell r="V15">
            <v>5600</v>
          </cell>
        </row>
        <row r="16">
          <cell r="E16">
            <v>10</v>
          </cell>
          <cell r="Q16" t="str">
            <v/>
          </cell>
        </row>
        <row r="17">
          <cell r="Q17" t="str">
            <v/>
          </cell>
        </row>
        <row r="18">
          <cell r="Q18">
            <v>0</v>
          </cell>
        </row>
        <row r="23">
          <cell r="D23">
            <v>1000</v>
          </cell>
        </row>
        <row r="25">
          <cell r="Q25" t="str">
            <v>Subvent 2009</v>
          </cell>
        </row>
        <row r="26">
          <cell r="Q26" t="str">
            <v>Rég Alsace</v>
          </cell>
        </row>
        <row r="27">
          <cell r="Q27" t="str">
            <v>au Kwc</v>
          </cell>
          <cell r="V27">
            <v>16700</v>
          </cell>
        </row>
        <row r="28">
          <cell r="Q28">
            <v>1000</v>
          </cell>
        </row>
        <row r="29">
          <cell r="B29">
            <v>63700</v>
          </cell>
          <cell r="D29">
            <v>70700</v>
          </cell>
          <cell r="Q29" t="str">
            <v>plafond</v>
          </cell>
        </row>
        <row r="30">
          <cell r="Q30">
            <v>20000</v>
          </cell>
        </row>
        <row r="31">
          <cell r="D31">
            <v>84557.2</v>
          </cell>
          <cell r="Q31" t="b">
            <v>1</v>
          </cell>
        </row>
        <row r="33">
          <cell r="Q33" t="str">
            <v>plafond Prevair</v>
          </cell>
          <cell r="X33">
            <v>40000</v>
          </cell>
        </row>
        <row r="34">
          <cell r="D34">
            <v>14000</v>
          </cell>
        </row>
        <row r="35">
          <cell r="Q35">
            <v>100000</v>
          </cell>
        </row>
        <row r="36">
          <cell r="D36">
            <v>0</v>
          </cell>
          <cell r="Q36" t="str">
            <v>à renseigner</v>
          </cell>
        </row>
        <row r="37">
          <cell r="V37">
            <v>4</v>
          </cell>
          <cell r="X37">
            <v>20</v>
          </cell>
        </row>
        <row r="38">
          <cell r="D38">
            <v>16700</v>
          </cell>
        </row>
        <row r="39">
          <cell r="V39">
            <v>4</v>
          </cell>
        </row>
        <row r="40">
          <cell r="D40">
            <v>0</v>
          </cell>
        </row>
        <row r="41">
          <cell r="V41">
            <v>20</v>
          </cell>
        </row>
        <row r="43">
          <cell r="V43">
            <v>3.8</v>
          </cell>
        </row>
        <row r="44">
          <cell r="D44">
            <v>17262</v>
          </cell>
          <cell r="V44">
            <v>4.8</v>
          </cell>
        </row>
        <row r="45">
          <cell r="V45">
            <v>3.5</v>
          </cell>
        </row>
        <row r="46">
          <cell r="D46">
            <v>10387.58</v>
          </cell>
          <cell r="I46">
            <v>900</v>
          </cell>
        </row>
        <row r="50">
          <cell r="D50">
            <v>1000</v>
          </cell>
        </row>
        <row r="52">
          <cell r="D52">
            <v>1000</v>
          </cell>
        </row>
        <row r="54">
          <cell r="D54">
            <v>837.2</v>
          </cell>
          <cell r="Q54" t="str">
            <v>an  n-1</v>
          </cell>
        </row>
        <row r="55">
          <cell r="D55">
            <v>0</v>
          </cell>
          <cell r="Q55">
            <v>0.57186999999999999</v>
          </cell>
        </row>
        <row r="56">
          <cell r="Q56">
            <v>5.2267123646982661E-2</v>
          </cell>
        </row>
        <row r="57">
          <cell r="Q57">
            <v>0.31192999999999999</v>
          </cell>
        </row>
        <row r="58">
          <cell r="G58">
            <v>100</v>
          </cell>
          <cell r="Q58">
            <v>5.2255313692174649E-2</v>
          </cell>
          <cell r="V58">
            <v>0.03</v>
          </cell>
        </row>
        <row r="60">
          <cell r="Q60" t="str">
            <v>notes :</v>
          </cell>
        </row>
        <row r="64">
          <cell r="V64">
            <v>700</v>
          </cell>
        </row>
        <row r="65">
          <cell r="D65">
            <v>2583.88</v>
          </cell>
          <cell r="V65" t="b">
            <v>1</v>
          </cell>
        </row>
        <row r="67">
          <cell r="E67">
            <v>3.5000000000000003E-2</v>
          </cell>
          <cell r="Q67" t="str">
            <v>notes</v>
          </cell>
        </row>
        <row r="69">
          <cell r="D69">
            <v>0</v>
          </cell>
          <cell r="Q69" t="str">
            <v>et calcul</v>
          </cell>
        </row>
        <row r="71">
          <cell r="E71">
            <v>10</v>
          </cell>
          <cell r="W71" t="b">
            <v>0</v>
          </cell>
        </row>
        <row r="72">
          <cell r="X72">
            <v>700</v>
          </cell>
        </row>
        <row r="78">
          <cell r="D78">
            <v>100000</v>
          </cell>
          <cell r="E78">
            <v>1.4999999999999999E-2</v>
          </cell>
        </row>
        <row r="79">
          <cell r="I79">
            <v>0.16162260078600665</v>
          </cell>
          <cell r="X79">
            <v>1.0149999999999999</v>
          </cell>
        </row>
        <row r="80">
          <cell r="V80">
            <v>1.01</v>
          </cell>
        </row>
        <row r="93">
          <cell r="G93">
            <v>46.68</v>
          </cell>
        </row>
        <row r="112">
          <cell r="C112" t="str">
            <v>&lt; &lt; &lt; &lt; &lt; &lt; &lt; &lt; &lt;    total à préfinancer</v>
          </cell>
        </row>
      </sheetData>
      <sheetData sheetId="2">
        <row r="9">
          <cell r="AB9">
            <v>6699.829999999999</v>
          </cell>
        </row>
        <row r="28">
          <cell r="AR28">
            <v>103977.94999999998</v>
          </cell>
        </row>
        <row r="29">
          <cell r="AR29">
            <v>63977.949999999983</v>
          </cell>
        </row>
        <row r="30">
          <cell r="P30">
            <v>203953.46</v>
          </cell>
        </row>
      </sheetData>
      <sheetData sheetId="3">
        <row r="2">
          <cell r="S2">
            <v>20</v>
          </cell>
          <cell r="T2" t="str">
            <v>calcul</v>
          </cell>
          <cell r="U2">
            <v>10</v>
          </cell>
          <cell r="V2">
            <v>5</v>
          </cell>
          <cell r="Z2">
            <v>20</v>
          </cell>
        </row>
        <row r="3">
          <cell r="S3" t="str">
            <v>ans</v>
          </cell>
          <cell r="T3" t="str">
            <v>ans</v>
          </cell>
          <cell r="U3" t="str">
            <v>ans</v>
          </cell>
          <cell r="V3" t="str">
            <v>ans</v>
          </cell>
          <cell r="AG3">
            <v>38120</v>
          </cell>
        </row>
        <row r="4">
          <cell r="AT4" t="str">
            <v>Placement apport réel :  30000  €</v>
          </cell>
        </row>
        <row r="25">
          <cell r="AO25">
            <v>56977.950000000004</v>
          </cell>
        </row>
        <row r="27">
          <cell r="AL27">
            <v>10054.910000000002</v>
          </cell>
        </row>
        <row r="32">
          <cell r="AO32">
            <v>6894.3319500000007</v>
          </cell>
        </row>
        <row r="33">
          <cell r="AZ33" t="b">
            <v>1</v>
          </cell>
        </row>
      </sheetData>
      <sheetData sheetId="4">
        <row r="5">
          <cell r="H5">
            <v>30000</v>
          </cell>
        </row>
      </sheetData>
      <sheetData sheetId="5" refreshError="1"/>
      <sheetData sheetId="6" refreshError="1"/>
      <sheetData sheetId="7">
        <row r="2">
          <cell r="G2">
            <v>1337.3600000000006</v>
          </cell>
          <cell r="H2">
            <v>2110</v>
          </cell>
          <cell r="I2">
            <v>2029.3600000000006</v>
          </cell>
          <cell r="J2">
            <v>1945.3099999999995</v>
          </cell>
          <cell r="K2">
            <v>6545.48</v>
          </cell>
          <cell r="L2">
            <v>6488.0099999999993</v>
          </cell>
          <cell r="M2">
            <v>6428.39</v>
          </cell>
          <cell r="N2">
            <v>6366.6799999999994</v>
          </cell>
          <cell r="O2">
            <v>6302.71</v>
          </cell>
          <cell r="P2">
            <v>6236.54</v>
          </cell>
          <cell r="Q2">
            <v>6167.99</v>
          </cell>
          <cell r="R2">
            <v>6097.1399999999994</v>
          </cell>
          <cell r="S2">
            <v>6023.77</v>
          </cell>
          <cell r="T2">
            <v>5947.9699999999993</v>
          </cell>
          <cell r="U2">
            <v>5869.67</v>
          </cell>
          <cell r="V2">
            <v>5788.8</v>
          </cell>
          <cell r="W2">
            <v>5705.28</v>
          </cell>
          <cell r="X2">
            <v>5619.0900000000011</v>
          </cell>
          <cell r="Y2">
            <v>5530.1100000000006</v>
          </cell>
          <cell r="Z2">
            <v>5438.2899999999991</v>
          </cell>
        </row>
        <row r="3">
          <cell r="G3">
            <v>2398.23</v>
          </cell>
          <cell r="H3">
            <v>3526.67</v>
          </cell>
          <cell r="I3">
            <v>3661.79</v>
          </cell>
          <cell r="J3">
            <v>3803.93</v>
          </cell>
          <cell r="K3">
            <v>3953.51</v>
          </cell>
          <cell r="L3">
            <v>3885.89</v>
          </cell>
          <cell r="M3">
            <v>3815.75</v>
          </cell>
          <cell r="N3">
            <v>3743.15</v>
          </cell>
          <cell r="O3">
            <v>3667.89</v>
          </cell>
          <cell r="P3">
            <v>3590.05</v>
          </cell>
          <cell r="Q3">
            <v>3509.4</v>
          </cell>
          <cell r="R3">
            <v>3426.05</v>
          </cell>
          <cell r="S3">
            <v>3339.73</v>
          </cell>
          <cell r="T3">
            <v>3250.55</v>
          </cell>
          <cell r="U3">
            <v>3158.43</v>
          </cell>
          <cell r="V3">
            <v>3063.29</v>
          </cell>
          <cell r="W3">
            <v>2965.04</v>
          </cell>
          <cell r="X3">
            <v>2863.63</v>
          </cell>
          <cell r="Y3">
            <v>2758.95</v>
          </cell>
          <cell r="Z3">
            <v>2650.93</v>
          </cell>
        </row>
        <row r="4">
          <cell r="G4" t="str">
            <v>cumulé :</v>
          </cell>
          <cell r="H4">
            <v>5900</v>
          </cell>
          <cell r="I4">
            <v>9600</v>
          </cell>
          <cell r="J4">
            <v>13400</v>
          </cell>
          <cell r="K4">
            <v>17400</v>
          </cell>
          <cell r="L4">
            <v>21300</v>
          </cell>
          <cell r="M4">
            <v>25100</v>
          </cell>
          <cell r="N4">
            <v>28800</v>
          </cell>
          <cell r="O4">
            <v>32500</v>
          </cell>
          <cell r="P4">
            <v>36100</v>
          </cell>
          <cell r="Q4">
            <v>39600</v>
          </cell>
          <cell r="R4">
            <v>43000</v>
          </cell>
          <cell r="S4">
            <v>46300</v>
          </cell>
          <cell r="T4">
            <v>49600</v>
          </cell>
          <cell r="U4">
            <v>52800</v>
          </cell>
          <cell r="V4">
            <v>55900</v>
          </cell>
          <cell r="W4">
            <v>58900</v>
          </cell>
          <cell r="X4">
            <v>61800</v>
          </cell>
          <cell r="Y4">
            <v>64600</v>
          </cell>
          <cell r="Z4">
            <v>67300</v>
          </cell>
        </row>
        <row r="5">
          <cell r="G5">
            <v>1</v>
          </cell>
          <cell r="H5">
            <v>2</v>
          </cell>
          <cell r="I5">
            <v>3</v>
          </cell>
          <cell r="J5">
            <v>4</v>
          </cell>
          <cell r="K5">
            <v>5</v>
          </cell>
          <cell r="L5">
            <v>6</v>
          </cell>
          <cell r="M5">
            <v>7</v>
          </cell>
          <cell r="N5">
            <v>8</v>
          </cell>
          <cell r="O5">
            <v>9</v>
          </cell>
          <cell r="P5">
            <v>10</v>
          </cell>
          <cell r="Q5">
            <v>11</v>
          </cell>
          <cell r="R5">
            <v>12</v>
          </cell>
          <cell r="S5">
            <v>13</v>
          </cell>
          <cell r="T5">
            <v>14</v>
          </cell>
          <cell r="U5">
            <v>15</v>
          </cell>
          <cell r="V5">
            <v>16</v>
          </cell>
          <cell r="W5">
            <v>17</v>
          </cell>
          <cell r="X5">
            <v>18</v>
          </cell>
          <cell r="Y5">
            <v>19</v>
          </cell>
          <cell r="Z5">
            <v>20</v>
          </cell>
        </row>
        <row r="6">
          <cell r="G6">
            <v>40080</v>
          </cell>
          <cell r="H6">
            <v>40445</v>
          </cell>
          <cell r="I6">
            <v>40810</v>
          </cell>
          <cell r="J6">
            <v>41175</v>
          </cell>
          <cell r="K6">
            <v>41540</v>
          </cell>
          <cell r="L6">
            <v>41905</v>
          </cell>
          <cell r="M6">
            <v>42270</v>
          </cell>
          <cell r="N6">
            <v>42635</v>
          </cell>
          <cell r="O6">
            <v>43000</v>
          </cell>
          <cell r="P6">
            <v>43365</v>
          </cell>
          <cell r="Q6">
            <v>43730</v>
          </cell>
          <cell r="R6">
            <v>44095</v>
          </cell>
          <cell r="S6">
            <v>44460</v>
          </cell>
          <cell r="T6">
            <v>44825</v>
          </cell>
          <cell r="U6">
            <v>45190</v>
          </cell>
          <cell r="V6">
            <v>45555</v>
          </cell>
          <cell r="W6">
            <v>45920</v>
          </cell>
          <cell r="X6">
            <v>46285</v>
          </cell>
          <cell r="Y6">
            <v>46650</v>
          </cell>
          <cell r="Z6">
            <v>47015</v>
          </cell>
        </row>
        <row r="9">
          <cell r="G9">
            <v>68152.36</v>
          </cell>
          <cell r="H9">
            <v>66377.36</v>
          </cell>
          <cell r="I9">
            <v>64521.72</v>
          </cell>
          <cell r="J9">
            <v>62582.03</v>
          </cell>
          <cell r="K9">
            <v>65242.51</v>
          </cell>
          <cell r="L9">
            <v>67845.52</v>
          </cell>
          <cell r="M9">
            <v>70388.91</v>
          </cell>
          <cell r="N9">
            <v>72870.59</v>
          </cell>
          <cell r="O9">
            <v>75288.299999999988</v>
          </cell>
          <cell r="P9">
            <v>77639.839999999997</v>
          </cell>
          <cell r="Q9">
            <v>80622.829999999987</v>
          </cell>
          <cell r="R9">
            <v>83534.97</v>
          </cell>
          <cell r="S9">
            <v>86373.739999999991</v>
          </cell>
          <cell r="T9">
            <v>89136.709999999992</v>
          </cell>
          <cell r="U9">
            <v>91821.37999999999</v>
          </cell>
          <cell r="V9">
            <v>94425.18</v>
          </cell>
          <cell r="W9">
            <v>96945.459999999992</v>
          </cell>
          <cell r="X9">
            <v>99379.549999999988</v>
          </cell>
          <cell r="Y9">
            <v>101724.65999999999</v>
          </cell>
          <cell r="Z9">
            <v>103977.94999999998</v>
          </cell>
        </row>
        <row r="11">
          <cell r="G11">
            <v>63700</v>
          </cell>
          <cell r="H11">
            <v>63700</v>
          </cell>
          <cell r="I11">
            <v>63700</v>
          </cell>
          <cell r="J11">
            <v>63700</v>
          </cell>
          <cell r="K11">
            <v>63700</v>
          </cell>
          <cell r="L11">
            <v>63700</v>
          </cell>
          <cell r="M11">
            <v>63700</v>
          </cell>
          <cell r="N11">
            <v>63700</v>
          </cell>
          <cell r="O11">
            <v>63700</v>
          </cell>
          <cell r="P11">
            <v>63700</v>
          </cell>
          <cell r="Q11">
            <v>63700</v>
          </cell>
          <cell r="R11">
            <v>63700</v>
          </cell>
          <cell r="S11">
            <v>63700</v>
          </cell>
          <cell r="T11">
            <v>63700</v>
          </cell>
          <cell r="U11">
            <v>63700</v>
          </cell>
          <cell r="V11">
            <v>63700</v>
          </cell>
          <cell r="W11">
            <v>63700</v>
          </cell>
          <cell r="X11">
            <v>63700</v>
          </cell>
          <cell r="Y11">
            <v>63700</v>
          </cell>
          <cell r="Z11">
            <v>63700</v>
          </cell>
        </row>
        <row r="12">
          <cell r="G12">
            <v>-3185</v>
          </cell>
          <cell r="H12">
            <v>-3185</v>
          </cell>
          <cell r="I12">
            <v>-3185</v>
          </cell>
          <cell r="J12">
            <v>-3185</v>
          </cell>
          <cell r="K12">
            <v>-3185</v>
          </cell>
          <cell r="L12">
            <v>-3185</v>
          </cell>
          <cell r="M12">
            <v>-3185</v>
          </cell>
          <cell r="N12">
            <v>-3185</v>
          </cell>
          <cell r="O12">
            <v>-3185</v>
          </cell>
          <cell r="P12">
            <v>-3185</v>
          </cell>
          <cell r="Q12">
            <v>-3185</v>
          </cell>
          <cell r="R12">
            <v>-3185</v>
          </cell>
          <cell r="S12">
            <v>-3185</v>
          </cell>
          <cell r="T12">
            <v>-3185</v>
          </cell>
          <cell r="U12">
            <v>-3185</v>
          </cell>
          <cell r="V12">
            <v>-3185</v>
          </cell>
          <cell r="W12">
            <v>-3185</v>
          </cell>
          <cell r="X12">
            <v>-3185</v>
          </cell>
          <cell r="Y12">
            <v>-3185</v>
          </cell>
          <cell r="Z12">
            <v>-3185</v>
          </cell>
        </row>
        <row r="13">
          <cell r="H13">
            <v>-6370</v>
          </cell>
          <cell r="I13">
            <v>-9555</v>
          </cell>
          <cell r="J13">
            <v>-12740</v>
          </cell>
          <cell r="K13">
            <v>-15925</v>
          </cell>
          <cell r="L13">
            <v>-19110</v>
          </cell>
          <cell r="M13">
            <v>-22295</v>
          </cell>
          <cell r="N13">
            <v>-25480</v>
          </cell>
          <cell r="O13">
            <v>-28665</v>
          </cell>
          <cell r="P13">
            <v>-31850</v>
          </cell>
          <cell r="Q13">
            <v>-35035</v>
          </cell>
          <cell r="R13">
            <v>-38220</v>
          </cell>
          <cell r="S13">
            <v>-41405</v>
          </cell>
          <cell r="T13">
            <v>-44590</v>
          </cell>
          <cell r="U13">
            <v>-47775</v>
          </cell>
          <cell r="V13">
            <v>-50960</v>
          </cell>
          <cell r="W13">
            <v>-54145</v>
          </cell>
          <cell r="X13">
            <v>-57330</v>
          </cell>
          <cell r="Y13">
            <v>-60515</v>
          </cell>
          <cell r="Z13">
            <v>-63700</v>
          </cell>
        </row>
        <row r="14">
          <cell r="G14">
            <v>7000</v>
          </cell>
          <cell r="H14">
            <v>7000</v>
          </cell>
          <cell r="I14">
            <v>7000</v>
          </cell>
          <cell r="J14">
            <v>7000</v>
          </cell>
          <cell r="K14">
            <v>7000</v>
          </cell>
          <cell r="L14">
            <v>7000</v>
          </cell>
          <cell r="M14">
            <v>7000</v>
          </cell>
          <cell r="N14">
            <v>7000</v>
          </cell>
          <cell r="O14">
            <v>7000</v>
          </cell>
          <cell r="P14">
            <v>7000</v>
          </cell>
          <cell r="Q14">
            <v>7000</v>
          </cell>
          <cell r="R14">
            <v>7000</v>
          </cell>
          <cell r="S14">
            <v>7000</v>
          </cell>
          <cell r="T14">
            <v>7000</v>
          </cell>
          <cell r="U14">
            <v>7000</v>
          </cell>
          <cell r="V14">
            <v>7000</v>
          </cell>
          <cell r="W14">
            <v>7000</v>
          </cell>
          <cell r="X14">
            <v>7000</v>
          </cell>
          <cell r="Y14">
            <v>7000</v>
          </cell>
          <cell r="Z14">
            <v>7000</v>
          </cell>
        </row>
        <row r="15">
          <cell r="G15">
            <v>-700</v>
          </cell>
          <cell r="H15">
            <v>-700</v>
          </cell>
          <cell r="I15">
            <v>-700</v>
          </cell>
          <cell r="J15">
            <v>-700</v>
          </cell>
          <cell r="K15">
            <v>-700</v>
          </cell>
          <cell r="L15">
            <v>-700</v>
          </cell>
          <cell r="M15">
            <v>-700</v>
          </cell>
          <cell r="N15">
            <v>-700</v>
          </cell>
          <cell r="O15">
            <v>-700</v>
          </cell>
          <cell r="P15">
            <v>-700</v>
          </cell>
          <cell r="Q15">
            <v>0</v>
          </cell>
          <cell r="R15">
            <v>0</v>
          </cell>
          <cell r="S15">
            <v>0</v>
          </cell>
          <cell r="T15">
            <v>0</v>
          </cell>
          <cell r="U15">
            <v>0</v>
          </cell>
          <cell r="V15">
            <v>0</v>
          </cell>
          <cell r="W15">
            <v>0</v>
          </cell>
          <cell r="X15">
            <v>0</v>
          </cell>
          <cell r="Y15">
            <v>0</v>
          </cell>
          <cell r="Z15">
            <v>0</v>
          </cell>
        </row>
        <row r="16">
          <cell r="H16">
            <v>-1400</v>
          </cell>
          <cell r="I16">
            <v>-2100</v>
          </cell>
          <cell r="J16">
            <v>-2800</v>
          </cell>
          <cell r="K16">
            <v>-3500</v>
          </cell>
          <cell r="L16">
            <v>-4200</v>
          </cell>
          <cell r="M16">
            <v>-4900</v>
          </cell>
          <cell r="N16">
            <v>-5600</v>
          </cell>
          <cell r="O16">
            <v>-6300</v>
          </cell>
          <cell r="P16">
            <v>-7000</v>
          </cell>
          <cell r="Q16">
            <v>-7000</v>
          </cell>
          <cell r="R16">
            <v>-7000</v>
          </cell>
          <cell r="S16">
            <v>-7000</v>
          </cell>
          <cell r="T16">
            <v>-7000</v>
          </cell>
          <cell r="U16">
            <v>-7000</v>
          </cell>
          <cell r="V16">
            <v>-7000</v>
          </cell>
          <cell r="W16">
            <v>-7000</v>
          </cell>
          <cell r="X16">
            <v>-7000</v>
          </cell>
          <cell r="Y16">
            <v>-7000</v>
          </cell>
          <cell r="Z16">
            <v>-7000</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G20">
            <v>1337.3600000000006</v>
          </cell>
          <cell r="H20">
            <v>3447.3600000000006</v>
          </cell>
          <cell r="I20">
            <v>5476.7200000000012</v>
          </cell>
          <cell r="J20">
            <v>7422.0300000000007</v>
          </cell>
          <cell r="K20">
            <v>13967.51</v>
          </cell>
          <cell r="L20">
            <v>20455.52</v>
          </cell>
          <cell r="M20">
            <v>26883.91</v>
          </cell>
          <cell r="N20">
            <v>33250.589999999997</v>
          </cell>
          <cell r="O20">
            <v>39553.299999999996</v>
          </cell>
          <cell r="P20">
            <v>45789.84</v>
          </cell>
          <cell r="Q20">
            <v>51957.829999999994</v>
          </cell>
          <cell r="R20">
            <v>58054.969999999994</v>
          </cell>
          <cell r="S20">
            <v>64078.739999999991</v>
          </cell>
          <cell r="T20">
            <v>70026.709999999992</v>
          </cell>
          <cell r="U20">
            <v>75896.37999999999</v>
          </cell>
          <cell r="V20">
            <v>81685.179999999993</v>
          </cell>
          <cell r="W20">
            <v>87390.459999999992</v>
          </cell>
          <cell r="X20">
            <v>93009.549999999988</v>
          </cell>
          <cell r="Y20">
            <v>98539.659999999989</v>
          </cell>
          <cell r="Z20">
            <v>103977.94999999998</v>
          </cell>
        </row>
        <row r="22">
          <cell r="G22">
            <v>68152.36</v>
          </cell>
          <cell r="H22">
            <v>66377.36</v>
          </cell>
          <cell r="I22">
            <v>64521.72</v>
          </cell>
          <cell r="J22">
            <v>62582.03</v>
          </cell>
          <cell r="K22">
            <v>65242.509999999995</v>
          </cell>
          <cell r="L22">
            <v>67845.51999999999</v>
          </cell>
          <cell r="M22">
            <v>70388.91</v>
          </cell>
          <cell r="N22">
            <v>72870.59</v>
          </cell>
          <cell r="O22">
            <v>75288.299999999988</v>
          </cell>
          <cell r="P22">
            <v>77639.839999999997</v>
          </cell>
          <cell r="Q22">
            <v>79922.829999999987</v>
          </cell>
          <cell r="R22">
            <v>82134.97</v>
          </cell>
          <cell r="S22">
            <v>84273.739999999991</v>
          </cell>
          <cell r="T22">
            <v>86336.709999999992</v>
          </cell>
          <cell r="U22">
            <v>88321.37999999999</v>
          </cell>
          <cell r="V22">
            <v>90225.18</v>
          </cell>
          <cell r="W22">
            <v>92045.459999999992</v>
          </cell>
          <cell r="X22">
            <v>93779.549999999988</v>
          </cell>
          <cell r="Y22">
            <v>95424.66</v>
          </cell>
          <cell r="Z22">
            <v>96977.95</v>
          </cell>
        </row>
        <row r="24">
          <cell r="G24">
            <v>40000</v>
          </cell>
          <cell r="H24">
            <v>40000</v>
          </cell>
          <cell r="I24">
            <v>40000</v>
          </cell>
          <cell r="J24">
            <v>40000</v>
          </cell>
          <cell r="K24">
            <v>40000</v>
          </cell>
          <cell r="L24">
            <v>40000</v>
          </cell>
          <cell r="M24">
            <v>40000</v>
          </cell>
          <cell r="N24">
            <v>40000</v>
          </cell>
          <cell r="O24">
            <v>40000</v>
          </cell>
          <cell r="P24">
            <v>40000</v>
          </cell>
          <cell r="Q24">
            <v>40000</v>
          </cell>
          <cell r="R24">
            <v>40000</v>
          </cell>
          <cell r="S24">
            <v>40000</v>
          </cell>
          <cell r="T24">
            <v>40000</v>
          </cell>
          <cell r="U24">
            <v>40000</v>
          </cell>
          <cell r="V24">
            <v>40000</v>
          </cell>
          <cell r="W24">
            <v>40000</v>
          </cell>
          <cell r="X24">
            <v>40000</v>
          </cell>
          <cell r="Y24">
            <v>40000</v>
          </cell>
          <cell r="Z24">
            <v>40000</v>
          </cell>
        </row>
        <row r="29">
          <cell r="G29">
            <v>2398.2299999999996</v>
          </cell>
          <cell r="H29">
            <v>5924.9</v>
          </cell>
          <cell r="I29">
            <v>9586.6899999999987</v>
          </cell>
          <cell r="J29">
            <v>13390.619999999999</v>
          </cell>
          <cell r="K29">
            <v>17344.129999999997</v>
          </cell>
          <cell r="L29">
            <v>21230.019999999997</v>
          </cell>
          <cell r="M29">
            <v>25045.769999999997</v>
          </cell>
          <cell r="N29">
            <v>28788.92</v>
          </cell>
          <cell r="O29">
            <v>32456.809999999998</v>
          </cell>
          <cell r="P29">
            <v>36046.86</v>
          </cell>
          <cell r="Q29">
            <v>39556.26</v>
          </cell>
          <cell r="R29">
            <v>42982.31</v>
          </cell>
          <cell r="S29">
            <v>46322.04</v>
          </cell>
          <cell r="T29">
            <v>49572.59</v>
          </cell>
          <cell r="U29">
            <v>52731.02</v>
          </cell>
          <cell r="V29">
            <v>55794.31</v>
          </cell>
          <cell r="W29">
            <v>58759.35</v>
          </cell>
          <cell r="X29">
            <v>61622.979999999996</v>
          </cell>
          <cell r="Y29">
            <v>64381.929999999993</v>
          </cell>
          <cell r="Z29">
            <v>67032.859999999986</v>
          </cell>
        </row>
        <row r="30">
          <cell r="G30">
            <v>2038.4999999999995</v>
          </cell>
          <cell r="H30">
            <v>5036.17</v>
          </cell>
          <cell r="I30">
            <v>8148.6899999999987</v>
          </cell>
          <cell r="J30">
            <v>11382.029999999999</v>
          </cell>
          <cell r="K30">
            <v>14742.509999999998</v>
          </cell>
          <cell r="L30">
            <v>18045.519999999997</v>
          </cell>
          <cell r="M30">
            <v>21288.909999999996</v>
          </cell>
          <cell r="N30">
            <v>24470.589999999997</v>
          </cell>
          <cell r="O30">
            <v>27588.299999999996</v>
          </cell>
          <cell r="P30">
            <v>30639.839999999997</v>
          </cell>
          <cell r="Q30">
            <v>33622.829999999994</v>
          </cell>
          <cell r="R30">
            <v>36534.969999999994</v>
          </cell>
          <cell r="S30">
            <v>39373.739999999991</v>
          </cell>
          <cell r="T30">
            <v>42136.709999999992</v>
          </cell>
          <cell r="U30">
            <v>44821.37999999999</v>
          </cell>
          <cell r="V30">
            <v>47425.179999999993</v>
          </cell>
          <cell r="W30">
            <v>49945.459999999992</v>
          </cell>
          <cell r="X30">
            <v>52379.549999999996</v>
          </cell>
          <cell r="Y30">
            <v>54724.659999999996</v>
          </cell>
          <cell r="Z30">
            <v>56977.95</v>
          </cell>
        </row>
        <row r="32">
          <cell r="G32">
            <v>14000</v>
          </cell>
          <cell r="H32">
            <v>14000</v>
          </cell>
          <cell r="I32">
            <v>14000</v>
          </cell>
          <cell r="J32">
            <v>14000</v>
          </cell>
          <cell r="K32">
            <v>14000</v>
          </cell>
          <cell r="L32">
            <v>14000</v>
          </cell>
          <cell r="M32">
            <v>14000</v>
          </cell>
          <cell r="N32">
            <v>14000</v>
          </cell>
          <cell r="O32">
            <v>14000</v>
          </cell>
          <cell r="P32">
            <v>14000</v>
          </cell>
          <cell r="Q32">
            <v>14000</v>
          </cell>
          <cell r="R32">
            <v>14000</v>
          </cell>
          <cell r="S32">
            <v>14000</v>
          </cell>
          <cell r="T32">
            <v>14000</v>
          </cell>
          <cell r="U32">
            <v>14000</v>
          </cell>
          <cell r="V32">
            <v>14000</v>
          </cell>
          <cell r="W32">
            <v>14000</v>
          </cell>
          <cell r="X32">
            <v>14000</v>
          </cell>
          <cell r="Y32">
            <v>14000</v>
          </cell>
          <cell r="Z32">
            <v>14000</v>
          </cell>
        </row>
        <row r="35">
          <cell r="G35">
            <v>700</v>
          </cell>
          <cell r="H35">
            <v>1400</v>
          </cell>
          <cell r="I35">
            <v>2100</v>
          </cell>
          <cell r="J35">
            <v>2800</v>
          </cell>
          <cell r="K35">
            <v>3500</v>
          </cell>
          <cell r="L35">
            <v>4200</v>
          </cell>
          <cell r="M35">
            <v>4900</v>
          </cell>
          <cell r="N35">
            <v>5600</v>
          </cell>
          <cell r="O35">
            <v>6300</v>
          </cell>
          <cell r="P35">
            <v>7000</v>
          </cell>
          <cell r="Q35">
            <v>7700</v>
          </cell>
          <cell r="R35">
            <v>8400</v>
          </cell>
          <cell r="S35">
            <v>9100</v>
          </cell>
          <cell r="T35">
            <v>9800</v>
          </cell>
          <cell r="U35">
            <v>10500</v>
          </cell>
          <cell r="V35">
            <v>11200</v>
          </cell>
          <cell r="W35">
            <v>11900</v>
          </cell>
          <cell r="X35">
            <v>12600</v>
          </cell>
          <cell r="Y35">
            <v>13300</v>
          </cell>
          <cell r="Z35">
            <v>14000</v>
          </cell>
        </row>
        <row r="36">
          <cell r="G36">
            <v>13300</v>
          </cell>
          <cell r="H36">
            <v>12600</v>
          </cell>
          <cell r="I36">
            <v>11900</v>
          </cell>
          <cell r="J36">
            <v>11200</v>
          </cell>
          <cell r="K36">
            <v>10500</v>
          </cell>
          <cell r="L36">
            <v>9800</v>
          </cell>
          <cell r="M36">
            <v>9100</v>
          </cell>
          <cell r="N36">
            <v>8400</v>
          </cell>
          <cell r="O36">
            <v>7700</v>
          </cell>
          <cell r="P36">
            <v>7000</v>
          </cell>
          <cell r="Q36">
            <v>6300</v>
          </cell>
          <cell r="R36">
            <v>5600</v>
          </cell>
          <cell r="S36">
            <v>4900</v>
          </cell>
          <cell r="T36">
            <v>4200</v>
          </cell>
          <cell r="U36">
            <v>3500</v>
          </cell>
          <cell r="V36">
            <v>2800</v>
          </cell>
          <cell r="W36">
            <v>2100</v>
          </cell>
          <cell r="X36">
            <v>1400</v>
          </cell>
          <cell r="Y36">
            <v>700</v>
          </cell>
          <cell r="Z36">
            <v>0</v>
          </cell>
        </row>
        <row r="38">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G41">
            <v>16700</v>
          </cell>
          <cell r="H41">
            <v>16700</v>
          </cell>
          <cell r="I41">
            <v>16700</v>
          </cell>
          <cell r="J41">
            <v>16700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G42">
            <v>3886.14</v>
          </cell>
          <cell r="H42">
            <v>4072.67</v>
          </cell>
          <cell r="I42">
            <v>4268.16</v>
          </cell>
          <cell r="J42">
            <v>4473.03</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H43">
            <v>7958.8099999999995</v>
          </cell>
          <cell r="I43">
            <v>12226.97</v>
          </cell>
          <cell r="J43">
            <v>16700</v>
          </cell>
          <cell r="K43">
            <v>16700</v>
          </cell>
          <cell r="L43">
            <v>16700</v>
          </cell>
          <cell r="M43">
            <v>16700</v>
          </cell>
          <cell r="N43">
            <v>16700</v>
          </cell>
          <cell r="O43">
            <v>16700</v>
          </cell>
          <cell r="P43">
            <v>16700</v>
          </cell>
          <cell r="Q43">
            <v>16700</v>
          </cell>
          <cell r="R43">
            <v>16700</v>
          </cell>
          <cell r="S43">
            <v>16700</v>
          </cell>
          <cell r="T43">
            <v>16700</v>
          </cell>
          <cell r="U43">
            <v>16700</v>
          </cell>
          <cell r="V43">
            <v>16700</v>
          </cell>
          <cell r="W43">
            <v>16700</v>
          </cell>
          <cell r="X43">
            <v>16700</v>
          </cell>
          <cell r="Y43">
            <v>16700</v>
          </cell>
          <cell r="Z43">
            <v>16700</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9">
          <cell r="G49">
            <v>12813.86</v>
          </cell>
          <cell r="H49">
            <v>8741.19</v>
          </cell>
          <cell r="I49">
            <v>4473.0300000000007</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1">
          <cell r="G51">
            <v>4687.74</v>
          </cell>
          <cell r="H51">
            <v>4687.74</v>
          </cell>
          <cell r="I51">
            <v>4687.74</v>
          </cell>
          <cell r="J51">
            <v>4687.74</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5">
          <cell r="G55">
            <v>8585.48</v>
          </cell>
          <cell r="H55">
            <v>7455</v>
          </cell>
          <cell r="I55">
            <v>7316.77</v>
          </cell>
          <cell r="J55">
            <v>7170.41</v>
          </cell>
          <cell r="K55">
            <v>7015.48</v>
          </cell>
          <cell r="L55">
            <v>7076.58</v>
          </cell>
          <cell r="M55">
            <v>7139.01</v>
          </cell>
          <cell r="N55">
            <v>7202.82</v>
          </cell>
          <cell r="O55">
            <v>7268.0300000000007</v>
          </cell>
          <cell r="P55">
            <v>7334.68</v>
          </cell>
          <cell r="Q55">
            <v>7402.81</v>
          </cell>
          <cell r="R55">
            <v>7472.4400000000005</v>
          </cell>
          <cell r="S55">
            <v>7543.63</v>
          </cell>
          <cell r="T55">
            <v>7616.42</v>
          </cell>
          <cell r="U55">
            <v>7690.82</v>
          </cell>
          <cell r="V55">
            <v>7766.9</v>
          </cell>
          <cell r="W55">
            <v>7844.7</v>
          </cell>
          <cell r="X55">
            <v>7924.24</v>
          </cell>
          <cell r="Y55">
            <v>8005.59</v>
          </cell>
          <cell r="Z55">
            <v>8088.79</v>
          </cell>
        </row>
        <row r="57">
          <cell r="G57">
            <v>837.2</v>
          </cell>
          <cell r="H57">
            <v>862.32</v>
          </cell>
          <cell r="I57">
            <v>888.19</v>
          </cell>
          <cell r="J57">
            <v>914.84</v>
          </cell>
          <cell r="K57">
            <v>942.29</v>
          </cell>
          <cell r="L57">
            <v>970.56</v>
          </cell>
          <cell r="M57">
            <v>999.68</v>
          </cell>
          <cell r="N57">
            <v>1029.67</v>
          </cell>
          <cell r="O57">
            <v>1060.56</v>
          </cell>
          <cell r="P57">
            <v>1092.3800000000001</v>
          </cell>
          <cell r="Q57">
            <v>1125.1500000000001</v>
          </cell>
          <cell r="R57">
            <v>1158.9000000000001</v>
          </cell>
          <cell r="S57">
            <v>1193.67</v>
          </cell>
          <cell r="T57">
            <v>1229.48</v>
          </cell>
          <cell r="U57">
            <v>1266.3599999999999</v>
          </cell>
          <cell r="V57">
            <v>1304.3499999999999</v>
          </cell>
          <cell r="W57">
            <v>1343.48</v>
          </cell>
          <cell r="X57">
            <v>1383.78</v>
          </cell>
          <cell r="Y57">
            <v>1425.29</v>
          </cell>
          <cell r="Z57">
            <v>1468.05</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G60">
            <v>46.68</v>
          </cell>
          <cell r="H60">
            <v>47.38</v>
          </cell>
          <cell r="I60">
            <v>48.09</v>
          </cell>
          <cell r="J60">
            <v>48.81</v>
          </cell>
          <cell r="K60">
            <v>49.54</v>
          </cell>
          <cell r="L60">
            <v>50.28</v>
          </cell>
          <cell r="M60">
            <v>51.03</v>
          </cell>
          <cell r="N60">
            <v>51.8</v>
          </cell>
          <cell r="O60">
            <v>52.58</v>
          </cell>
          <cell r="P60">
            <v>53.37</v>
          </cell>
          <cell r="Q60">
            <v>54.17</v>
          </cell>
          <cell r="R60">
            <v>54.98</v>
          </cell>
          <cell r="S60">
            <v>55.8</v>
          </cell>
          <cell r="T60">
            <v>56.64</v>
          </cell>
          <cell r="U60">
            <v>57.49</v>
          </cell>
          <cell r="V60">
            <v>58.35</v>
          </cell>
          <cell r="W60">
            <v>59.23</v>
          </cell>
          <cell r="X60">
            <v>60.12</v>
          </cell>
          <cell r="Y60">
            <v>61.02</v>
          </cell>
          <cell r="Z60">
            <v>61.94</v>
          </cell>
        </row>
        <row r="61">
          <cell r="G61">
            <v>500</v>
          </cell>
          <cell r="H61">
            <v>507.5</v>
          </cell>
          <cell r="I61">
            <v>515.11</v>
          </cell>
          <cell r="J61">
            <v>522.84</v>
          </cell>
          <cell r="K61">
            <v>530.67999999999995</v>
          </cell>
          <cell r="L61">
            <v>538.64</v>
          </cell>
          <cell r="M61">
            <v>546.72</v>
          </cell>
          <cell r="N61">
            <v>554.91999999999996</v>
          </cell>
          <cell r="O61">
            <v>563.24</v>
          </cell>
          <cell r="P61">
            <v>571.69000000000005</v>
          </cell>
          <cell r="Q61">
            <v>580.27</v>
          </cell>
          <cell r="R61">
            <v>588.97</v>
          </cell>
          <cell r="S61">
            <v>597.79999999999995</v>
          </cell>
          <cell r="T61">
            <v>606.77</v>
          </cell>
          <cell r="U61">
            <v>615.87</v>
          </cell>
          <cell r="V61">
            <v>625.11</v>
          </cell>
          <cell r="W61">
            <v>634.49</v>
          </cell>
          <cell r="X61">
            <v>644.01</v>
          </cell>
          <cell r="Y61">
            <v>653.66999999999996</v>
          </cell>
          <cell r="Z61">
            <v>663.48</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G64">
            <v>1000</v>
          </cell>
          <cell r="H64">
            <v>1015</v>
          </cell>
          <cell r="I64">
            <v>1030.23</v>
          </cell>
          <cell r="J64">
            <v>1045.68</v>
          </cell>
          <cell r="K64">
            <v>1061.3699999999999</v>
          </cell>
          <cell r="L64">
            <v>1077.29</v>
          </cell>
          <cell r="M64">
            <v>1093.45</v>
          </cell>
          <cell r="N64">
            <v>1109.8499999999999</v>
          </cell>
          <cell r="O64">
            <v>1126.5</v>
          </cell>
          <cell r="P64">
            <v>1143.4000000000001</v>
          </cell>
          <cell r="Q64">
            <v>1160.55</v>
          </cell>
          <cell r="R64">
            <v>1177.96</v>
          </cell>
          <cell r="S64">
            <v>1195.6300000000001</v>
          </cell>
          <cell r="T64">
            <v>1213.56</v>
          </cell>
          <cell r="U64">
            <v>1231.76</v>
          </cell>
          <cell r="V64">
            <v>1250.24</v>
          </cell>
          <cell r="W64">
            <v>1268.99</v>
          </cell>
          <cell r="X64">
            <v>1288.02</v>
          </cell>
          <cell r="Y64">
            <v>1307.3399999999999</v>
          </cell>
          <cell r="Z64">
            <v>1326.95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G66">
            <v>150</v>
          </cell>
          <cell r="H66">
            <v>152.25</v>
          </cell>
          <cell r="I66">
            <v>154.53</v>
          </cell>
          <cell r="J66">
            <v>156.85</v>
          </cell>
          <cell r="K66">
            <v>159.19999999999999</v>
          </cell>
          <cell r="L66">
            <v>161.59</v>
          </cell>
          <cell r="M66">
            <v>164.01</v>
          </cell>
          <cell r="N66">
            <v>166.47</v>
          </cell>
          <cell r="O66">
            <v>168.97</v>
          </cell>
          <cell r="P66">
            <v>171.5</v>
          </cell>
          <cell r="Q66">
            <v>174.07</v>
          </cell>
          <cell r="R66">
            <v>176.68</v>
          </cell>
          <cell r="S66">
            <v>179.33</v>
          </cell>
          <cell r="T66">
            <v>182.02</v>
          </cell>
          <cell r="U66">
            <v>184.75</v>
          </cell>
          <cell r="V66">
            <v>187.52</v>
          </cell>
          <cell r="W66">
            <v>190.33</v>
          </cell>
          <cell r="X66">
            <v>193.18</v>
          </cell>
          <cell r="Y66">
            <v>196.08</v>
          </cell>
          <cell r="Z66">
            <v>199.02</v>
          </cell>
        </row>
        <row r="67">
          <cell r="G67">
            <v>50</v>
          </cell>
          <cell r="H67">
            <v>50.75</v>
          </cell>
          <cell r="I67">
            <v>51.51</v>
          </cell>
          <cell r="J67">
            <v>52.28</v>
          </cell>
          <cell r="K67">
            <v>53.06</v>
          </cell>
          <cell r="L67">
            <v>53.86</v>
          </cell>
          <cell r="M67">
            <v>54.67</v>
          </cell>
          <cell r="N67">
            <v>55.49</v>
          </cell>
          <cell r="O67">
            <v>56.32</v>
          </cell>
          <cell r="P67">
            <v>57.16</v>
          </cell>
          <cell r="Q67">
            <v>58.02</v>
          </cell>
          <cell r="R67">
            <v>58.89</v>
          </cell>
          <cell r="S67">
            <v>59.77</v>
          </cell>
          <cell r="T67">
            <v>60.67</v>
          </cell>
          <cell r="U67">
            <v>61.58</v>
          </cell>
          <cell r="V67">
            <v>62.5</v>
          </cell>
          <cell r="W67">
            <v>63.44</v>
          </cell>
          <cell r="X67">
            <v>64.39</v>
          </cell>
          <cell r="Y67">
            <v>65.36</v>
          </cell>
          <cell r="Z67">
            <v>66.34</v>
          </cell>
        </row>
        <row r="68">
          <cell r="G68">
            <v>2583.88</v>
          </cell>
          <cell r="H68">
            <v>2635.2</v>
          </cell>
          <cell r="I68">
            <v>2687.6600000000003</v>
          </cell>
          <cell r="J68">
            <v>2741.3</v>
          </cell>
          <cell r="K68">
            <v>2796.1399999999994</v>
          </cell>
          <cell r="L68">
            <v>2852.2200000000003</v>
          </cell>
          <cell r="M68">
            <v>2909.5600000000004</v>
          </cell>
          <cell r="N68">
            <v>2968.1999999999994</v>
          </cell>
          <cell r="O68">
            <v>3028.17</v>
          </cell>
          <cell r="P68">
            <v>3089.5</v>
          </cell>
          <cell r="Q68">
            <v>3152.2300000000005</v>
          </cell>
          <cell r="R68">
            <v>3216.38</v>
          </cell>
          <cell r="S68">
            <v>3282</v>
          </cell>
          <cell r="T68">
            <v>3349.14</v>
          </cell>
          <cell r="U68">
            <v>3417.8099999999995</v>
          </cell>
          <cell r="V68">
            <v>3488.07</v>
          </cell>
          <cell r="W68">
            <v>3559.96</v>
          </cell>
          <cell r="X68">
            <v>3633.4999999999995</v>
          </cell>
          <cell r="Y68">
            <v>3708.7599999999998</v>
          </cell>
          <cell r="Z68">
            <v>3785.78</v>
          </cell>
        </row>
        <row r="70">
          <cell r="G70">
            <v>1000</v>
          </cell>
        </row>
        <row r="71">
          <cell r="G71">
            <v>315</v>
          </cell>
          <cell r="H71">
            <v>319.73</v>
          </cell>
          <cell r="I71">
            <v>324.52999999999997</v>
          </cell>
          <cell r="J71">
            <v>329.4</v>
          </cell>
          <cell r="K71">
            <v>334.34</v>
          </cell>
          <cell r="L71">
            <v>339.36</v>
          </cell>
          <cell r="M71">
            <v>344.45</v>
          </cell>
          <cell r="N71">
            <v>349.62</v>
          </cell>
          <cell r="O71">
            <v>354.86</v>
          </cell>
          <cell r="P71">
            <v>360.18</v>
          </cell>
          <cell r="Q71">
            <v>365.58</v>
          </cell>
          <cell r="R71">
            <v>371.06</v>
          </cell>
          <cell r="S71">
            <v>376.63</v>
          </cell>
          <cell r="T71">
            <v>382.28</v>
          </cell>
          <cell r="U71">
            <v>388.01</v>
          </cell>
          <cell r="V71">
            <v>393.83</v>
          </cell>
          <cell r="W71">
            <v>399.74</v>
          </cell>
          <cell r="X71">
            <v>405.74</v>
          </cell>
          <cell r="Y71">
            <v>411.83</v>
          </cell>
          <cell r="Z71">
            <v>418.01</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G75">
            <v>801.6</v>
          </cell>
          <cell r="H75">
            <v>615.07000000000005</v>
          </cell>
          <cell r="I75">
            <v>419.58</v>
          </cell>
          <cell r="J75">
            <v>214.71</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H76">
            <v>1416.67</v>
          </cell>
          <cell r="I76">
            <v>1836.25</v>
          </cell>
          <cell r="J76">
            <v>2050.96</v>
          </cell>
          <cell r="K76">
            <v>2050.96</v>
          </cell>
          <cell r="L76">
            <v>2050.96</v>
          </cell>
          <cell r="M76">
            <v>2050.96</v>
          </cell>
          <cell r="N76">
            <v>2050.96</v>
          </cell>
          <cell r="O76">
            <v>2050.96</v>
          </cell>
          <cell r="P76">
            <v>2050.96</v>
          </cell>
          <cell r="Q76">
            <v>2050.96</v>
          </cell>
          <cell r="R76">
            <v>2050.96</v>
          </cell>
          <cell r="S76">
            <v>2050.96</v>
          </cell>
          <cell r="T76">
            <v>2050.96</v>
          </cell>
          <cell r="U76">
            <v>2050.96</v>
          </cell>
          <cell r="V76">
            <v>2050.96</v>
          </cell>
          <cell r="W76">
            <v>2050.96</v>
          </cell>
          <cell r="X76">
            <v>2050.96</v>
          </cell>
          <cell r="Y76">
            <v>2050.96</v>
          </cell>
          <cell r="Z76">
            <v>2050.96</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G79">
            <v>801.6</v>
          </cell>
          <cell r="H79">
            <v>615.07000000000005</v>
          </cell>
          <cell r="I79">
            <v>419.58</v>
          </cell>
          <cell r="J79">
            <v>214.71</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1">
          <cell r="G81">
            <v>3185</v>
          </cell>
          <cell r="H81">
            <v>3185</v>
          </cell>
          <cell r="I81">
            <v>3185</v>
          </cell>
          <cell r="J81">
            <v>3185</v>
          </cell>
          <cell r="K81">
            <v>3185</v>
          </cell>
          <cell r="L81">
            <v>3185</v>
          </cell>
          <cell r="M81">
            <v>3185</v>
          </cell>
          <cell r="N81">
            <v>3185</v>
          </cell>
          <cell r="O81">
            <v>3185</v>
          </cell>
          <cell r="P81">
            <v>3185</v>
          </cell>
          <cell r="Q81">
            <v>3185</v>
          </cell>
          <cell r="R81">
            <v>3185</v>
          </cell>
          <cell r="S81">
            <v>3185</v>
          </cell>
          <cell r="T81">
            <v>3185</v>
          </cell>
          <cell r="U81">
            <v>3185</v>
          </cell>
          <cell r="V81">
            <v>3185</v>
          </cell>
          <cell r="W81">
            <v>3185</v>
          </cell>
          <cell r="X81">
            <v>3185</v>
          </cell>
          <cell r="Y81">
            <v>3185</v>
          </cell>
          <cell r="Z81">
            <v>3185</v>
          </cell>
        </row>
        <row r="82">
          <cell r="G82">
            <v>700</v>
          </cell>
          <cell r="H82">
            <v>700</v>
          </cell>
          <cell r="I82">
            <v>700</v>
          </cell>
          <cell r="J82">
            <v>700</v>
          </cell>
          <cell r="K82">
            <v>700</v>
          </cell>
          <cell r="L82">
            <v>700</v>
          </cell>
          <cell r="M82">
            <v>700</v>
          </cell>
          <cell r="N82">
            <v>700</v>
          </cell>
          <cell r="O82">
            <v>700</v>
          </cell>
          <cell r="P82">
            <v>700</v>
          </cell>
          <cell r="Q82">
            <v>0</v>
          </cell>
          <cell r="R82">
            <v>0</v>
          </cell>
          <cell r="S82">
            <v>0</v>
          </cell>
          <cell r="T82">
            <v>0</v>
          </cell>
          <cell r="U82">
            <v>0</v>
          </cell>
          <cell r="V82">
            <v>0</v>
          </cell>
          <cell r="W82">
            <v>0</v>
          </cell>
          <cell r="X82">
            <v>0</v>
          </cell>
          <cell r="Y82">
            <v>0</v>
          </cell>
          <cell r="Z82">
            <v>0</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G86">
            <v>0</v>
          </cell>
          <cell r="H86">
            <v>0</v>
          </cell>
          <cell r="I86">
            <v>0</v>
          </cell>
          <cell r="J86">
            <v>0</v>
          </cell>
          <cell r="K86">
            <v>0</v>
          </cell>
          <cell r="L86">
            <v>0</v>
          </cell>
          <cell r="M86">
            <v>0</v>
          </cell>
          <cell r="N86">
            <v>0</v>
          </cell>
          <cell r="O86">
            <v>0</v>
          </cell>
          <cell r="P86">
            <v>0</v>
          </cell>
          <cell r="Q86">
            <v>700</v>
          </cell>
          <cell r="R86">
            <v>700</v>
          </cell>
          <cell r="S86">
            <v>700</v>
          </cell>
          <cell r="T86">
            <v>700</v>
          </cell>
          <cell r="U86">
            <v>700</v>
          </cell>
          <cell r="V86">
            <v>700</v>
          </cell>
          <cell r="W86">
            <v>700</v>
          </cell>
          <cell r="X86">
            <v>700</v>
          </cell>
          <cell r="Y86">
            <v>700</v>
          </cell>
          <cell r="Z86">
            <v>700</v>
          </cell>
        </row>
        <row r="88">
          <cell r="G88">
            <v>3885</v>
          </cell>
          <cell r="H88">
            <v>3885</v>
          </cell>
          <cell r="I88">
            <v>3885</v>
          </cell>
          <cell r="J88">
            <v>3885</v>
          </cell>
          <cell r="K88">
            <v>3885</v>
          </cell>
          <cell r="L88">
            <v>3885</v>
          </cell>
          <cell r="M88">
            <v>3885</v>
          </cell>
          <cell r="N88">
            <v>3885</v>
          </cell>
          <cell r="O88">
            <v>3885</v>
          </cell>
          <cell r="P88">
            <v>3885</v>
          </cell>
          <cell r="Q88">
            <v>3885</v>
          </cell>
          <cell r="R88">
            <v>3885</v>
          </cell>
          <cell r="S88">
            <v>3885</v>
          </cell>
          <cell r="T88">
            <v>3885</v>
          </cell>
          <cell r="U88">
            <v>3885</v>
          </cell>
          <cell r="V88">
            <v>3885</v>
          </cell>
          <cell r="W88">
            <v>3885</v>
          </cell>
          <cell r="X88">
            <v>3885</v>
          </cell>
          <cell r="Y88">
            <v>3885</v>
          </cell>
          <cell r="Z88">
            <v>3885</v>
          </cell>
        </row>
        <row r="91">
          <cell r="G91">
            <v>10983.71</v>
          </cell>
          <cell r="H91">
            <v>10981.67</v>
          </cell>
          <cell r="I91">
            <v>10978.56</v>
          </cell>
          <cell r="J91">
            <v>10974.34</v>
          </cell>
          <cell r="K91">
            <v>10968.99</v>
          </cell>
          <cell r="L91">
            <v>10962.47</v>
          </cell>
          <cell r="M91">
            <v>10954.76</v>
          </cell>
          <cell r="N91">
            <v>10945.97</v>
          </cell>
          <cell r="O91">
            <v>10935.92</v>
          </cell>
          <cell r="P91">
            <v>10924.73</v>
          </cell>
          <cell r="Q91">
            <v>10912.21</v>
          </cell>
          <cell r="R91">
            <v>10898.49</v>
          </cell>
          <cell r="S91">
            <v>10883.36</v>
          </cell>
          <cell r="T91">
            <v>10866.97</v>
          </cell>
          <cell r="U91">
            <v>10849.25</v>
          </cell>
          <cell r="V91">
            <v>10830.19</v>
          </cell>
          <cell r="W91">
            <v>10809.74</v>
          </cell>
          <cell r="X91">
            <v>10787.87</v>
          </cell>
          <cell r="Y91">
            <v>10764.54</v>
          </cell>
          <cell r="Z91">
            <v>10739.72</v>
          </cell>
        </row>
        <row r="93">
          <cell r="G93">
            <v>10283.709999999999</v>
          </cell>
          <cell r="H93">
            <v>10281.67</v>
          </cell>
          <cell r="I93">
            <v>10278.56</v>
          </cell>
          <cell r="J93">
            <v>10274.34</v>
          </cell>
          <cell r="K93">
            <v>10268.99</v>
          </cell>
          <cell r="L93">
            <v>10262.469999999999</v>
          </cell>
          <cell r="M93">
            <v>10254.76</v>
          </cell>
          <cell r="N93">
            <v>10245.969999999999</v>
          </cell>
          <cell r="O93">
            <v>10235.92</v>
          </cell>
          <cell r="P93">
            <v>10224.73</v>
          </cell>
          <cell r="Q93">
            <v>10212.209999999999</v>
          </cell>
          <cell r="R93">
            <v>10198.49</v>
          </cell>
          <cell r="S93">
            <v>10183.36</v>
          </cell>
          <cell r="T93">
            <v>10166.969999999999</v>
          </cell>
          <cell r="U93">
            <v>10149.25</v>
          </cell>
          <cell r="V93">
            <v>10130.19</v>
          </cell>
          <cell r="W93">
            <v>10109.74</v>
          </cell>
          <cell r="X93">
            <v>10087.870000000001</v>
          </cell>
          <cell r="Y93">
            <v>10064.540000000001</v>
          </cell>
          <cell r="Z93">
            <v>10039.719999999999</v>
          </cell>
        </row>
        <row r="94">
          <cell r="G94">
            <v>700</v>
          </cell>
          <cell r="H94">
            <v>700</v>
          </cell>
          <cell r="I94">
            <v>700</v>
          </cell>
          <cell r="J94">
            <v>700</v>
          </cell>
          <cell r="K94">
            <v>700</v>
          </cell>
          <cell r="L94">
            <v>700</v>
          </cell>
          <cell r="M94">
            <v>700</v>
          </cell>
          <cell r="N94">
            <v>700</v>
          </cell>
          <cell r="O94">
            <v>700</v>
          </cell>
          <cell r="P94">
            <v>700</v>
          </cell>
          <cell r="Q94">
            <v>700</v>
          </cell>
          <cell r="R94">
            <v>700</v>
          </cell>
          <cell r="S94">
            <v>700</v>
          </cell>
          <cell r="T94">
            <v>700</v>
          </cell>
          <cell r="U94">
            <v>700</v>
          </cell>
          <cell r="V94">
            <v>700</v>
          </cell>
          <cell r="W94">
            <v>700</v>
          </cell>
          <cell r="X94">
            <v>700</v>
          </cell>
          <cell r="Y94">
            <v>700</v>
          </cell>
          <cell r="Z94">
            <v>700</v>
          </cell>
        </row>
        <row r="98">
          <cell r="G98">
            <v>2398.2299999999996</v>
          </cell>
          <cell r="H98">
            <v>3526.67</v>
          </cell>
          <cell r="I98">
            <v>3661.7899999999991</v>
          </cell>
          <cell r="J98">
            <v>3803.9300000000003</v>
          </cell>
          <cell r="K98">
            <v>3953.51</v>
          </cell>
          <cell r="L98">
            <v>3885.8899999999994</v>
          </cell>
          <cell r="M98">
            <v>3815.75</v>
          </cell>
          <cell r="N98">
            <v>3743.1499999999996</v>
          </cell>
          <cell r="O98">
            <v>3667.8899999999994</v>
          </cell>
          <cell r="P98">
            <v>3590.0499999999993</v>
          </cell>
          <cell r="Q98">
            <v>3509.3999999999987</v>
          </cell>
          <cell r="R98">
            <v>3426.0499999999993</v>
          </cell>
          <cell r="S98">
            <v>3339.7300000000005</v>
          </cell>
          <cell r="T98">
            <v>3250.5499999999993</v>
          </cell>
          <cell r="U98">
            <v>3158.4300000000003</v>
          </cell>
          <cell r="V98">
            <v>3063.2900000000009</v>
          </cell>
          <cell r="W98">
            <v>2965.04</v>
          </cell>
          <cell r="X98">
            <v>2863.630000000001</v>
          </cell>
          <cell r="Y98">
            <v>2758.9500000000007</v>
          </cell>
          <cell r="Z98">
            <v>2650.9299999999994</v>
          </cell>
        </row>
        <row r="101">
          <cell r="G101">
            <v>359.73</v>
          </cell>
          <cell r="H101">
            <v>529</v>
          </cell>
          <cell r="I101">
            <v>549.27</v>
          </cell>
          <cell r="J101">
            <v>570.59</v>
          </cell>
          <cell r="K101">
            <v>593.03</v>
          </cell>
          <cell r="L101">
            <v>582.88</v>
          </cell>
          <cell r="M101">
            <v>572.36</v>
          </cell>
          <cell r="N101">
            <v>561.47</v>
          </cell>
          <cell r="O101">
            <v>550.17999999999995</v>
          </cell>
          <cell r="P101">
            <v>538.51</v>
          </cell>
          <cell r="Q101">
            <v>526.41</v>
          </cell>
          <cell r="R101">
            <v>513.91</v>
          </cell>
          <cell r="S101">
            <v>500.96</v>
          </cell>
          <cell r="T101">
            <v>487.58</v>
          </cell>
          <cell r="U101">
            <v>473.76</v>
          </cell>
          <cell r="V101">
            <v>459.49</v>
          </cell>
          <cell r="W101">
            <v>444.76</v>
          </cell>
          <cell r="X101">
            <v>429.54</v>
          </cell>
          <cell r="Y101">
            <v>413.84</v>
          </cell>
          <cell r="Z101">
            <v>397.64</v>
          </cell>
        </row>
        <row r="102">
          <cell r="G102">
            <v>2038.4999999999995</v>
          </cell>
          <cell r="H102">
            <v>2997.67</v>
          </cell>
          <cell r="I102">
            <v>3112.5199999999991</v>
          </cell>
          <cell r="J102">
            <v>3233.34</v>
          </cell>
          <cell r="K102">
            <v>3360.4800000000005</v>
          </cell>
          <cell r="L102">
            <v>3303.0099999999993</v>
          </cell>
          <cell r="M102">
            <v>3243.39</v>
          </cell>
          <cell r="N102">
            <v>3181.6799999999994</v>
          </cell>
          <cell r="O102">
            <v>3117.7099999999996</v>
          </cell>
          <cell r="P102">
            <v>3051.5399999999991</v>
          </cell>
          <cell r="Q102">
            <v>2982.9899999999989</v>
          </cell>
          <cell r="R102">
            <v>2912.1399999999994</v>
          </cell>
          <cell r="S102">
            <v>2838.7700000000004</v>
          </cell>
          <cell r="T102">
            <v>2762.9699999999993</v>
          </cell>
          <cell r="U102">
            <v>2684.67</v>
          </cell>
          <cell r="V102">
            <v>2603.8000000000011</v>
          </cell>
          <cell r="W102">
            <v>2520.2799999999997</v>
          </cell>
          <cell r="X102">
            <v>2434.0900000000011</v>
          </cell>
          <cell r="Y102">
            <v>2345.1100000000006</v>
          </cell>
          <cell r="Z102">
            <v>2253.2899999999995</v>
          </cell>
        </row>
        <row r="103">
          <cell r="G103">
            <v>1732.7249999999997</v>
          </cell>
          <cell r="H103">
            <v>2548.0194999999999</v>
          </cell>
          <cell r="I103">
            <v>2645.6419999999989</v>
          </cell>
          <cell r="J103">
            <v>2748.3389999999999</v>
          </cell>
          <cell r="K103">
            <v>2856.4080000000004</v>
          </cell>
          <cell r="L103">
            <v>2807.5584999999992</v>
          </cell>
          <cell r="M103">
            <v>2756.8815</v>
          </cell>
          <cell r="N103">
            <v>2704.4279999999994</v>
          </cell>
          <cell r="O103">
            <v>2650.0534999999995</v>
          </cell>
          <cell r="P103">
            <v>2593.8089999999993</v>
          </cell>
          <cell r="Q103">
            <v>2535.5414999999989</v>
          </cell>
          <cell r="R103">
            <v>2475.3189999999995</v>
          </cell>
          <cell r="S103">
            <v>2412.9545000000003</v>
          </cell>
          <cell r="T103">
            <v>2348.5244999999995</v>
          </cell>
          <cell r="U103">
            <v>2281.9695000000002</v>
          </cell>
          <cell r="V103">
            <v>2213.2300000000009</v>
          </cell>
          <cell r="W103">
            <v>2142.2379999999998</v>
          </cell>
          <cell r="X103">
            <v>2068.9765000000007</v>
          </cell>
          <cell r="Y103">
            <v>1993.3435000000004</v>
          </cell>
          <cell r="Z103">
            <v>1915.2964999999995</v>
          </cell>
        </row>
        <row r="104">
          <cell r="G104">
            <v>4.331812499999999</v>
          </cell>
          <cell r="H104">
            <v>6.3700487499999996</v>
          </cell>
          <cell r="I104">
            <v>6.6141049999999977</v>
          </cell>
          <cell r="J104">
            <v>6.8708475</v>
          </cell>
          <cell r="K104">
            <v>7.141020000000001</v>
          </cell>
          <cell r="L104">
            <v>7.0188962499999983</v>
          </cell>
          <cell r="M104">
            <v>6.8922037500000002</v>
          </cell>
          <cell r="N104">
            <v>6.7610699999999984</v>
          </cell>
          <cell r="O104">
            <v>6.6251337499999989</v>
          </cell>
          <cell r="P104">
            <v>6.484522499999998</v>
          </cell>
          <cell r="Q104">
            <v>6.3388537499999975</v>
          </cell>
          <cell r="R104">
            <v>6.1882974999999991</v>
          </cell>
          <cell r="S104">
            <v>6.0323862500000009</v>
          </cell>
          <cell r="T104">
            <v>5.8713112499999989</v>
          </cell>
          <cell r="U104">
            <v>5.7049237500000007</v>
          </cell>
          <cell r="V104">
            <v>5.533075000000002</v>
          </cell>
          <cell r="W104">
            <v>5.3555949999999992</v>
          </cell>
          <cell r="X104">
            <v>5.1724412500000021</v>
          </cell>
          <cell r="Y104">
            <v>4.9833587500000007</v>
          </cell>
          <cell r="Z104">
            <v>4.7882412499999987</v>
          </cell>
        </row>
        <row r="105">
          <cell r="H105">
            <v>10.701861249999999</v>
          </cell>
          <cell r="I105">
            <v>17.315966249999995</v>
          </cell>
          <cell r="J105">
            <v>24.186813749999995</v>
          </cell>
          <cell r="K105">
            <v>31.327833749999996</v>
          </cell>
          <cell r="L105">
            <v>38.346729999999994</v>
          </cell>
          <cell r="M105">
            <v>45.238933749999994</v>
          </cell>
          <cell r="N105">
            <v>52.000003749999991</v>
          </cell>
          <cell r="O105">
            <v>58.625137499999987</v>
          </cell>
          <cell r="P105">
            <v>65.109659999999991</v>
          </cell>
          <cell r="Q105">
            <v>71.448513749999989</v>
          </cell>
          <cell r="R105">
            <v>77.636811249999994</v>
          </cell>
          <cell r="S105">
            <v>83.669197499999996</v>
          </cell>
          <cell r="T105">
            <v>89.540508750000001</v>
          </cell>
          <cell r="U105">
            <v>95.245432500000007</v>
          </cell>
          <cell r="V105">
            <v>100.7785075</v>
          </cell>
          <cell r="W105">
            <v>106.1341025</v>
          </cell>
          <cell r="X105">
            <v>111.30654375</v>
          </cell>
          <cell r="Y105">
            <v>116.28990250000001</v>
          </cell>
          <cell r="Z105">
            <v>121.07814375000001</v>
          </cell>
        </row>
        <row r="106">
          <cell r="G106">
            <v>5.7757499999999989E-2</v>
          </cell>
          <cell r="H106">
            <v>8.4933983333333324E-2</v>
          </cell>
          <cell r="I106">
            <v>8.8188066666666634E-2</v>
          </cell>
          <cell r="J106">
            <v>9.1611300000000007E-2</v>
          </cell>
          <cell r="K106">
            <v>9.5213600000000009E-2</v>
          </cell>
          <cell r="L106">
            <v>9.3585283333333311E-2</v>
          </cell>
          <cell r="M106">
            <v>9.1896050000000007E-2</v>
          </cell>
          <cell r="N106">
            <v>9.0147599999999981E-2</v>
          </cell>
          <cell r="O106">
            <v>8.8335116666666658E-2</v>
          </cell>
          <cell r="P106">
            <v>8.6460299999999976E-2</v>
          </cell>
          <cell r="Q106">
            <v>8.451804999999997E-2</v>
          </cell>
          <cell r="R106">
            <v>8.2510633333333319E-2</v>
          </cell>
          <cell r="S106">
            <v>8.0431816666666683E-2</v>
          </cell>
          <cell r="T106">
            <v>7.8284149999999983E-2</v>
          </cell>
          <cell r="U106">
            <v>7.6065650000000012E-2</v>
          </cell>
          <cell r="V106">
            <v>7.3774333333333358E-2</v>
          </cell>
          <cell r="W106">
            <v>7.1407933333333326E-2</v>
          </cell>
          <cell r="X106">
            <v>6.8965883333333367E-2</v>
          </cell>
          <cell r="Y106">
            <v>6.644478333333334E-2</v>
          </cell>
          <cell r="Z106">
            <v>6.3843216666666647E-2</v>
          </cell>
        </row>
      </sheetData>
      <sheetData sheetId="8">
        <row r="5">
          <cell r="F5">
            <v>3.8</v>
          </cell>
        </row>
        <row r="6">
          <cell r="F6">
            <v>4</v>
          </cell>
        </row>
        <row r="8">
          <cell r="F8">
            <v>0</v>
          </cell>
        </row>
        <row r="9">
          <cell r="F9">
            <v>0</v>
          </cell>
        </row>
        <row r="10">
          <cell r="F10">
            <v>0</v>
          </cell>
        </row>
      </sheetData>
      <sheetData sheetId="9">
        <row r="5">
          <cell r="F5">
            <v>4.8</v>
          </cell>
        </row>
        <row r="6">
          <cell r="F6">
            <v>4</v>
          </cell>
        </row>
        <row r="8">
          <cell r="F8">
            <v>383.07805294088018</v>
          </cell>
        </row>
        <row r="9">
          <cell r="F9">
            <v>4596.9366352905618</v>
          </cell>
        </row>
        <row r="10">
          <cell r="F10">
            <v>1687.746541162247</v>
          </cell>
        </row>
      </sheetData>
      <sheetData sheetId="10">
        <row r="5">
          <cell r="F5">
            <v>3.5</v>
          </cell>
        </row>
        <row r="6">
          <cell r="F6">
            <v>20</v>
          </cell>
        </row>
        <row r="8">
          <cell r="F8">
            <v>0</v>
          </cell>
        </row>
        <row r="9">
          <cell r="F9">
            <v>0</v>
          </cell>
        </row>
        <row r="10">
          <cell r="F10">
            <v>0</v>
          </cell>
        </row>
      </sheetData>
      <sheetData sheetId="11">
        <row r="2">
          <cell r="U2" t="str">
            <v>Cumul des 2 prêts</v>
          </cell>
        </row>
        <row r="17">
          <cell r="B17" t="str">
            <v>Fin de</v>
          </cell>
        </row>
        <row r="431">
          <cell r="B431" t="str">
            <v>TEG</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Sommaire"/>
      <sheetName val="Marché Alsacien"/>
      <sheetName val="Mon dictionnaire"/>
      <sheetName val="Feuil1"/>
      <sheetName val="Orientation "/>
      <sheetName val="Sortir du nucléaire"/>
      <sheetName val="Ensoleillement "/>
      <sheetName val="Liens"/>
      <sheetName val="Comparatif "/>
      <sheetName val="Les Energies renouvelables "/>
      <sheetName val="Eco Développement"/>
      <sheetName val="Planning"/>
      <sheetName val="Unités de mesure"/>
      <sheetName val="Assurances"/>
      <sheetName val="Feuil3"/>
      <sheetName val="Feuil4"/>
      <sheetName val="Calculs solaires "/>
      <sheetName val="Les Banques"/>
      <sheetName val="Forum "/>
      <sheetName val="Agricole "/>
      <sheetName val="Thann "/>
      <sheetName val="Carte de l'Ensoleillement "/>
      <sheetName val="Fournisseurs "/>
      <sheetName val="EDF "/>
      <sheetName val="Financier"/>
      <sheetName val="Fiscalité"/>
      <sheetName val="Investisseur"/>
      <sheetName val="Réalisation Binder Sessenheim "/>
      <sheetName val="Grandeurs électricité"/>
      <sheetName val="Lexique Allemand-Français"/>
      <sheetName val="Décret JO 26 07 06"/>
      <sheetName val="Réflexions "/>
      <sheetName val="La Presse"/>
      <sheetName val="Certificats"/>
      <sheetName val="Gestion "/>
    </sheetNames>
    <sheetDataSet>
      <sheetData sheetId="0"/>
      <sheetData sheetId="1"/>
      <sheetData sheetId="2"/>
      <sheetData sheetId="3">
        <row r="2">
          <cell r="E2" t="str">
            <v>'       Mon  dictionnaire  PHOTOVOLTAIQUE  278  termes</v>
          </cell>
        </row>
        <row r="6">
          <cell r="D6" t="str">
            <v>ABSORPTION</v>
          </cell>
        </row>
        <row r="8">
          <cell r="E8" t="str">
            <v>L'absorption solaire est un phénomène naturel grâce auquel la matière capture les photons du rayonnement solaire et les transforme en chaleur.</v>
          </cell>
        </row>
        <row r="10">
          <cell r="E10" t="str">
            <v>Le coefficient d'absorption d'une surface exprime par un nombre compris entre 0 et 1 le pourcentage de l'énergie radiante incidente absorbée par cette surface. Le reste du rayonnement solaire est, soit réfléchi et diffusé, soit transmis (grâce à la transp</v>
          </cell>
        </row>
        <row r="12">
          <cell r="D12" t="str">
            <v xml:space="preserve">AC </v>
          </cell>
        </row>
        <row r="13">
          <cell r="E13" t="str">
            <v>AC signifie 'Alternating Current' (= courant alternatif).</v>
          </cell>
        </row>
        <row r="15">
          <cell r="D15" t="str">
            <v>ACHETEUR</v>
          </cell>
        </row>
        <row r="17">
          <cell r="E17" t="str">
            <v>L'acheteur est l'organisme soumis à l'obligation d'acheter l'énergie photovoltaïque produit sur le territoire national. Seul EDF et les Entreprises Locales de Distribution (régies locales) sont soumises à l'obligation d'achat.</v>
          </cell>
        </row>
        <row r="19">
          <cell r="D19" t="str">
            <v>AIDES REGIONALES EN 2007</v>
          </cell>
        </row>
        <row r="21">
          <cell r="E21" t="str">
            <v>Ci-dessous est le tableau récapitulatif des aides offertes par votre région. Certaines sont fortes sont fortes, d'autres inexistantes ... Attention à bien vérifier que les aides sont toujours disponibles au moment de la réalisation de votre installation c</v>
          </cell>
        </row>
        <row r="48">
          <cell r="D48" t="str">
            <v>AGIR pour l' ENVIRONNEMENT</v>
          </cell>
        </row>
        <row r="50">
          <cell r="E50" t="str">
            <v>Recourir à l’énergie solaire permet de lutter efficacement, à l’échelle individuelle, contre le gaz à effet de serre, et de participer ainsi à la sauvegarde de notre environnement.</v>
          </cell>
        </row>
        <row r="51">
          <cell r="E51" t="str">
            <v>Actuellement les énergies fossiles (pétrole, charbon et gaz) sont consommées bien plus rapidement qu'elles ne se forment dans la nature, et les réserves mondiales seront épuisées vers 2030 au plus tôt, et vers 2100 si des efforts sont produits sur la prod</v>
          </cell>
        </row>
        <row r="52">
          <cell r="E52" t="str">
            <v>L’énergie solaire est une source inépuisable, propre, et est une réelle alternative aux énergies traditionnelles.</v>
          </cell>
        </row>
        <row r="54">
          <cell r="D54" t="str">
            <v>Alsace</v>
          </cell>
        </row>
        <row r="56">
          <cell r="E56" t="str">
            <v>Le réseau AMPEERA vous garantit la qualité des matériels installés et le savoir-faire des professionnels.</v>
          </cell>
        </row>
        <row r="58">
          <cell r="E58" t="str">
            <v>AMPEERA : Association des Métiers pour la Promotion des Energies Electriques Renouvelables d’Alsace. 03 88 35 57 54.</v>
          </cell>
        </row>
        <row r="60">
          <cell r="D60" t="str">
            <v>Albédo</v>
          </cell>
        </row>
        <row r="62">
          <cell r="E62" t="str">
            <v xml:space="preserve"> – L’albédo est la partie réfléchie par le sol. Il dépend de l’environnement du site, il faudra en tenir compte pour évaluer le rayonnement sur plans inclinés.</v>
          </cell>
        </row>
        <row r="64">
          <cell r="D64" t="str">
            <v>AM</v>
          </cell>
        </row>
        <row r="65">
          <cell r="E65" t="str">
            <v>AM (masse d'air optique) -  air mass -  : Lors de sa traversée de l'atmosphère, le rayonnement solaire direct (provenant du disque solaire) est affaibli par absorption et diffusion sur les molécules gazeuses et les particules atmosphériques. Cet affaiblis</v>
          </cell>
        </row>
        <row r="67">
          <cell r="D67" t="str">
            <v>Ampère</v>
          </cell>
        </row>
        <row r="68">
          <cell r="E68" t="str">
            <v>Ampère - (symbole : A) Ampère : Voir courant.</v>
          </cell>
        </row>
        <row r="70">
          <cell r="D70" t="str">
            <v>Analemme</v>
          </cell>
        </row>
        <row r="72">
          <cell r="E72" t="str">
            <v>Ceci est la représentation du Soleil, bien entendu avec un filtre Solaire ( attention ce ne sont que des spécialistes qui font ce genre de photo vous pouvez vous abîmer la rétine ), pris au même endroit à la même heure sur une année </v>
          </cell>
        </row>
        <row r="78">
          <cell r="E78" t="str">
            <v>Sur ce schéma, nous pouvons voir la trajectoire du soleil, pendant une année, avec 12 points correspondant à chaque mois.</v>
          </cell>
        </row>
        <row r="80">
          <cell r="E80" t="str">
            <v>Lorsque le soleil est au plus haut dans le ciel nous sommes en été (Solstice d'été) le 21 juin.</v>
          </cell>
        </row>
        <row r="82">
          <cell r="E82" t="str">
            <v>Lorsqu'il se trouve au plus bas, nous sommes en hivers ( Solstice d'hiver) le 21 décembre.</v>
          </cell>
        </row>
        <row r="84">
          <cell r="E84" t="str">
            <v>Les équinoxes de printemps et d'automne se situent aux  intersections de la course du soleil (21 mars et 21 septembre). </v>
          </cell>
        </row>
        <row r="86">
          <cell r="E86" t="str">
            <v>Une autre représentation sur la Terre, pour voir que le soleil monte dans le ciel et descend ( l'angle de la terre de 23.5 degré fait cette évènement ).</v>
          </cell>
        </row>
        <row r="88">
          <cell r="E88" t="str">
            <v>Au solstice d'été le 21 juin le jour est le plus long et la nuit la plus courte.</v>
          </cell>
        </row>
        <row r="90">
          <cell r="E90" t="str">
            <v>Au solstice d'hiver le 21 décembre le jour est le plus court et la nuit la plus longue.</v>
          </cell>
        </row>
        <row r="93">
          <cell r="D93" t="str">
            <v>Angle d'inclinaison</v>
          </cell>
        </row>
        <row r="95">
          <cell r="E95" t="str">
            <v>Angle d"inclinaison, Angle formé par la position des cellules par rapport à l"horizontal. L"angle optimal dépend de la longitude du lieu d"installation du système photovoltaïque.</v>
          </cell>
        </row>
        <row r="97">
          <cell r="D97" t="str">
            <v>Angle d'incidence</v>
          </cell>
        </row>
        <row r="99">
          <cell r="E99" t="str">
            <v>L'angle d'incidence est l'angle entre le rayon lumineux qui arrive sur une surface (panneaux pv, par exemple) et la perpendiculaire à cette surface. L'angle d'incidence détermine le rayonnement direct reçu par cette surface.</v>
          </cell>
        </row>
        <row r="100">
          <cell r="E100" t="str">
            <v>Angle d'incidence (unité : degrés ou radians ; symbole : ° ou rad ou DD) : Représente l'angle entre le rayon lumineux incident et la perpendiculaire à la surface de la cellule PV*.</v>
          </cell>
        </row>
        <row r="102">
          <cell r="D102" t="str">
            <v>Assurances nécessaires</v>
          </cell>
        </row>
        <row r="104">
          <cell r="E104" t="str">
            <v>Concernant les assurances nécessaire pour le producteur, il y a :</v>
          </cell>
        </row>
        <row r="105">
          <cell r="E105" t="str">
            <v>- l'assurance dommage matériel qui garantit le matériel contre les dommages qu'il pourrait subir. EN général aucun problème pour l'avoir auprès de votre assureur.</v>
          </cell>
        </row>
        <row r="106">
          <cell r="E106" t="str">
            <v>-l'assurance responsabilité civile qui garantit les dommages que l'installation peut causer à un tiers : c'est cette assurance que demande EDF puisque le réseau permet de "transporter le risque" à l'extérieur de chez vous. Cette assurance est spécifique a</v>
          </cell>
        </row>
        <row r="107">
          <cell r="E107" t="str">
            <v>http://www.hespul.org/IMG/pdf/Note_PV_et_assurances_v4_du_061106_HESPUL.pdf</v>
          </cell>
        </row>
        <row r="109">
          <cell r="D109" t="str">
            <v>AZIMUT</v>
          </cell>
        </row>
        <row r="111">
          <cell r="E111" t="str">
            <v>L'azimut solaire est l'angle mesuré dans le sens des aiguilles d'une montre entre le point cardinal Sud (dans l'hémisphère nord) ou Nord (dans l'hémisphère sud) et la projection sur le plan horizontal local de la droite reliant la terre au soleil. L'angle</v>
          </cell>
        </row>
        <row r="113">
          <cell r="E113" t="str">
            <v>Angle horizontal projeté entre la position du soleil et le méridien (direction Nord-Sud).</v>
          </cell>
        </row>
        <row r="114">
          <cell r="E114" t="str">
            <v>Une graduation usuelle définit le Sud à 0 degré, l'Ouest à 90 degrés, et l'Est à ~ 90 degrés (Nord = 180 degrés).</v>
          </cell>
        </row>
        <row r="128">
          <cell r="E128" t="str">
            <v>Note : l'azimut solaire est négatif le matin (direction Est), nul ou égal à 180° à midi et positif l'après-midi (direction Ouest), sur tout le globe. Il diffère de l'azimut géographique, lequel est toujours mesuré dans le sens des aiguilles d'une montre à</v>
          </cell>
        </row>
        <row r="129">
          <cell r="E129" t="str">
            <v>DECLINAISON</v>
          </cell>
        </row>
        <row r="131">
          <cell r="E131" t="str">
            <v>La déclinaison solaire est l'angle formé par la droite reliant la terre au soleil et le plan équatorial (positif vers le nord).</v>
          </cell>
        </row>
        <row r="132">
          <cell r="E132" t="str">
            <v>La déclinaison est égale à zéro aux équinoxes et varie de + 23,45° (22 juin) à - 23,45° (22 décembre).</v>
          </cell>
        </row>
        <row r="134">
          <cell r="E134" t="str">
            <v>Les équinoxes sont les deux dates de l'année où le soleil traverse le plan équatorial : sa déclinaison est alors nulle et les durées du jour et de la nuit sont égales. L'équinoxe d'automne intervient vers le 22 septembre et l'équinoxe de printemps vers le</v>
          </cell>
        </row>
        <row r="135">
          <cell r="E135" t="str">
            <v>Dans l'hémisphère Nord, le solstice d'été (vers le 21 juin) est la période au cours de laquelle la durée qui sépare le lever et le coucher du soleil cesse de croître (maximum 16 h 8 mn).</v>
          </cell>
        </row>
        <row r="136">
          <cell r="E136" t="str">
            <v>Le solstice d'hiver (vers le 21 décembre) est la période au cours de laquelle cette durée cesse de décroître (minimum 8h 12mn).</v>
          </cell>
        </row>
        <row r="137">
          <cell r="E137" t="str">
            <v>Les saisons sont inversées dans l'hémisphère Sud.</v>
          </cell>
        </row>
        <row r="156">
          <cell r="E156" t="str">
            <v>HAUTEUR SOLAIRE</v>
          </cell>
        </row>
        <row r="158">
          <cell r="E158" t="str">
            <v>L'hauteur solaire est l'angle entre la droite joignant le centre du disque solaire au point d'observation et le plan horizontal passant par le point d'observation.</v>
          </cell>
        </row>
        <row r="160">
          <cell r="E160" t="str">
            <v>Le Zénith est le point le plus élevé de l'hémisphère céleste, se trouvant directement à la verticale de l'observateur.</v>
          </cell>
        </row>
        <row r="162">
          <cell r="E162" t="str">
            <v>L'HEURE SOLAIRE</v>
          </cell>
        </row>
        <row r="164">
          <cell r="E164" t="str">
            <v>L'heure solaire est l'heure de la journée déterminée par le mouvement apparent du Soleil, égale à 12h00 au midi vrai. Pour obtenir l'heure légale, il faut lui additionner l'équation du temps, la correction de longitude et éventuellement l'heure d'été.</v>
          </cell>
        </row>
        <row r="165">
          <cell r="E165" t="str">
            <v>Le midi vrai ou midi solaire est l'heure locale à laquelle le soleil passe au méridien du point d'observation.</v>
          </cell>
        </row>
        <row r="166">
          <cell r="E166" t="str">
            <v>L'angle horaire du Soleil est l'angle formé entre la projection du soleil sur le plan équatorial à un moment donné et la projection du Soleil sur ce même plan au midi vrai.</v>
          </cell>
        </row>
        <row r="168">
          <cell r="E168" t="str">
            <v>La Terre est sur une orbite elliptique et sa vitesse au cours de l’année n’est pas constante. L'équation du temps indique la correction qui permet de passer du temps solaire vrai (du jour) au temps solaire moyen. Cette correction varie de + ou - 16 minute</v>
          </cell>
        </row>
        <row r="170">
          <cell r="E170" t="str">
            <v>Le fuseau horaire est une bande de 15° de longitude de large s'étendant du pôle nord au pôle sud, permettant de décomposer le globe terrestre en 24 tranches horaires. </v>
          </cell>
        </row>
        <row r="171">
          <cell r="E171" t="str">
            <v>Chaque fuseau est centré sur un méridien multiple de 15°. Le méridien d’origine est celui de Greenwich, qui définit le Temps Universel. Ce fuseau occupe les longitudes +7,5° à -7,5°. Chaque pays utilise en principe l’heure du fuseau le plus proche en long</v>
          </cell>
        </row>
        <row r="172">
          <cell r="E172" t="str">
            <v>L'heure légale est le temps moyen du fuseau horaire de rattachement, augmenté éventuellement de l'heure d'été. C'est l'heure de la montre.</v>
          </cell>
        </row>
        <row r="174">
          <cell r="E174" t="str">
            <v>Un cadran solaire est un appareil avec une surface portant des divisions correspondant aux heures du jour et qui, d'après la projection de l'ombre d'une tige éclairée par le soleil, indique l'heure. Voir aussi la page l'Heure Solaire</v>
          </cell>
        </row>
        <row r="175">
          <cell r="E175" t="str">
            <v>Le style est une tige dont l’ombre marque l’heure sur un cadran solaire. Le style est parallèle à l’axe des pôles de la Terre.</v>
          </cell>
        </row>
        <row r="176">
          <cell r="E176" t="str">
            <v>Un gnomon est un cadran solaire primitif, constitué d'une simple tige dont l'ombre se projette sur une surface plane. On doit l'invention au philosophe grec Anaximande de Milet, 6 siècles avant notre ére.</v>
          </cell>
        </row>
        <row r="178">
          <cell r="E178" t="str">
            <v>Un diagramme solaire permet de visualiser l'azimut et l'hauteur du soleil suivant les heures de la journée et les saisons. La superposition des masques aux trajectoires du soleil sur le diagramme solaire, permet l'implantation d'un bâtiment à l'endroit le</v>
          </cell>
        </row>
        <row r="179">
          <cell r="E179" t="str">
            <v>Un héliodon est un appareil de simulation du mouvement du soleil, utilisé dans l'étude des ombres portées sur des bâtiments ou des champs de capteurs, généralement composé d'une source de lumière intense représentant le soleil placée à quelque distance d'</v>
          </cell>
        </row>
        <row r="180">
          <cell r="E180" t="str">
            <v>Un hélioscope est un instrument ayant le même but que l'héliodon, mais dont la table est fixe, horizontale, et la source lumineuse mobile en azimut et en élévation. Photo Hélioscope</v>
          </cell>
        </row>
        <row r="182">
          <cell r="D182" t="str">
            <v>BASSE TENSION ou BT</v>
          </cell>
        </row>
        <row r="184">
          <cell r="E184" t="str">
            <v>La basse tension, supérieure à 50 volts et inférieure à 1000 volts, correspond à la distribution faite auprès des particuliers ou des professionnels ayant une installation dont la puissance est inférieure à 250 kW.</v>
          </cell>
        </row>
        <row r="185">
          <cell r="E185" t="str">
            <v>Le réseau comporte 3 fils de phase et un fil de neutre.</v>
          </cell>
        </row>
        <row r="186">
          <cell r="E186" t="str">
            <v>La tension nominale est de :</v>
          </cell>
        </row>
        <row r="187">
          <cell r="E187" t="str">
            <v>- 400 V entre deux fils de phase ou tension triphasée,</v>
          </cell>
        </row>
        <row r="188">
          <cell r="E188" t="str">
            <v>- 230 V entre un fil phase et un fil neutre ou tension monophasée.</v>
          </cell>
        </row>
        <row r="189">
          <cell r="E189" t="str">
            <v>Conformément aux dispositions réglementaires, les tensions au point de livraison BT sont comprises entre 207 et 244 volts en monophasé et entre 358 et 423 volts en triphasé.</v>
          </cell>
        </row>
        <row r="191">
          <cell r="D191" t="str">
            <v>BECQUEREL</v>
          </cell>
        </row>
        <row r="193">
          <cell r="E193" t="str">
            <v>Becquerel, Alexandre-Edmond, Physicien français, découvrit en1839 l"effet photovoltaïque: En irradiant une électrode en argent dans un électrolyte, il obtint une tension électrique. Le photovoltaïque.</v>
          </cell>
        </row>
        <row r="195">
          <cell r="D195" t="str">
            <v>BILAN ENERGETIQUE  de l' ELECTRICITE PHOTOVOLTAIQUE</v>
          </cell>
        </row>
        <row r="197">
          <cell r="E197" t="str">
            <v>L'électricité produite par une installation photovoltaïque est sans pollution, il n'y a pas d'émissions de gaz à effet de serre ou de déchets. Les avantages environnementaux sont immenses ; mais, il faut fabriquer, installer et éventuellement recycler les</v>
          </cell>
        </row>
        <row r="199">
          <cell r="E199" t="str">
            <v>Donc la question : Quel est le bilan énergétique d'un système PV ?   </v>
          </cell>
        </row>
        <row r="201">
          <cell r="E201" t="str">
            <v xml:space="preserve">Ou : Pendant combien de temps un panneau photovoltaïque doit-il fonctionner afin de remplacer l'énergie utilisée pour sa fabrication?  </v>
          </cell>
        </row>
        <row r="203">
          <cell r="E203" t="str">
            <v xml:space="preserve">La réponse à ces questions a été le sujet de plusieurs études (voir Références en bas de page), en bref :  </v>
          </cell>
        </row>
        <row r="204">
          <cell r="E204" t="str">
            <v>- Il faut de 2 à 4 ans pour un système PV utilisant des cellules poly cristallines. Les variations sont dues au climat local et à l'inclinaison des modules (en toiture ou en façade) </v>
          </cell>
        </row>
        <row r="205">
          <cell r="E205" t="str">
            <v>- Il faut moins de 3 ans pour un système PV utilisant des modules photovoltaïques amorphes.</v>
          </cell>
        </row>
        <row r="207">
          <cell r="E207" t="str">
            <v xml:space="preserve">Avec une durée de vie de 30 ans, on peut dire qu'un système photovoltaïque va produire de l'électricité sans aucune pollution pendant près de 90% de sa vie. </v>
          </cell>
        </row>
        <row r="220">
          <cell r="E220" t="str">
            <v>Bilan énergétique d'un système solaire photovoltaïque raccordé au réseau</v>
          </cell>
        </row>
        <row r="222">
          <cell r="E222" t="str">
            <v>La consommation d'énergie nécessaire pour la fabrication de systèmes photovoltaïques est comparable avec l'énergie consommée dans l'extraction, le transport et le raffinage des énergies fossiles, mais celles-ci vont ensuite produire des déchets et contrib</v>
          </cell>
        </row>
        <row r="224">
          <cell r="E224" t="str">
            <v>Une étude (publiée en avril 2006) réalisée par l'Agence International de l'Énergie et la fédération de l'industrie photovoltaïque européenne (EPIA), donne une analyse comparée du bilan énergétique de systèmes photovoltaïques dans le monde. </v>
          </cell>
        </row>
        <row r="226">
          <cell r="E226" t="str">
            <v>Les conclusions de l'étude pour la France</v>
          </cell>
        </row>
        <row r="228">
          <cell r="E228" t="str">
            <v>pour consulter le détail de l'étude voir sur :</v>
          </cell>
        </row>
        <row r="230">
          <cell r="E230" t="str">
            <v>Temps de retour énergétique en années pour une installation en toiture  :   Paris 2.9  / Lyon 2.6  / Marseille  1.6</v>
          </cell>
        </row>
        <row r="232">
          <cell r="E232" t="str">
            <v>http://www.outilssolaires.com/pv/prin-bilan.htm</v>
          </cell>
        </row>
        <row r="234">
          <cell r="E234" t="str">
            <v xml:space="preserve">Q : Le solaire photovoltaïque est il écologique  ? </v>
          </cell>
        </row>
        <row r="236">
          <cell r="E236" t="str">
            <v>R : Avant de produire de l'électricité grace à la lumiere qu'il recoit, le silicium constituant les panneaux solaires photovoltqïques est fondu dans un four à 1500°. C'est donc qu'au bout de 2 ans de fonctionnement qu'il aura produit autant d'énergie qu'i</v>
          </cell>
        </row>
        <row r="238">
          <cell r="E238" t="str">
            <v>Le Bilan Énergétique étudie tous les postes de consommation et de production d'énergie d'un lieu, bâtiment, famille, organisme... Le Bilan sert souvent à optimiser et réduire la consommation afin de faire des économies d'énergie</v>
          </cell>
        </row>
        <row r="240">
          <cell r="D240" t="str">
            <v>By-pass ( Diode )</v>
          </cell>
        </row>
        <row r="242">
          <cell r="E242" t="str">
            <v>Diode By-pass -  by-pass diode -  : Diode connectée en parallèle à des cellules PV pour empêcher la circulation d'un courant inverse dû à l'occultation ou à la détérioration d'une cellule PV.</v>
          </cell>
        </row>
        <row r="246">
          <cell r="D246" t="str">
            <v>CELLULES</v>
          </cell>
        </row>
        <row r="248">
          <cell r="E248" t="str">
            <v>Cellule photovoltaïque -  photovoltaic cell -  : Appelé également " photopile " ou cellule PV, dispositif utilisant l'effet photovoltaïque*, qui convertit directement en électricité une partie de l'énergie du rayonnement. Elément constituant du module pho</v>
          </cell>
        </row>
        <row r="250">
          <cell r="E250" t="str">
            <v>Une cellule photovoltaïque exposée à la lumière du soleil va produire une tension électrique en Volts sous forme de courant continu. Les cellules photovoltaïques sont composées de deux couches de semi-conducteurs à base de cristaux. Le cristal le plus fré</v>
          </cell>
        </row>
        <row r="252">
          <cell r="E252" t="str">
            <v>Cellule solaire amorphe, cellule solaire provenant de silicium amorphe. Elles sont produites en utilisant la technique dite en couches minces.</v>
          </cell>
        </row>
        <row r="253">
          <cell r="E253" t="str">
            <v>- Les cellules en silicium amorphe sont obtenues par la projection du gaz de transformation du silicium naturel en silicium pur sur une feuille de verre. Ce sont les cellules qui coutent le moins cher mais qui ont le rendement le plus faible. Elles ont la</v>
          </cell>
        </row>
        <row r="255">
          <cell r="E255" t="str">
            <v>Cellule solaire en couche mince, dénomination pour de fines cellules solaires. Le procédé de fabrication ne nécessite pas de wafer (silicium cristallin). Ce procédé peut être réalisé en utilisant considérablement moins d"énergie.</v>
          </cell>
        </row>
        <row r="256">
          <cell r="E256" t="str">
            <v xml:space="preserve">Une cellule photovoltaïque est un composant électronique qui, exposé à la lumière (photons), génère une tension électrique (volt) (cet effet est appelé l'effet photovoltaïque). Le courant obtenu est un courant continu et la tension obtenue est de l'ordre </v>
          </cell>
        </row>
        <row r="257">
          <cell r="E257" t="str">
            <v>Les cellules photovoltaïques sont constituées de semi-conducteurs à base de silicium (Si), de sulfure de cadmium (CdS) ou de tellurure de cadmium (CdTe). Elles se présentent sous la forme de deux fines plaques en contact étroit. Un autre nom est « photo-g</v>
          </cell>
        </row>
        <row r="258">
          <cell r="E258" t="str">
            <v>Ce semi-conducteur est pris en sandwich entre deux électrodes métalliques et le tout est protégé par une vitre.</v>
          </cell>
        </row>
        <row r="267">
          <cell r="E267" t="str">
            <v>Les modules photovoltaïques sont habituellement sous garantie pendant 25 ans, mais ils peuvent être encore parfaitement opérationnels après 30 ou 40 ans.</v>
          </cell>
        </row>
        <row r="268">
          <cell r="E268" t="str">
            <v>Il existe actuellement trois types de cellules commercialisées :</v>
          </cell>
        </row>
        <row r="269">
          <cell r="E269" t="str">
            <v xml:space="preserve"> - Les cellules en silicium monocristallin ont un rendement élevé mais un coût de fabrication qui l’est également. Elles ont été les premières cellules à être utilisées pour la fabrication des panneaux.</v>
          </cell>
        </row>
        <row r="270">
          <cell r="E270" t="str">
            <v>Les cellules mono-cristallines sont les photopiles de la première génération, elles ont un taux de rendement de 12 à 16%, mais la méthode de production est laborieuse et difficile, et donc, très chère car il faut une grande quantité d'énergie pour obtenir</v>
          </cell>
        </row>
        <row r="271">
          <cell r="E271" t="str">
            <v xml:space="preserve"> - Les cellules en silicium polycristallin  produites à partir des déchets du silicium monocristallin sont aujourd’hui les plus courantes. Elles ont un rendement un peu plus faible que les cellules monocristallines mais leur coût de production est netteme</v>
          </cell>
        </row>
        <row r="272">
          <cell r="E272" t="str">
            <v>Les cellules polycristallines ont un rendement de 11 à 13%, mais leur coût de production est moins élevé.</v>
          </cell>
        </row>
        <row r="273">
          <cell r="E273" t="str">
            <v xml:space="preserve"> - Les cellules en silicium amorphe sont obtenues par la projection du gaz de transformation du silicium naturel en silicium pur sur une feuille de verre. Ce sont les cellules qui coutent le moins cher mais qui ont le rendement le plus faible. Elles ont l</v>
          </cell>
        </row>
        <row r="274">
          <cell r="E274" t="str">
            <v>Les cellules amorphes ont un coût de production bien plus bas, mais malheureusement leur rendement n'est que 8 à 10%. Cette technologie permet d'utiliser des couches très minces de silicium. On peut donc appliquer de très fines couches de silicium amorphe</v>
          </cell>
        </row>
        <row r="275">
          <cell r="E275" t="str">
            <v>Les cellules photovoltaïques, une fois assemblées, sont la base des modules solaires photovoltaïques.</v>
          </cell>
        </row>
        <row r="276">
          <cell r="E276" t="str">
            <v>Une cellule photovoltaïque produit toujours une tension d'environ 0,5 Volt, quelle que soit sa surface. Pour obtenir des niveaux de tension plus élevés, il faut relier les cellules individuelles en série pour que leurs valeurs s'additionnent.</v>
          </cell>
        </row>
        <row r="277">
          <cell r="E277" t="str">
            <v>Plus la surface d'une cellule est grande, plus le courant sera grand. Le courant se mesure en Ampères.</v>
          </cell>
        </row>
        <row r="278">
          <cell r="E278" t="str">
            <v xml:space="preserve">La tension se mesure en Volts. </v>
          </cell>
        </row>
        <row r="279">
          <cell r="E279" t="str">
            <v>La puissance est le produit de la tension et le courant, mesurée en Watts</v>
          </cell>
        </row>
        <row r="280">
          <cell r="E280" t="str">
            <v>(Volts x Ampères = Watts)</v>
          </cell>
        </row>
        <row r="288">
          <cell r="D288" t="str">
            <v>CELLULES PHOTOVOLTAIQUES au CADMIUM</v>
          </cell>
        </row>
        <row r="290">
          <cell r="E290" t="str">
            <v>Vous avez peut être lu dans la presse que simultanement deux sociétés française, EDF EN, la filiale Energies Nouvelles d’EDF recemment introduite en bourse, et Séchilienne-Sidec, spécialiste des centrales electriques fonctionnant à la biomasse et ancienne</v>
          </cell>
        </row>
        <row r="292">
          <cell r="E292" t="str">
            <v>First Solar est le fabricant de panneaux photovoltaïques qui utilisent comme semi-conducteurs des combinaisons métalliques à base d’un métal lourd cousin du zinc, le cadmium et d’un métalloïde cousin du soufre le tellurium, en lieu et place du silicium tr</v>
          </cell>
        </row>
        <row r="294">
          <cell r="E294" t="str">
            <v>Globalement le prix des panneaux photovoltaïques en cadmium/tellure est donc très largement inférieur à celui des panneaux silicium.Tout ceci devait permettre d’abaisser le coût du MW photovoltaïque installé d’environ 5 à 6 millions d’euros actuellement à</v>
          </cell>
        </row>
        <row r="296">
          <cell r="E296" t="str">
            <v>First Solar a déjà prouvé les performances de son produit aux Etats-Unis, en Allemagne et en Asie du Sud-Est. Il vend quasiment toute sa production en Allemagne, premier marché mondial ppur le photovoltaïque. Il dispose d’une usine opérationnelle d’une ca</v>
          </cell>
        </row>
        <row r="298">
          <cell r="E298" t="str">
            <v>Le cadmium et le tellure sont des corps chimiques lourds que l’on rencontre comme sous-produits dans l’extraction du minerai de zinc ou encore dans les phases de raffinage du cuivre. Ce sont des corps, en particulier le cadmium, dont on souhaite plutôt se</v>
          </cell>
        </row>
        <row r="300">
          <cell r="D300" t="str">
            <v>CERTIFICATS d'ECONOMIE d'ENERGIE</v>
          </cell>
        </row>
        <row r="301">
          <cell r="E301" t="str">
            <v>Les certificats d’économies d’énergie ont pour but d’inciter les fournisseurs d’énergie à promouvoir les économies auprès de leurs clients. Ces fournisseurs ont l’obligation de réaliser des économies d’énergie et plusieurs moyens sont à leur disposition :</v>
          </cell>
        </row>
        <row r="302">
          <cell r="E302" t="str">
            <v>Toute personne physique ou morale (associations, collectivité, entreprise…) qui réalisera des économies d’énergie se verra délivrer un certains nombre de certificats en fonction des kWh économisés et pourra les revendre à ces fournisseurs.</v>
          </cell>
        </row>
        <row r="303">
          <cell r="E303" t="str">
            <v>Les CEE sont comptabilisés en kWh CUMAC d’énergie finale économisée. L’abréviation CUMAC provient de la contraction de « cumulé » et « actualisés » car le kWh est ramené à la durée de vie du produit et actualisé au marché. L'actualisation consiste à accor</v>
          </cell>
        </row>
        <row r="304">
          <cell r="E304" t="str">
            <v>Dans la pratique cela revient à imaginer ce qui aurait été consommé si les actions n’avaient pas été entreprises.</v>
          </cell>
        </row>
        <row r="305">
          <cell r="E305" t="str">
            <v>Concrètement il faut multiplier par 8 les économies annuelles pour obtenir l'économie cumac sur 10 ans.</v>
          </cell>
        </row>
        <row r="307">
          <cell r="D307" t="str">
            <v>CHAMP PHOTOVOLTAIQUE</v>
          </cell>
        </row>
        <row r="309">
          <cell r="E309" t="str">
            <v xml:space="preserve">Champ photovoltaïque -  photovoltaic array : Modules photovoltaïques interconnectés et fonctionnant comme une seule unité de génération d'électricité. Les modules forment une structure distincte montée sur un support (ou châssis) commun. Dans le cas d'un </v>
          </cell>
        </row>
        <row r="311">
          <cell r="D311" t="str">
            <v>CHARTE QUALI PV /  Photovoltaïque</v>
          </cell>
        </row>
        <row r="313">
          <cell r="E313" t="str">
            <v>1. Posséder au sein de son entreprise les compétences professionnelles nécessaires, acquises par la formation initiale ou continue, et/ou par une pratique confirmée. Etre à jour de ses obligations légales, et disposer des garanties légales couvrant explic</v>
          </cell>
        </row>
        <row r="315">
          <cell r="E315" t="str">
            <v>2. Préconiser des matériels et équipements photovoltaïques conformes aux exigences réglementaires et être le relais des informations de l'Association Qualit'EnR et des organismes publics,</v>
          </cell>
        </row>
        <row r="317">
          <cell r="E317" t="str">
            <v>3. Assurer auprès du client un rôle de conseil, l'assister dans le choix des solutions les mieux adaptées, compte tenu du "gisement solaire" local, des contraintes du site, et de la possibilité de raccordement au réseau,</v>
          </cell>
        </row>
        <row r="319">
          <cell r="E319" t="str">
            <v>4. Après visite sur site, soumettre au client un devis descriptif écrit, détaillé et complet, de l'installation solaire qu'elle propose, en fixant un délai de réalisation, des termes de paiement et des conditions de garantie légale,</v>
          </cell>
        </row>
        <row r="321">
          <cell r="E321" t="str">
            <v>5. Informer le client sur les démarches nécessaires, relatives en particulier aux déclarations préalables de travaux, aux demandes d'autorisation de raccordement et de production d'électricité, aux conditions d'octroi des aides publiques et des incitation</v>
          </cell>
        </row>
        <row r="323">
          <cell r="E323" t="str">
            <v>6. Une fois l'accord du client obtenu (devis co-signé), réaliser l'installation commandée dans le respect des règles professionnelles, normes et textes réglementaires applicables, selon les prescriptions prévues,</v>
          </cell>
        </row>
        <row r="325">
          <cell r="E325" t="str">
            <v xml:space="preserve">7. Mettre en service l'installation, puis procéder à la réception des travaux en présence du client. Lui remettre les notices et tous documents relatifs aux conditions de garantie et d'entretien/maintenance du générateur photovoltaïque raccordé au réseau </v>
          </cell>
        </row>
        <row r="327">
          <cell r="E327" t="str">
            <v>8. Remettre au client une facture descriptive détaillée (qui distingue a minima le poste "fourniture des équipements", et le poste "main d'œuvre) et complète de la prestation, conforme au devis (avec désignation précise des équipements relatifs au générat</v>
          </cell>
        </row>
        <row r="329">
          <cell r="E329" t="str">
            <v>9. En cas d'anomalies ou d'incidents de fonctionnement de l'installation signalés par le client, s'engager à intervenir sur le site dans des délais rapides, et procéder aux vérifications et remises en état nécessaires, dans le cadre des obligations d'inte</v>
          </cell>
        </row>
        <row r="331">
          <cell r="E331" t="str">
            <v>10. Favoriser toute opération de contrôle que l'Association Qualit'EnR ou son mandataire souhaiterait effectuer sur ses réalisations, aux fins d'examiner les conditions de mise en œuvre et de réalisation des prestations.</v>
          </cell>
        </row>
        <row r="333">
          <cell r="E333" t="str">
            <v>voir sur site : http://www.qualit-enr.org/</v>
          </cell>
        </row>
        <row r="334">
          <cell r="E334" t="str">
            <v>www.qualipv.org</v>
          </cell>
        </row>
        <row r="336">
          <cell r="E336" t="str">
            <v>1. Il possède les compétences professionnelles nécessaires, acquises par la formation initiale ou continue, et par une pratique confirmée. Il est à jour de ses obligations sociales et fiscales, et dispose des assurances professionnelles couvrant les prest</v>
          </cell>
        </row>
        <row r="338">
          <cell r="E338" t="str">
            <v>2. Il préconise des matériels solaires sélectionnés par l'ADEME, conformes aux listes qu'elle établit et actualise, et assure le relais des informations, brochures et documents que l'ADEME diffuse.</v>
          </cell>
        </row>
        <row r="340">
          <cell r="E340" t="str">
            <v>3. En amont, il assure auprès du client un rôle de conseil, l'assiste dans le choix des solutions les mieux adaptées à ses besoins, compte tenu du "gisement solaire" local, des contraintes du site, de la taille du foyer, et des énergies d'appoint disponib</v>
          </cell>
        </row>
        <row r="342">
          <cell r="E342" t="str">
            <v>4. Après visite sur site, il soumet au client un devis descriptif écrit, détaillé et complet, de l'installation solaire qu'il propose, en fixant un délai de réalisation, des termes de paiement, et des conditions de garantie</v>
          </cell>
        </row>
        <row r="343">
          <cell r="E343" t="str">
            <v>(minimum : deux années, et décennale en cas de matériel incorporé au bâti).</v>
          </cell>
        </row>
        <row r="345">
          <cell r="E345" t="str">
            <v>5. Il informe précisément le client sur les démarches nécessaires, relatives en particulier aux déclarations préalables de travaux, aux conditions d'octroi des primes de l'ADEME et autres organismes, et aux incitations fiscales en vigueur.</v>
          </cell>
        </row>
        <row r="347">
          <cell r="E347" t="str">
            <v>6. Une fois l'accord du client obtenu (devis cosigné), il réalise l'installation commandée dans le respect des règles professionnelles, normes et textes réglementaires applicables, selon les prescriptions de l'Avis Technique du matériel prévu, et les spéc</v>
          </cell>
        </row>
        <row r="349">
          <cell r="E349" t="str">
            <v>7. Il règle et met en service l'installation, puis procède à la réception des travaux en présence du client. Il lui remet notices et tous documents relatifs aux conditions de garantie et d'entretien/maintenance du CESI.</v>
          </cell>
        </row>
        <row r="351">
          <cell r="E351" t="str">
            <v>8. Il remet sans délai au client une facture détaillée et complète de la prestation, conforme au devis, et lui fournit l'attestation signée dont celui-ci a besoin pour faire valoir ses droits aux primes et aides fiscales.</v>
          </cell>
        </row>
        <row r="353">
          <cell r="E353" t="str">
            <v>9. En cas d'anomalie ou d'incident de fonctionnement de l'installation signalé par le client, il s'engage à intervenir sur le site dans des délais rapides, et procède aux vérifications et remise en état nécessaires, dans le cadre de la garantie biennale.</v>
          </cell>
        </row>
        <row r="355">
          <cell r="E355" t="str">
            <v>10. Sur simple notification de l'ADEME, il se soumet à toute opération de contrôle que l'ADEME</v>
          </cell>
        </row>
        <row r="356">
          <cell r="E356" t="str">
            <v>ou son mandataire souhaiterait effectuer, aux fins d'examiner les conditions de mise en oeuvre et de réalisation des prestations.</v>
          </cell>
        </row>
        <row r="358">
          <cell r="D358" t="str">
            <v>CHARTE QUALIT' ENR.</v>
          </cell>
        </row>
        <row r="360">
          <cell r="E360" t="str">
            <v>Les entreprises membres de l'association Technosolar adhérent à la charte Qualit'Enr.</v>
          </cell>
        </row>
        <row r="362">
          <cell r="E362" t="str">
            <v>Le signataire certifie qu'il respectera les engagements qui constituent les "10 points solaires" de la charte :</v>
          </cell>
        </row>
        <row r="364">
          <cell r="E364" t="str">
            <v>1. Il possède les compétences professionnelles nécessaires, acquises par la formation initiale ou continue, et par une pratique confirmée. Il est à jour de ses obligations sociales et fiscales, et dispose des assurances professionnelles couvrant les prest</v>
          </cell>
        </row>
        <row r="366">
          <cell r="E366" t="str">
            <v>2. Il préconise des matériels solaires sélectionnés par l'ADEME, conformes aux listes qu'elle établit et actualise, et assure le relais des informations, brochures et documents que l'ADEME diffuse.</v>
          </cell>
        </row>
        <row r="368">
          <cell r="E368" t="str">
            <v>3. En amont, il assure auprès du client un rôle de conseil, l'assiste dans le choix des solutions les mieux adaptées à ses besoins, compte tenu du "gisement solaire" local, des contraintes du site, de la taille du foyer, et des énergies d'appoint disponib</v>
          </cell>
        </row>
        <row r="370">
          <cell r="E370" t="str">
            <v>4. Après visite sur site, il soumet au client un devis descriptif écrit, détaillé et complet, de l'installation solaire qu'il propose, en fixant un délai de réalisation, des termes de paiement, et des conditions de garantie</v>
          </cell>
        </row>
        <row r="371">
          <cell r="E371" t="str">
            <v>(minimum : deux années, et décennale en cas de matériel incorporé au bâti).</v>
          </cell>
        </row>
        <row r="373">
          <cell r="E373" t="str">
            <v>5. Il informe précisément le client sur les démarches nécessaires, relatives en particulier aux déclarations préalables de travaux, aux conditions d'octroi des primes de l'ADEME et autres organismes, et aux incitations fiscales en vigueur.</v>
          </cell>
        </row>
        <row r="375">
          <cell r="E375" t="str">
            <v>6. Une fois l'accord du client obtenu (devis cosigné), il réalise l'installation commandée dans le respect des règles professionnelles, normes et textes réglementaires applicables, selon les prescriptions de l'Avis Technique du matériel prévu, et les spéc</v>
          </cell>
        </row>
        <row r="377">
          <cell r="E377" t="str">
            <v>7. Il règle et met en service l'installation, puis procède à la réception des travaux en présence du client. Il lui remet notices et tous documents relatifs aux conditions de garantie et d'entretien/maintenance du CESI.</v>
          </cell>
        </row>
        <row r="379">
          <cell r="E379" t="str">
            <v>8. Il remet sans délai au client une facture détaillée et complète de la prestation, conforme au devis, et lui fournit l'attestation signée dont celui-ci a besoin pour faire valoir ses droits aux primes et aides fiscales.</v>
          </cell>
        </row>
        <row r="381">
          <cell r="E381" t="str">
            <v>9. En cas d'anomalie ou d'incident de fonctionnement de l'installation signalé par le client, il s'engage à intervenir sur le site dans des délais rapides, et procède aux vérifications et remise en état nécessaires, dans le cadre de la garantie biennale.</v>
          </cell>
        </row>
        <row r="383">
          <cell r="E383" t="str">
            <v>10. Sur simple notification de l'ADEME, il se soumet à toute opération de contrôle que l'ADEME</v>
          </cell>
        </row>
        <row r="384">
          <cell r="E384" t="str">
            <v>ou son mandataire souhaiterait effectuer, aux fins d'examiner les conditions de mise en oeuvre et de réalisation des prestations.</v>
          </cell>
        </row>
        <row r="386">
          <cell r="D386" t="str">
            <v>CIEL NUAGEUX</v>
          </cell>
        </row>
        <row r="388">
          <cell r="E388" t="str">
            <v>Les panneaux photovoltaïques n'utilisent pas que la lumière solaire directe disponible par temps dégagé, mais aussi ce qu'on appelle le rayonnement diffus provenant des nuages.</v>
          </cell>
        </row>
        <row r="389">
          <cell r="E389" t="str">
            <v>En fait, c'est très simple : plus vous percevez la luminosité extérieure comme forte, plus le rendement des panneaux sera fort, peu importe que le soleil soit directement visible ou non.</v>
          </cell>
        </row>
        <row r="391">
          <cell r="D391" t="str">
            <v>CO2 évité par une installation photovoltaïque</v>
          </cell>
        </row>
        <row r="393">
          <cell r="E393" t="str">
            <v>0.476 kg / par kWh en Europe</v>
          </cell>
        </row>
        <row r="395">
          <cell r="E395" t="str">
            <v>Chaque m² de capteur solaire Tubulaire TRYBA SOLAR fait économiser environ 190 kg de CO² par an</v>
          </cell>
        </row>
        <row r="396">
          <cell r="E396" t="str">
            <v xml:space="preserve">Avec 1 m² de panneau vous évitez les rejets de CO² équivalent à une petite voiture qui parcours 25.000 km par an </v>
          </cell>
        </row>
        <row r="398">
          <cell r="E398" t="str">
            <v>1- Équivalent CO2 :mesure des émissions de tous les gaz à effet de serre en les rapportant à l’unité CO2. Ainsi 1 Kg de méthane = 21 Kg de CO2 et 1 Kg de protoxyde d’azote = 310 Kg de CO2.</v>
          </cell>
        </row>
        <row r="400">
          <cell r="E400" t="str">
            <v>Calcul du gain environnemental</v>
          </cell>
        </row>
        <row r="402">
          <cell r="E402" t="str">
            <v xml:space="preserve">Equivalent foyer moyen (2 500 kWh/an sans chauffage ni eau chaude) </v>
          </cell>
        </row>
        <row r="403">
          <cell r="E403" t="str">
            <v>Emission de CO2 évitée (moyenne Europe : 0,476 kg/kWh) [1]</v>
          </cell>
        </row>
        <row r="404">
          <cell r="E404" t="str">
            <v>Emission de CO2 évitée (moyenne France : 0,089 kg/kWh) [1]</v>
          </cell>
        </row>
        <row r="405">
          <cell r="E405" t="str">
            <v>Matières hautement radioactives à longue vie évitées (0,0034 g/kWh)</v>
          </cell>
        </row>
        <row r="406">
          <cell r="E406" t="str">
            <v>Temps de retour énergétique (modules polycristallins : 3 kWh/Wc) [2]</v>
          </cell>
        </row>
        <row r="408">
          <cell r="E408" t="str">
            <v>Matières hautement radioactives à longue vie évitées (0,0034 g/kWh)</v>
          </cell>
        </row>
        <row r="410">
          <cell r="E410" t="str">
            <v>Emission de CO²/an en Kg par Km parcouru en :</v>
          </cell>
        </row>
        <row r="411">
          <cell r="E411" t="str">
            <v>voiture : 130 / 2 roues motorisés : 40 / Bus : 30 / Train : 15 / Métro : 10 / Tramway : 7 / Vélo : 0 / Marche à pied : 0</v>
          </cell>
        </row>
        <row r="413">
          <cell r="D413" t="str">
            <v>COEFFICIENT d'Absorption</v>
          </cell>
        </row>
        <row r="415">
          <cell r="E415" t="str">
            <v>Coefficient d'absorption -  absorption coefficient -  : représente la quantité de photons absorbée lors de la traversée d'un matériau.</v>
          </cell>
        </row>
        <row r="417">
          <cell r="D417" t="str">
            <v>COEFFICIENT de TEMPERATURE</v>
          </cell>
        </row>
        <row r="419">
          <cell r="E419" t="str">
            <v>Le coefficient de température indique la diminution par degré Celsius de la puissance, et donc du taux de rendement d'une cellule ou d'un panneau photovoltaïque, lorsque la température des cellules augmente. Comme les tailles des cellules solaires cristal</v>
          </cell>
        </row>
        <row r="421">
          <cell r="D421" t="str">
            <v>COLLECTEUR SOLAIRE</v>
          </cell>
        </row>
        <row r="423">
          <cell r="E423" t="str">
            <v>transforme la lumière du soleil absorbée en chaleur. Celle-ci va être emmagasinée par un liquide captant très bien la chaleur (ex : eau, huile), transportée et livrée dans un échangeur calorifique.</v>
          </cell>
        </row>
        <row r="425">
          <cell r="D425" t="str">
            <v>COM-Card</v>
          </cell>
        </row>
        <row r="427">
          <cell r="E427" t="str">
            <v>COM-Card (carte réseau) connectique de communication entre les convertisseurs, incluant le datalogger.</v>
          </cell>
        </row>
        <row r="430">
          <cell r="D430" t="str">
            <v>CONCENTRATEUR</v>
          </cell>
        </row>
        <row r="432">
          <cell r="E432" t="str">
            <v>Méthode par laquel le rayonnement solaire est concentré afin de multiplier l'intensité de l'énergie solaire en un point spécifique. Plusieurs technologies différentes (utilisation de miroirs, de lentilles...) permettent ainsi d'obtenir des intensités équi</v>
          </cell>
        </row>
        <row r="434">
          <cell r="D434" t="str">
            <v>CONNECTE AU RESEAU</v>
          </cell>
        </row>
        <row r="436">
          <cell r="E436" t="str">
            <v>Connecté au réseau, Connexion d"un système p photovoltaïque au moyen d"un convertisseur au réseau de distribution d"électricité et injection partielle ou totale de l"énergie photovoltaïque. Les systèmes photovoltaïques connectés au réseau n"ont pas besoin</v>
          </cell>
        </row>
        <row r="438">
          <cell r="D438" t="str">
            <v>CONNEXION en PARALLELE</v>
          </cell>
        </row>
        <row r="440">
          <cell r="E440" t="str">
            <v xml:space="preserve">Connexion en parallèle -  parallel connection -  : méthode d'interconnexion de dispositifs de génération ou de consommation d'électricité, selon laquelle la tension* générée ou requise demeure la même, mais l'intensité* du courant* augmente. Contraire de </v>
          </cell>
        </row>
        <row r="442">
          <cell r="D442" t="str">
            <v>CONNEXION en SERIE</v>
          </cell>
        </row>
        <row r="444">
          <cell r="E444" t="str">
            <v>Connexion en série -  series connection -  : Méthode d'interconnexion de dispositifs de génération ou de consommation d'électricité, selon laquelle la tension* augmente, mais l'intensité* du courant* demeure la même. Contraire de connexion en parallèle*.</v>
          </cell>
        </row>
        <row r="446">
          <cell r="E446" t="str">
            <v xml:space="preserve">Méthode d'interconnexion de dispositifs de génération ou de consommation d'électricité, selon laquelle la tension des dispositifs s'additionne alors que le courant demeure le même. </v>
          </cell>
        </row>
        <row r="448">
          <cell r="D448" t="str">
            <v>CONSOMMATION d' ENERGIE</v>
          </cell>
        </row>
        <row r="450">
          <cell r="E450" t="str">
            <v>Voici un tableau pour convertir votre énergie en consommation annuelle en Kilowattheure d'après les différents types d'énergies. Vous pouvez avoir plusieurs énergies il suffit de les additionner. </v>
          </cell>
        </row>
        <row r="461">
          <cell r="E461" t="str">
            <v>1 litre de gaz propane liquéfié = 260 litres à l'état gazeux.</v>
          </cell>
        </row>
        <row r="462">
          <cell r="E462" t="str">
            <v>2kg de gaz propane liquéfié = 1 mètre cube de gaz gazeux.</v>
          </cell>
        </row>
        <row r="464">
          <cell r="D464" t="str">
            <v>CONSTANTE SOLAIRE</v>
          </cell>
        </row>
        <row r="466">
          <cell r="E466" t="str">
            <v>Constante solaire : flux solaire extraterrestre incident perpendiculaire à une surface de 1 m². Actuellement, elle est mesurée à environ 1360 W / m².</v>
          </cell>
        </row>
        <row r="468">
          <cell r="D468" t="str">
            <v>CSPE /  CONTRIBUTION AU SERVICE PUBLIC DE L'ELECTRICITE</v>
          </cell>
        </row>
        <row r="470">
          <cell r="E470" t="str">
            <v>Instituée par la loi n° 2003-8 du 3 janvier 2003, la contribution au service public de l'électricité (CSPE) vise :</v>
          </cell>
        </row>
        <row r="472">
          <cell r="E472" t="str">
            <v>à compenser aux opérateurs qui les supportent :</v>
          </cell>
        </row>
        <row r="474">
          <cell r="E474" t="str">
            <v>1. les surcoûts résultant des politiques de soutien à la cogénération et aux énergies renouvelables (articles 8,10 et 50 de la loi du 10 février 2000) et les surcoûts résultant des contrats ' appel modulable ' (art 48)</v>
          </cell>
        </row>
        <row r="475">
          <cell r="E475" t="str">
            <v xml:space="preserve">2. les surcoûts de production dans les zones non interconnectées au réseau électrique métropolitain continental, dus à la péréquation tarifaire nationale (Corse, départements d'outre-mer, Mayotte, Saint-Pierre et Miquelon et les îles bretonnes de Molène, </v>
          </cell>
        </row>
        <row r="476">
          <cell r="E476" t="str">
            <v>3. les pertes de recettes et les coûts que les fournisseurs supportent en raison de la mise en oeuvre de la tarification spéciale 'produit de première nécessité' (décret 2004-325 du 8 avril 2004) et de leur participation au dispositif institué en faveur d</v>
          </cell>
        </row>
        <row r="477">
          <cell r="E477" t="str">
            <v>4. une partie des charges TaRTAM, une fois que la compensation des charges de service public de l’électricité a été effectuée. Pour ce faire, le montant de la CSPE est augmenté pour couvrir les charges du TaRTAM dans la limite de 0,55 €/MWh, ce montant ne</v>
          </cell>
        </row>
        <row r="479">
          <cell r="E479" t="str">
            <v>à financer le budget du médiateur de l’énergie</v>
          </cell>
        </row>
        <row r="481">
          <cell r="E481" t="str">
            <v>EDF, pour l'essentiel, Electricité de Mayotte (EDM) et les entreprises locales de distribution (ELD) supportent de telles charges.</v>
          </cell>
        </row>
        <row r="483">
          <cell r="E483" t="str">
            <v>Chaque année n, sur proposition de la Commission de régulation de l'énergie (CRE), le gouvernement arrête le montant des charges à compenser pour l'année n+1 et la contribution unitaire par kWh consommé en France (la CSPE). Les charges de l'année n+1 sont</v>
          </cell>
        </row>
        <row r="485">
          <cell r="D485" t="str">
            <v>Contrôle du champ de modules photovoltaïques</v>
          </cell>
        </row>
        <row r="487">
          <cell r="E487" t="str">
            <v>L'objectif du contrôle est de vérifier que les modules sont bien fixés, bien orientés et que les connexions électriques sont conformes.</v>
          </cell>
        </row>
        <row r="489">
          <cell r="E489" t="str">
            <v>Test mécanique</v>
          </cell>
        </row>
        <row r="490">
          <cell r="E490" t="str">
            <v>Ce contrôle s'effectue en vérifiant la solidité de la structure et en contrôlant le bon serrage de tous les écrous de la structure.</v>
          </cell>
        </row>
        <row r="491">
          <cell r="E491" t="str">
            <v>Contrôle visuel de l'état général des modules et de leur propreté ainsi que de l'étanchéité des boîtes de jonction et des UCP.</v>
          </cell>
        </row>
        <row r="493">
          <cell r="E493" t="str">
            <v>Test électrique</v>
          </cell>
        </row>
        <row r="494">
          <cell r="E494" t="str">
            <v>A l'aide d'un multimètre, une série de mesures électriques au niveau des différentes UCP va permettre de vérifier la validité des câblages. Ces mesures sont effectuées à vide, c'est à dire avec l'interrupteur général ouvert.</v>
          </cell>
        </row>
        <row r="496">
          <cell r="E496" t="str">
            <v>L'opérateur mesure la tension en circuit ouvert de chaque module (en amont des diodes anti-retour). Si les modules sont correctement ensoleillés, toutes les tensions doivent être voisines de la tension nominale en circuit ouvert donnée par le constructeur</v>
          </cell>
        </row>
        <row r="497">
          <cell r="E497" t="str">
            <v>Une mesure de courant de court-circuit par modules peut également être effectuée. Il s'agira surtout de vérifier l'homogénéité des valeurs de courant mesurées.</v>
          </cell>
        </row>
        <row r="499">
          <cell r="E499" t="str">
            <v>Contrôle de la batterie d'accumulateurs</v>
          </cell>
        </row>
        <row r="500">
          <cell r="E500" t="str">
            <v>Ces contrôles s'effectuent avant la mise en charge de la batterie, soit interrupteur général ouvert.</v>
          </cell>
        </row>
        <row r="502">
          <cell r="E502" t="str">
            <v>Contrôle visuel</v>
          </cell>
        </row>
        <row r="503">
          <cell r="E503" t="str">
            <v>Un contrôle visuel de l'état de la batterie doit être effectué. Il vise à vérifier la présence des accessoires et à contrôler les niveaux d'électrolyte et l'état de propreté des accumulateurs.</v>
          </cell>
        </row>
        <row r="505">
          <cell r="E505" t="str">
            <v>Mesure</v>
          </cell>
        </row>
        <row r="506">
          <cell r="E506" t="str">
            <v>Les mesures de la densité et de la tension de chaque élément doivent être effectuées et consignées sur la fiche de contrôle. La température d'un élément servira de référence pour l'analyse. Il est important de constater l'homogénéité des mesures.</v>
          </cell>
        </row>
        <row r="508">
          <cell r="E508" t="str">
            <v>Si un élément présente une valeur complètement différente, contacter le distributeur. Ces mesures serviront de base pour les futures visites de maintenance.</v>
          </cell>
        </row>
        <row r="509">
          <cell r="E509" t="str">
            <v>La détermination de l'état de charge de la batterie sera alors déterminée en fonction des abaques fournisseur.</v>
          </cell>
        </row>
        <row r="530">
          <cell r="E530" t="str">
            <v>Contrôle des appareils de gestion et de conversion d'énergie</v>
          </cell>
        </row>
        <row r="532">
          <cell r="E532" t="str">
            <v>Contrôle préliminaire</v>
          </cell>
        </row>
        <row r="534">
          <cell r="E534" t="str">
            <v>Avant de mettre sous tension les différents appareils de l'installation (automate, onduleur, chargeur, etc..) il est fortement conseillé de vérifier la polarité des câblages par des tests simples afin de vérifier la polarité.</v>
          </cell>
        </row>
        <row r="535">
          <cell r="E535" t="str">
            <v>Ensuite les différents appareils peuvent être mis sous tension pour être testé.</v>
          </cell>
        </row>
        <row r="537">
          <cell r="E537" t="str">
            <v>Contrôle des appareils de gestion d'énergie</v>
          </cell>
        </row>
        <row r="539">
          <cell r="E539" t="str">
            <v>L'organe de gestion d'énergie doit être testé pour vérifier que son fonctionnement est correct (mesure valide, pas de message d'erreur ou de dysfonctionnements) et contrôler le fonctionnement des circuits de régulation de charge et de décharge ainsi que l</v>
          </cell>
        </row>
        <row r="540">
          <cell r="E540" t="str">
            <v>Le contrôle du fonctionnement du boîtier de report d'information doit également être effectué. Ces tests peuvent être effectués à partir d'ordinateur portable et de logiciel adéquat.</v>
          </cell>
        </row>
        <row r="542">
          <cell r="E542" t="str">
            <v>Contrôle des appareils de conversion d'énergie</v>
          </cell>
        </row>
        <row r="544">
          <cell r="E544" t="str">
            <v>Il conviendra de vérifier le fonctionnement de l'onduleur en charge. Une charge relativement importante ( de l'ordre de 50% de la puissance max est conseillée.) Si l'onduleur possède un mode " Stand-By ", son fonctionnement doit être validé.</v>
          </cell>
        </row>
        <row r="546">
          <cell r="E546" t="str">
            <v>Le test du chargeur consiste à connecter un groupe électrogène de puissance adapté au chargeur et à contrôler le courant de charge en sortie de l'appareil. Des essais supplémentaires devront être effectués si l'installation possède un dispositif de démarr</v>
          </cell>
        </row>
        <row r="548">
          <cell r="E548" t="str">
            <v>source :  http://www.bpsolar.fr/solaire/formation/controle/corpscontroles2.php</v>
          </cell>
        </row>
        <row r="550">
          <cell r="D550" t="str">
            <v>CONTRAT d'ACHAT</v>
          </cell>
        </row>
        <row r="552">
          <cell r="E552" t="str">
            <v>Contrat qui gère la relation contractuelle entre le producteur photovoltaïque et l'acheteur. Le contrat d’achat est délivré par EDF AOA (Agence Obligation d'Achat) ou une Entreprise Locale de Distribution (ELD).</v>
          </cell>
        </row>
        <row r="554">
          <cell r="D554" t="str">
            <v>CSPE  ( Contribution au Service Public de l'Electricité )</v>
          </cell>
        </row>
        <row r="556">
          <cell r="E556" t="str">
            <v>Aujourd'hui seul EDF et les régies locales (Distributeurs</v>
          </cell>
        </row>
        <row r="557">
          <cell r="E557" t="str">
            <v>Non-Nationalisé, DNN ou Entreprise Locale de Distribution, ELD)</v>
          </cell>
        </row>
        <row r="558">
          <cell r="E558" t="str">
            <v>bénéficient de la CSPE qui rembourse les surcoûts liés l'achat de</v>
          </cell>
        </row>
        <row r="559">
          <cell r="E559" t="str">
            <v>l'électricité dans le cadre de l'obligation d'achat, ce qui leur permet</v>
          </cell>
        </row>
        <row r="560">
          <cell r="E560" t="str">
            <v>de vous assurer le prix de 0,30 c€/kWh et 0,55 c€kWh.</v>
          </cell>
        </row>
        <row r="562">
          <cell r="D562" t="str">
            <v>CONTRÔLE du FONCTIONNEMENT</v>
          </cell>
        </row>
        <row r="564">
          <cell r="E564" t="str">
            <v>Il peut être réalisé par 2 méthodes principales :</v>
          </cell>
        </row>
        <row r="565">
          <cell r="E565" t="str">
            <v xml:space="preserve"> - le suivi manuel sur site et le suivi automatique à distance, chacun ayant ses avantages et ses inconvénients.</v>
          </cell>
        </row>
        <row r="566">
          <cell r="E566" t="str">
            <v xml:space="preserve"> Le premier se fait avec une vérification " à l'oreille " ( petit bourdonnement ) ou " à l'œil " ( petite lumière de couleur ou petit écran de</v>
          </cell>
        </row>
        <row r="567">
          <cell r="E567" t="str">
            <v>contrôle en face avant ). Un compteur en sortie d'onduleur peut être  aussi très utile, mais implique un léger surcoût en cas de vente du surplus de production.</v>
          </cell>
        </row>
        <row r="568">
          <cell r="E568" t="str">
            <v>Dans ce cas le contrôle s'effectue aussi en analysant la facture d'électricité, une forte augmentation constituant une alarme sérieuse.</v>
          </cell>
        </row>
        <row r="569">
          <cell r="E569" t="str">
            <v>Le suivi automatique à distance affranchit de cette contrainte, mais exige des coûts supérieurs d'investissement et de fonctionnement ( équipement de transmission des données, contrat de longue durée ).</v>
          </cell>
        </row>
        <row r="571">
          <cell r="D571" t="str">
            <v>CONVERSTISSEUR / ONDULEUR</v>
          </cell>
        </row>
        <row r="573">
          <cell r="E573" t="str">
            <v>Convertisseur/Onduleur, Appareil transformant le courant continu des cellules solaires en courant alternatif.  Le convertisseur délivre la puissance  du système photovoltaïque au Maximum Power Point.</v>
          </cell>
        </row>
        <row r="575">
          <cell r="D575" t="str">
            <v>COUCHE ANTIREFLEX</v>
          </cell>
        </row>
        <row r="577">
          <cell r="E577" t="str">
            <v>Couches antireflets -  antireflection coating - : Représente une couche fine déposée sur la surface d'un matériau qui permet la réduction de la réflexion et l'augmentation de la transmission de lumière.</v>
          </cell>
        </row>
        <row r="579">
          <cell r="E579" t="str">
            <v>Couche Antireflex, couche transparente de quelques millionièmes de millimètre seulement, qui minimise les pertes de réfléchissement. La lumière réfléchit à la surface de la cellule ne peut être absorbée et transformée en énergie. La couche Antireflex augm</v>
          </cell>
        </row>
        <row r="581">
          <cell r="E581" t="str">
            <v>Couche antireflet : désigne une couche fine déposée sur la surface d’un matériau qui permet la réduction de la réflexion et l’augmentation de la transmission de lumière.</v>
          </cell>
        </row>
        <row r="583">
          <cell r="D583" t="str">
            <v>COUCHE MINCE</v>
          </cell>
        </row>
        <row r="585">
          <cell r="E585" t="str">
            <v>voir  Silicium  amorphe</v>
          </cell>
        </row>
        <row r="587">
          <cell r="E587" t="str">
            <v>Couches minces -  thin film PV technology module - : Technologie de fabrication de cellules PV* fondée sur la superposition de plusieurs couches de semi-conducteurs*.</v>
          </cell>
        </row>
        <row r="590">
          <cell r="D590" t="str">
            <v>COUPURE</v>
          </cell>
        </row>
        <row r="592">
          <cell r="E592" t="str">
            <v>Il y a coupure lorsque les valeurs efficaces des trois tensions composées sont simultanément inférieures à 10% de la tension contractuelle Uc pendant une durée</v>
          </cell>
        </row>
        <row r="593">
          <cell r="E593" t="str">
            <v>supérieure ou égale à 1 seconde, en amont du point de livraison.</v>
          </cell>
        </row>
        <row r="595">
          <cell r="D595" t="str">
            <v>COURANT ALTERNATIF (  AC )</v>
          </cell>
        </row>
        <row r="597">
          <cell r="E597" t="str">
            <v>ou AC (alternative courant en Anglais). C'est un courant périodique représenté par une sinusoïdale et dont le sens change régulièrement. Il est caractérisé par sa fréquence exprimée en hertz (Hz)</v>
          </cell>
        </row>
        <row r="599">
          <cell r="E599" t="str">
            <v>La polarité du courant alternatif change constamment. Le courant alternatif ou la tension alternative est produit par des générateurs ou des onduleurs rotatifs.</v>
          </cell>
        </row>
        <row r="601">
          <cell r="E601" t="str">
            <v>Courant alternatif (unité : Ampère, A ; symbole : Iac) -  alternating current -  : Courant dans lequel les électrons se déplacent alternativement dans un sens et dans l'autre, contrairement au courant continu.</v>
          </cell>
        </row>
        <row r="603">
          <cell r="D603" t="str">
            <v>COURANT CONTINU   ( DC )</v>
          </cell>
        </row>
        <row r="605">
          <cell r="E605" t="str">
            <v>Courant électrique dû au mouvement de charges électriques qui circule toujours dans une même direction</v>
          </cell>
        </row>
        <row r="606">
          <cell r="E606" t="str">
            <v>Le courant continu est un courant électrique sans changement de polarité, c'est celui qui est produit par des panneaux photovoltaïques ou encore des batteries.</v>
          </cell>
        </row>
        <row r="608">
          <cell r="E608" t="str">
            <v>Courant continu (unité : Ampère, A ; symbole : Icc ou Idc) -  direct current -  : Courant dans lequel les électrons ne se déplacent que dans un sens, contrairement au courant alternatif.</v>
          </cell>
        </row>
        <row r="610">
          <cell r="D610" t="str">
            <v>COURANT de COURT-CIRCUIT</v>
          </cell>
        </row>
        <row r="612">
          <cell r="E612" t="str">
            <v>Surintensité résultant d'un court-circuit dans un circuit électrique.</v>
          </cell>
        </row>
        <row r="614">
          <cell r="E614" t="str">
            <v>Courant de court-circuit (unité : Ampère, A ; symbole : ICC)  -  short circuit current (ISC) : Courant généré par une cellule PV et correspondant à une tension nulle (circuit fermé avec une charge d'impédance nulle), exprimé en ampères* (A). Voir Courant.</v>
          </cell>
        </row>
        <row r="617">
          <cell r="D617" t="str">
            <v>COURANT ELECTRIQUE</v>
          </cell>
        </row>
        <row r="619">
          <cell r="E619" t="str">
            <v>C'est le flux de charges électriques circulant dans un circuit. Il se mesure en ampères (A) voire en kA. Un kilo ampère, kA est égal à 1000 ampères.</v>
          </cell>
        </row>
        <row r="621">
          <cell r="D621" t="str">
            <v>COURBE I-U</v>
          </cell>
        </row>
        <row r="623">
          <cell r="E623" t="str">
            <v>Courbe I-U, la courbe « Courant(I) Tension(U) », représente le comportement caractéristique d"une cellule solaire. La courbe du courant solaire sera représentée au-dessus de celle de la tension.</v>
          </cell>
        </row>
        <row r="625">
          <cell r="E625" t="str">
            <v xml:space="preserve">Courbe I-V -  I-V curve -  : Courbe de courant en fonction de la tension caractérisant une cellule ou d'un module photovoltaïque. Les trois points importants de cette courbe sont la tension en circuit ouvert (VCO), le courant de court-circuit (ICC) et la </v>
          </cell>
        </row>
        <row r="627">
          <cell r="D627" t="str">
            <v>COURT-CIRCUIT</v>
          </cell>
        </row>
        <row r="629">
          <cell r="E629" t="str">
            <v>Un court-circuit intervient lorsque les deux bornes d'une cellule solaire ou d'un panneau solaire (thermique ou photovoltaïque) sont reliées sans aucune résistance additionnelle, il y a alors court-circuit.</v>
          </cell>
        </row>
        <row r="631">
          <cell r="D631" t="str">
            <v>COUT des ENERGIES</v>
          </cell>
        </row>
        <row r="632">
          <cell r="E632" t="str">
            <v>Coûts des énergies : (valeur moyenne de 10/2006 à 10/2007</v>
          </cell>
        </row>
        <row r="633">
          <cell r="E633" t="str">
            <v xml:space="preserve">fioul : 0,062 /kWh ; gaz naturel : 0,052 /kwh ; électricité : 0,13 /kwh ; granulés de bois : 230 /t </v>
          </cell>
        </row>
        <row r="634">
          <cell r="E634" t="str">
            <v>Source : http://www.industrie.gouv.fr/energie/statisti/pegase.htm)</v>
          </cell>
        </row>
        <row r="636">
          <cell r="D636" t="str">
            <v>COUT du Raccordement EDF / valeur 2007</v>
          </cell>
        </row>
        <row r="638">
          <cell r="E638" t="str">
            <v>Les coûts de raccordement d'une installation de production au réseau public sont à la charge du producteur.</v>
          </cell>
        </row>
        <row r="639">
          <cell r="E639" t="str">
            <v>Les coûts de renforcement du réseau rendus nécessaires par l'arrivée de la nouvelle installation ne peuvent du fait de leur prise en compte dans le tarif d'utilisation des réseaux publics, être mis à la charge du producteur.</v>
          </cell>
        </row>
        <row r="640">
          <cell r="E640" t="str">
            <v>Coût du raccordement  ( hors pose éventuelle de la ligne B.T. ) : généralement entre 300 et 15 000 € HT</v>
          </cell>
        </row>
        <row r="642">
          <cell r="E642" t="str">
            <v>Location annuelle du compteur :  &lt;= 18 kWa  =  46.68 € HT</v>
          </cell>
        </row>
        <row r="643">
          <cell r="E643" t="str">
            <v>Location annuelle du compteur :  &gt;= 18 kWa  =  50.52 € HT</v>
          </cell>
        </row>
        <row r="644">
          <cell r="E644" t="str">
            <v>Location annuelle du compteur :  &gt; 36 kWa  =  576.00 € HT</v>
          </cell>
        </row>
        <row r="646">
          <cell r="D646" t="str">
            <v>CRAE</v>
          </cell>
        </row>
        <row r="648">
          <cell r="E648" t="str">
            <v>Contrat de raccordement, d’accès et d’exploitation; pour les raccordements inférieurs à 36kVA. Contrat qui gère la relation contractuelle entre le producteur photovoltaïque et le gestionnaire du réseau de distribution pour les raccordements inférieurs à 3</v>
          </cell>
        </row>
        <row r="650">
          <cell r="D650" t="str">
            <v>CRE</v>
          </cell>
        </row>
        <row r="652">
          <cell r="E652" t="str">
            <v>CRE, Comité de Régulation des Energies</v>
          </cell>
        </row>
        <row r="654">
          <cell r="D654" t="str">
            <v>CREDIT D'IMPOT</v>
          </cell>
        </row>
        <row r="656">
          <cell r="E656" t="str">
            <v>mesure fiscale permettant à une personne physique résidant dans son habitation principale, imposable ou non, d’obtenir une réduction (ou crédit, le cas échéant) d’impôt sur le revenu. Le matériel ouvrant droit doit répondre à des critères précis.</v>
          </cell>
        </row>
        <row r="658">
          <cell r="D658" t="str">
            <v>CSTB</v>
          </cell>
        </row>
        <row r="660">
          <cell r="E660" t="str">
            <v>le Centre Scientifique et Technique du Bâtiment est un organisme public dont le rôle est d'améliorer la qualité des constructions et leur environnement à travers l'expertise sur des produits, composants ou des procédés. L’ « avis technique » est formulé p</v>
          </cell>
        </row>
        <row r="662">
          <cell r="D662" t="str">
            <v>CSPE</v>
          </cell>
        </row>
        <row r="664">
          <cell r="E664" t="str">
            <v>CSPE : Contribution aux Charges de Service Public de l'Electricité. Depuis le 1er janvier 2003, la CSPE apparaît séparément sur la facture dans un souci de transparence. Elle permet de couvrir les coûts liés à la péréquation tarifaire, à la garantie d'app</v>
          </cell>
        </row>
        <row r="665">
          <cell r="E665" t="str">
            <v>pour plus d'infos :</v>
          </cell>
        </row>
        <row r="666">
          <cell r="E666" t="str">
            <v>http://www.energie2007.fr/images/upload/avis_cre_tartam_17_avril.pdf</v>
          </cell>
        </row>
        <row r="668">
          <cell r="D668" t="str">
            <v>DATALOGGER</v>
          </cell>
        </row>
        <row r="670">
          <cell r="E670" t="str">
            <v>Datalogger (appareil d"acquisition de données), Les données du convertisseur et les valeurs de rendement sont enregistrées sur un datalogger pendant une longue période.</v>
          </cell>
        </row>
        <row r="672">
          <cell r="D672" t="str">
            <v>Déclaration de travaux</v>
          </cell>
        </row>
        <row r="674">
          <cell r="E674" t="str">
            <v>La Déclaration de travaux :</v>
          </cell>
        </row>
        <row r="675">
          <cell r="E675" t="str">
            <v>Comme l'installation de panneaux photovoltaïques intégrés ne change pas la surface habitable et la destination de l'ouvrage, objets essentiels du permis de construire (shob et shon), établis pour le calcul de vos impôts fonciers et taxes d'habitation, mai</v>
          </cell>
        </row>
        <row r="677">
          <cell r="E677" t="str">
            <v>Attention, aux règlement de copropriété si vous êtes dans un lotissement.</v>
          </cell>
        </row>
        <row r="679">
          <cell r="E679" t="str">
            <v>Le point le plus important dans la déclaration de travaux est la phrase se trouvant dans la case "Nature de description des travaux projetes " : Intégration en toiture de panneaux solaires photovoltaïques de couleur bleu très sombre (xxm2 de surface).</v>
          </cell>
        </row>
        <row r="681">
          <cell r="E681" t="str">
            <v>Joindre au document (2 dossiers sont nécéssaires):</v>
          </cell>
        </row>
        <row r="683">
          <cell r="E683" t="str">
            <v>Plan de situation : Un plan à l'échelle de la ville où du village (1 par dossier + 5 exemplaires)</v>
          </cell>
        </row>
        <row r="685">
          <cell r="E685" t="str">
            <v>Localisation du terrain : Plan à l'échelle du lotissement (vu du terrain)= plan du terrain et du bâtiment en coupe (1 exemplaire par dossier + 5 exemplaires supplémentaires mairie)</v>
          </cell>
        </row>
        <row r="687">
          <cell r="E687" t="str">
            <v>Plan de masse : Plan avec vue du dessus de la maison (échelle 1/150 environ) 1 exemplaire par dossier + 5 supplémentaires pour la mairie</v>
          </cell>
        </row>
        <row r="689">
          <cell r="E689" t="str">
            <v>Plan des toitures : 1 par dossier</v>
          </cell>
        </row>
        <row r="691">
          <cell r="E691" t="str">
            <v>Photo d'intégration : Un photo de la maison sans et avec les panneaux.(1 par dossier)</v>
          </cell>
        </row>
        <row r="693">
          <cell r="E693" t="str">
            <v>Photo d'environnement : Un photo de la maison plan large permettant de voir l'implantation du bâtiment dans l'environnement.(1 par dossier)</v>
          </cell>
        </row>
        <row r="695">
          <cell r="E695" t="str">
            <v>Plan sommaire des lieux : (1 par dossier)</v>
          </cell>
        </row>
        <row r="697">
          <cell r="E697" t="str">
            <v>Croquis et plan coté dans les 3 dimensions: 1 exemplaire par dossier + 5 supplémentaires mairie</v>
          </cell>
        </row>
        <row r="699">
          <cell r="E699" t="str">
            <v>Remarque : Beaucoup de personnes ont simplement envoyé une photo avec un croquis dessus.</v>
          </cell>
        </row>
        <row r="701">
          <cell r="E701" t="str">
            <v>Le formulaire au format PDF</v>
          </cell>
        </row>
        <row r="702">
          <cell r="E702" t="str">
            <v>http://www.panneau-solaire-photovoltaique.com/telechargement/declarationprealable.pdf</v>
          </cell>
        </row>
        <row r="704">
          <cell r="E704" t="str">
            <v>Si le lien ne marche pas, recherchez le sur le site du ministère de l'équipement</v>
          </cell>
        </row>
        <row r="706">
          <cell r="E706" t="str">
            <v>http://www2.equipement.gouv.fr/formulaires/</v>
          </cell>
        </row>
        <row r="708">
          <cell r="D708" t="str">
            <v>Définition de Énergie solaire photovoltaïque :</v>
          </cell>
        </row>
        <row r="710">
          <cell r="E710" t="str">
            <v>Désigne l'énergie récupérée et transformée directement en électricité à partir de la lumière du soleil par des panneaux photovoltaïques. Elle résulte de la conversion directe dans un semi-conducteur (le silicium, le CdTe, l'AsGa, le CIS, etc.) d'un photon</v>
          </cell>
        </row>
        <row r="711">
          <cell r="E711" t="str">
            <v xml:space="preserve">Outre les avantages liés à l'absence de maintenance des systèmes photovoltaïques, cette énergie répond parfaitement aux besoins des sites isolés et dont le raccordement au réseau électrique est trop onéreux. L'énergie solaire photovoltaïque est également </v>
          </cell>
        </row>
        <row r="712">
          <cell r="E712" t="str">
            <v>L'effet photovoltaïque a été découvert en 1839 par Antoine Becquerel, grand père de Henri Becquerel qui découvrit en 1896 la radioactivité.</v>
          </cell>
        </row>
        <row r="714">
          <cell r="D714" t="str">
            <v>DEGRADATION</v>
          </cell>
        </row>
        <row r="716">
          <cell r="E716" t="str">
            <v>Dégradation (perte de puissance) Cet effet se manifeste avec des cellules de silicium amorphe. Après  environ 1.000 heures d"ensoleillement, la puissance se stabilise au niveau de la puissance nominale affichée par le fabricant. Silicium amorphe.   </v>
          </cell>
        </row>
        <row r="718">
          <cell r="D718" t="str">
            <v xml:space="preserve">DEMARCHES et DOCUMENTS UTILES à lire </v>
          </cell>
        </row>
        <row r="720">
          <cell r="E720" t="str">
            <v>Les démarches à entreprendre pour la réalisation de votre installation photovoltaïque sont multiples et apparemment complexes. Votre installateur vous aidera dans ces démarches. Néanmoins, nous vous encourageons, pour mûrir votre projet et l'enrichir de l</v>
          </cell>
        </row>
        <row r="721">
          <cell r="E721" t="str">
            <v>La question du transfert des contrats de vente par exemple en cas de déménagement est intéressante. Pour vous aider, nous avons rassembler dans la page « liens HTML » une partie des sites qui nous ont semblé digne d'intérêt et complémentaires au site le-p</v>
          </cell>
        </row>
        <row r="722">
          <cell r="E722" t="str">
            <v>A ce titre, l'expérience de l'association Hespul (solaire en région Rhone-Alpes) est exceptionnelle. Voici la liste des documents Hespul que vous pouvez télécharger directement depuis leur site http://www.hespul.org ou bien en cliquant directement sur les</v>
          </cell>
        </row>
        <row r="723">
          <cell r="E723" t="str">
            <v>       Le Guide Hespul :</v>
          </cell>
        </row>
        <row r="724">
          <cell r="E724" t="str">
            <v>       Démarches administratives et contractuelles pour les installations inférieures à 36kVA (4 janvier 2008)</v>
          </cell>
        </row>
        <row r="725">
          <cell r="E725" t="str">
            <v>       Modèle EDF de contrat de raccordement :</v>
          </cell>
        </row>
        <row r="726">
          <cell r="E726" t="str">
            <v>       d'accès et d'exploitation pour les installations de production de puissance inférieure à 36 kVA</v>
          </cell>
        </row>
        <row r="727">
          <cell r="E727" t="str">
            <v>       raccordées au réseau basse tension (15 janvier 2008)</v>
          </cell>
        </row>
        <row r="728">
          <cell r="E728" t="str">
            <v>       Modèle EDF de contrat d'achat (22 décembre 2006)</v>
          </cell>
        </row>
        <row r="729">
          <cell r="E729" t="str">
            <v>       Guide Perseus :</v>
          </cell>
        </row>
        <row r="730">
          <cell r="E730" t="str">
            <v>       Guide des installations photovoltaïques raccordées au réseau électrique déstiné aux usagers</v>
          </cell>
        </row>
        <row r="731">
          <cell r="E731" t="str">
            <v>       (novembre 2007)</v>
          </cell>
        </row>
        <row r="732">
          <cell r="E732" t="str">
            <v>       Guide de l'usager PV-SALSA :</v>
          </cell>
        </row>
        <row r="733">
          <cell r="E733" t="str">
            <v>       Tout ce qu'il faut savoir pour utiliser au mieux son installation photovoltaïque (décembre 2002)</v>
          </cell>
        </row>
        <row r="734">
          <cell r="E734" t="str">
            <v>       Comment faire un relevé de masque ?</v>
          </cell>
        </row>
        <row r="735">
          <cell r="E735" t="str">
            <v>       Méthode d'évaluation de l'impact des ombrages (29 septembre 2006)</v>
          </cell>
        </row>
        <row r="736">
          <cell r="E736" t="str">
            <v>       Guide d'aide au choix du type de raccordement :</v>
          </cell>
        </row>
        <row r="737">
          <cell r="E737" t="str">
            <v>       injection de la totalité de la production ou du surplus ? (7 août 2006)</v>
          </cell>
        </row>
        <row r="738">
          <cell r="E738" t="str">
            <v>       Guide d'aide à la facturation de l'électricité photovoltaïque</v>
          </cell>
        </row>
        <row r="739">
          <cell r="E739" t="str">
            <v>       pour les installations bénéficiant des dispositions de l'arrêté du 10 juillet 2006 (25 octobre 2007)</v>
          </cell>
        </row>
        <row r="740">
          <cell r="E740" t="str">
            <v>       Modèle de facture EDF</v>
          </cell>
        </row>
        <row r="741">
          <cell r="E741" t="str">
            <v>       Obligation d'Achat pour la rémunération de la production photovoltaïque (28 septembre 2007)</v>
          </cell>
        </row>
        <row r="742">
          <cell r="E742" t="str">
            <v>       Rechercher les indices INSEE</v>
          </cell>
        </row>
        <row r="743">
          <cell r="E743" t="str">
            <v>       pour indexer les tarifs d'achat photovoltaïques (24 septembre 2006)</v>
          </cell>
        </row>
        <row r="744">
          <cell r="E744" t="str">
            <v>       Tarifs d'utilisation des réseaux</v>
          </cell>
        </row>
        <row r="745">
          <cell r="E745" t="str">
            <v>       appliqué au producteur photovoltaïque (12 mai 2006)</v>
          </cell>
        </row>
        <row r="746">
          <cell r="E746" t="str">
            <v>       Je quitte ma maison photovoltaïque :</v>
          </cell>
        </row>
        <row r="747">
          <cell r="E747" t="str">
            <v>       locataire ou propriétaire, comment transférer le dossier au nouvel occupant ? (7 août 2006)</v>
          </cell>
        </row>
        <row r="748">
          <cell r="E748" t="str">
            <v>       Quelles assurances pour mon installation photovoltaïque ? (16 octobre 2007)</v>
          </cell>
        </row>
        <row r="750">
          <cell r="E750" t="str">
            <v>D'autres documents ou guide peuvent être trouvés sur d'autres sites en fonction de vos besoins ou de</v>
          </cell>
        </row>
        <row r="751">
          <cell r="E751" t="str">
            <v>vos compétences. Par exemple, le guide technique pour l'installation des systèmes photovoltaïques</v>
          </cell>
        </row>
        <row r="752">
          <cell r="E752" t="str">
            <v>édité par le SER (Syndicat des Energies Renouvelables regroupant les professionnels du secteur) est</v>
          </cell>
        </row>
        <row r="753">
          <cell r="E753" t="str">
            <v>un guide pratique traitant des spécifications techniques à respecter pour assurer la protection des</v>
          </cell>
        </row>
        <row r="754">
          <cell r="E754" t="str">
            <v>personnes et des biens.</v>
          </cell>
        </row>
        <row r="756">
          <cell r="D756" t="str">
            <v>DEROULEMENT de PROJET  /  exemple</v>
          </cell>
        </row>
        <row r="758">
          <cell r="E758" t="str">
            <v>Témoignage client: M. X……..</v>
          </cell>
        </row>
        <row r="760">
          <cell r="E760" t="str">
            <v>"A partir de notre prise de contact en mai 2006, le traitement du chantier s'est traité efficacement par internet.</v>
          </cell>
        </row>
        <row r="762">
          <cell r="E762" t="str">
            <v>Proposition d'une solution par S .....</v>
          </cell>
        </row>
        <row r="763">
          <cell r="E763" t="str">
            <v>Attente de la concrétisation du décrêt fixant de nouvelles conditions tarifaires à EDF qui paraît mi-juillet 2007</v>
          </cell>
        </row>
        <row r="764">
          <cell r="E764" t="str">
            <v>Finalisation du projet S ....., dépôt de la déclaration de travaux en mairie</v>
          </cell>
        </row>
        <row r="765">
          <cell r="E765" t="str">
            <v>Début des démarches administratives auprès des services EDF: ARD, AOA...</v>
          </cell>
        </row>
        <row r="766">
          <cell r="E766" t="str">
            <v>La visite du directeur de S ..... et de l'artisan chargé de la pose permet de finaliser les options techniques par rapport à l'existant.</v>
          </cell>
        </row>
        <row r="767">
          <cell r="E767" t="str">
            <v>Visite du technicien EDF, concernant le type et l'emplacement des nouveaux compteurs (23-08-06)</v>
          </cell>
        </row>
        <row r="768">
          <cell r="E768" t="str">
            <v>Courrier à la Dideme et à la Drire (préfecture)</v>
          </cell>
        </row>
        <row r="769">
          <cell r="E769" t="str">
            <v>Réception du matériel dans les délais convenus (octobre).</v>
          </cell>
        </row>
        <row r="770">
          <cell r="E770" t="str">
            <v>Pose des panneaux début novembre.</v>
          </cell>
        </row>
        <row r="771">
          <cell r="E771" t="str">
            <v>ARD  envoie  le contrat (4 exemplaires) de raccordement, d'accès et d'exploitation et le devis concernant le raccordement de l'installation au réseau EDF (09-11-06), ne pas oublier de prévoir ce coût (de 400€ dans mon cas).</v>
          </cell>
        </row>
        <row r="772">
          <cell r="E772" t="str">
            <v>Date d'intervention pour les compteurs (07/12/06).</v>
          </cell>
        </row>
        <row r="773">
          <cell r="E773" t="str">
            <v>Mise en service 12-12-06, ça marche.</v>
          </cell>
        </row>
        <row r="774">
          <cell r="E774" t="str">
            <v>L'entreprise S ..... s'est montrée réactive dans la gestion du chantier, s'adaptant aux différents paramètres : moi-même en temps que client, sur les nombreuses questions (techniques, légales...), environnementielles, matérielles et qui s'intègre dans une</v>
          </cell>
        </row>
        <row r="775">
          <cell r="E775" t="str">
            <v>Globalement le résultat attendu est réalisé, l'objectif financier ne le sera que dans quelques années dans l'hypothèse du fonctionnement sans panne du dispositif."</v>
          </cell>
        </row>
        <row r="777">
          <cell r="D777" t="str">
            <v>DEVELOPPEMENT DURABLE  /  Définition secteur des Entreprises</v>
          </cell>
        </row>
        <row r="779">
          <cell r="E779" t="str">
            <v>“Un développement qui permette aux générations présentes de satisfaire leurs besoins sans remettre en cause la capacité des générations futures à satisfaire les leurs”.</v>
          </cell>
        </row>
        <row r="781">
          <cell r="E781" t="str">
            <v>Rapport Brundtland de la Commission mondiale sur l’environnement et le développement, soumis à l’Assemblée générale des Nations Unies fin 1987.</v>
          </cell>
        </row>
        <row r="783">
          <cell r="E783" t="str">
            <v>Apparu pour la première fois en 1987 sur la scène internationale, le concept de développement durable a acquis ses lettres de noblesse en 1992, à la Conférence de la Terre à Rio avec la publication de l’Agenda 21. Ce texte, adopté par 178 gouvernements, f</v>
          </cell>
        </row>
        <row r="785">
          <cell r="E785" t="str">
            <v>Transposé à l’entreprise, le développement durable se traduit notamment par l’idée de “Triple Bottom Line“ (triple résultat), qui conduit à évaluer la performance de l’entreprise sous trois angles :</v>
          </cell>
        </row>
        <row r="787">
          <cell r="E787" t="str">
            <v>Environnemental</v>
          </cell>
        </row>
        <row r="788">
          <cell r="E788" t="str">
            <v>Compatibilité entre l’activité de l’entreprise et le maintien des écosystèmes. Il comprend une analyse des impacts de l’entreprise et de ses produits en termes de consommation de</v>
          </cell>
        </row>
        <row r="789">
          <cell r="E789" t="str">
            <v>ressources, production de déchets, émissions polluantes…</v>
          </cell>
        </row>
        <row r="791">
          <cell r="E791" t="str">
            <v>Social</v>
          </cell>
        </row>
        <row r="792">
          <cell r="E792" t="str">
            <v>Conséquences sociales de l’activité de l’entreprise pour l’ensemble de ses parties prenantes : employés (conditions de travail, niveau de rémunération, non-discrimination…), fournisseurs,</v>
          </cell>
        </row>
        <row r="793">
          <cell r="E793" t="str">
            <v>clients (sécurité et impacts psychologiques des produits), communautés locales (nuisances, respect des cultures) et la société en général.</v>
          </cell>
        </row>
        <row r="795">
          <cell r="E795" t="str">
            <v>Economique</v>
          </cell>
        </row>
        <row r="796">
          <cell r="E796" t="str">
            <v>Performance financière "classique", mais aussi capacité à contribuer au développement économique de la zone d’implantation de l’entreprise et à celui de ces parties prenantes,</v>
          </cell>
        </row>
        <row r="797">
          <cell r="E797" t="str">
            <v>respect des principes de saine concurrence (absence de corruption, d’entente, de positiondominante…).</v>
          </cell>
        </row>
        <row r="799">
          <cell r="E799" t="str">
            <v>Le développement durable, tout le monde en parle , mais de quoi s'agit-il concrètement ?</v>
          </cell>
        </row>
        <row r="800">
          <cell r="E800" t="str">
            <v>Le développement durable vise un équilibre entre croissance économique, respect de l'environnement et principe d'équité sociale. Pour y parvenir, différentes chartes et protocoles ont fixé des lignes d'action à l'échelle planétaire.</v>
          </cell>
        </row>
        <row r="802">
          <cell r="E802" t="str">
            <v>Composante majeure du développement durable, l'énergie figure en bonne place de ces plans d'actions auxquels de nombreux pays ont déjà souscrit.</v>
          </cell>
        </row>
        <row r="804">
          <cell r="E804" t="str">
            <v>Leur but ? Nous permettre à long terme de disposer d'énergie en quantité suffisante, à des coûts compétitifs mais aussi en offrir l'accès à tous, sans risque de pénurie, sans menaces pour la santé, en préservant les ressources naturelles et l'environnemen</v>
          </cell>
        </row>
        <row r="806">
          <cell r="E806" t="str">
            <v>Ainsi nous pourrons répondre aux besoins du présent sans compromettre</v>
          </cell>
        </row>
        <row r="807">
          <cell r="E807" t="str">
            <v>l'avenir des générations futures.</v>
          </cell>
        </row>
        <row r="809">
          <cell r="D809" t="str">
            <v>DEVIS d'une Installation : choses à vérifier  / questions à poser …..</v>
          </cell>
        </row>
        <row r="811">
          <cell r="E811" t="str">
            <v>Voici quelques éléments que le devis final devrait contenir. Attention, il est important que l'installateur vous en parle, mais également qu'il le mette sur le devis .... pour ne pas oublier de le faire et pour qu'il n'y ait pas de différence entre ce qui</v>
          </cell>
        </row>
        <row r="813">
          <cell r="E813" t="str">
            <v>Nombre, Marque, modèle des panneaux photovoltaique : L'objectif est d'avoir une certitude par rapport au matériel installé et de pouvoir éventuellement faire une simulation avec PVSYST.</v>
          </cell>
        </row>
        <row r="815">
          <cell r="E815" t="str">
            <v>Nombre, Marque, modèle de l'onduleur : Même chose que pour les panneaux.</v>
          </cell>
        </row>
        <row r="817">
          <cell r="E817" t="str">
            <v>Type d'intégration et réalisé comment : Savoir si c'est de l'intégré en toiture, le procédé (Intersole, ...)</v>
          </cell>
        </row>
        <row r="819">
          <cell r="E819" t="str">
            <v>Fournitures (disjoncteur + parafoudre ) : Un disjoncteur entre les panneaux et l'onduleur, un autre entre l'onduleur et le compteur EDF le but étant d'isoler les différentes parties. Le dispositif parafoudre étant là pour éviter les surtensions sur le mat</v>
          </cell>
        </row>
        <row r="821">
          <cell r="E821" t="str">
            <v>Dépose des tuiles : Un travail pouvant être périlleux et pouvant durer entre 1/2j et 1j et 1/2.</v>
          </cell>
        </row>
        <row r="823">
          <cell r="E823" t="str">
            <v>Retrait des tuiles : Que faire des 10 à 20m2 de tuiles qui vous resteront après le départ de l'installateur ?</v>
          </cell>
        </row>
        <row r="825">
          <cell r="E825" t="str">
            <v>Prestations de la société (Installation/Mise en service/Démarches administratives) : Que prend-il en charge ?</v>
          </cell>
        </row>
        <row r="827">
          <cell r="E827" t="str">
            <v>Cachet et signature de la société, N° RCS de la société : Pour que le devis soit officiel.</v>
          </cell>
        </row>
        <row r="829">
          <cell r="E829" t="str">
            <v>Délai de livraison/installation : Pour fixer des bornes dans le temps pour l'installation finale.</v>
          </cell>
        </row>
        <row r="831">
          <cell r="E831" t="str">
            <v>Date et durée de validité du devis : Pour avoir le temps de réfléchir à la proposition.</v>
          </cell>
        </row>
        <row r="833">
          <cell r="E833" t="str">
            <v>Vous pouvez demander éventuellement une description détaillée de l'installation qui met par écrit tout ce qui a été oral (et donc non contractuel) :</v>
          </cell>
        </row>
        <row r="835">
          <cell r="E835" t="str">
            <v>Les xx Panneaux seront intégrés "Intégration en toiture" grâce à un dispositif XXXX, ils seront disposés selon x rangées de x modules en série pose "portrait".</v>
          </cell>
        </row>
        <row r="837">
          <cell r="E837" t="str">
            <v>Les panneaux seront reliés à la terre.</v>
          </cell>
        </row>
        <row r="839">
          <cell r="E839" t="str">
            <v>L’onduleur sera placé ....</v>
          </cell>
        </row>
        <row r="841">
          <cell r="E841" t="str">
            <v>La connexion entre les panneaux et l’onduleur sera réalisée grâce à des câbles solaire 4mm2 - double isolation et résistants aux UV (norme U100R2V - H07RNF).</v>
          </cell>
        </row>
        <row r="843">
          <cell r="E843" t="str">
            <v xml:space="preserve">Les lignes plus et moins (entre les panneaux et l’onduleur) seront tirées le plus près possible les unes des autres afin que la surface que forme ce circuit, et donc la surtension induite, reste faible. Ceci permet de bénéficier d’une protection efficace </v>
          </cell>
        </row>
        <row r="845">
          <cell r="E845" t="str">
            <v>Un disjoncteur sera placé entre les panneaux solaires et l’onduleur pour pouvoir isoler l’onduleur des panneaux.</v>
          </cell>
        </row>
        <row r="847">
          <cell r="E847" t="str">
            <v>Un disjoncteur sera placé entre l’onduleur et le point de raccordement EDF pour pouvoir isoler le point de raccordement de l’ensemble photovoltaïque.</v>
          </cell>
        </row>
        <row r="849">
          <cell r="E849" t="str">
            <v>Dans tous les cas, il faut demander à votre installateur :</v>
          </cell>
        </row>
        <row r="851">
          <cell r="E851" t="str">
            <v>Attestation de garantie décennale de la société incluant les travaux sur toiture et installation panneaux photovoltaïques.</v>
          </cell>
        </row>
        <row r="853">
          <cell r="E853" t="str">
            <v>Attestation de garantie des panneaux photovoltaïques de 5 ans</v>
          </cell>
        </row>
        <row r="855">
          <cell r="E855" t="str">
            <v>Attestation de garantie de rendement supérieur à 80% sur 20 ans pour les panneaux photovoltaïques</v>
          </cell>
        </row>
        <row r="857">
          <cell r="E857" t="str">
            <v>Attestation de garantie onduleurs</v>
          </cell>
        </row>
        <row r="859">
          <cell r="E859" t="str">
            <v>Attestation de garantie support de fixation</v>
          </cell>
        </row>
        <row r="861">
          <cell r="E861" t="str">
            <v>Certificat de conformité électrique de l’installation</v>
          </cell>
        </row>
        <row r="863">
          <cell r="E863" t="str">
            <v>Et bien sùr, il peut être intéressant de vérifier la solidité financière de la société.</v>
          </cell>
        </row>
        <row r="865">
          <cell r="E865" t="str">
            <v xml:space="preserve">Solidité financière de la société : </v>
          </cell>
        </row>
        <row r="866">
          <cell r="E866" t="str">
            <v>Le site Infogreffe</v>
          </cell>
        </row>
        <row r="867">
          <cell r="E867" t="str">
            <v>http://www.infogreffe.fr/infogreffe/index.jsp</v>
          </cell>
        </row>
        <row r="868">
          <cell r="E868" t="str">
            <v>vous permettra de retrouver des renseignements sur une société (année de création, endettement, ...) pour un coût limité (dans les 70 Euros).</v>
          </cell>
        </row>
        <row r="870">
          <cell r="E870" t="str">
            <v>Avant de payer 20 000 Euros une installation, je pense que cela vaut la peine de consulter ce site.</v>
          </cell>
        </row>
        <row r="872">
          <cell r="E872" t="str">
            <v>Autre site donnant quelques informations gratuites : http://www.societe.com</v>
          </cell>
        </row>
        <row r="874">
          <cell r="E874" t="str">
            <v>http://www.societe.com/</v>
          </cell>
        </row>
        <row r="876">
          <cell r="E876" t="str">
            <v>Un petit résumé de ce qu'il convient de faire pour avoir le bon devis avec la bonne entreprise :</v>
          </cell>
        </row>
        <row r="878">
          <cell r="E878" t="str">
            <v>1- Vérifiez le matériel qu'elle propose : soit l'entreprise vous donne les fiches techniques, soit elle vous indique ou les trouver sur Internet. Vous devez absolument avoir les références exactes des matériels proposés, module et onduleur.</v>
          </cell>
        </row>
        <row r="879">
          <cell r="E879" t="str">
            <v>2- Vérifiez que le prix qu'elle vous annonce est dans les clous : voir cette discussion.</v>
          </cell>
        </row>
        <row r="880">
          <cell r="E880" t="str">
            <v>3- Discutez longuement avec elle, posez toutes les questions qui vous inquiètent.</v>
          </cell>
        </row>
        <row r="881">
          <cell r="E881" t="str">
            <v>4- Essayez de savoir si elle a effectué des chantiers proche de chez vous.</v>
          </cell>
        </row>
        <row r="882">
          <cell r="E882" t="str">
            <v>5- Evitez les sociétés dont ce n'est pas le coeur de métier. Bien souvent, elles ont rajoutées le PV à leur prestation uniquement pour leur image de marque. Il faut éviter les sociétés ayant rajouté PV ou photovoltaïque style (Mobalpa PV, Schimdt Solaire,</v>
          </cell>
        </row>
        <row r="883">
          <cell r="E883" t="str">
            <v>6- Assurez-vous que vous avez un bon feeling avec elle.</v>
          </cell>
        </row>
        <row r="884">
          <cell r="E884" t="str">
            <v>7- Se méfier des commerciaux : s'ils connaissent leur métier ils peuvent vous vendre la lune avec la plus grande conviction ^^</v>
          </cell>
        </row>
        <row r="885">
          <cell r="E885" t="str">
            <v>8- Prendre son temps : ce n'est pas en 10 mn que l'on achète une voiture. Ce n'est pas en 10 mn que l'on investit 20 000€ dans une installation . --&gt; réfléchir posément et comparer les devis sont des choses vraiment importantes.</v>
          </cell>
        </row>
        <row r="887">
          <cell r="E887" t="str">
            <v>Toutes les entreprises dignes de ce nom font les démarches administratives (ou au minimum pré-remplissent les dossiers pour vous). Si elle ne le fait pas, changez d'entreprise.</v>
          </cell>
        </row>
        <row r="889">
          <cell r="E889" t="str">
            <v xml:space="preserve">Les "plus" : </v>
          </cell>
        </row>
        <row r="890">
          <cell r="E890" t="str">
            <v>- une garantie de 10 ans sur l'onduleur (plus cela ne sert à rien car en fait vous payez 2 fois l'onduleur)</v>
          </cell>
        </row>
        <row r="891">
          <cell r="E891" t="str">
            <v>- un accessoire de monitoring de votre production (exemple Sunny Beam pour les onduleur SMA)</v>
          </cell>
        </row>
        <row r="892">
          <cell r="E892" t="str">
            <v>- l'intégration du coût de branchement ERDF. Mais attention, demandez un devis avec et sans cette prestation pour vérifier son coût.</v>
          </cell>
        </row>
        <row r="894">
          <cell r="E894" t="str">
            <v>Les "méfiances" :</v>
          </cell>
        </row>
        <row r="895">
          <cell r="E895" t="str">
            <v>- Confusion entre rendement de la cellule et rendement (surfacique) du module</v>
          </cell>
        </row>
        <row r="896">
          <cell r="E896" t="str">
            <v>- Les amalgames sur la garantie matérielle (en général 2 à 5 ans) et la garantie de production des modules (en général 80% du nominal à 25 ans)</v>
          </cell>
        </row>
        <row r="897">
          <cell r="E897" t="str">
            <v>- Proposition d'un crédit soi-disant autofinançant l'installation. Voir cette discussion</v>
          </cell>
        </row>
        <row r="898">
          <cell r="E898" t="str">
            <v>- Abonnement de maintenance (ne sert généralement à rien)</v>
          </cell>
        </row>
        <row r="899">
          <cell r="E899" t="str">
            <v>- Les discours du style, on est copain avec EDF et y aura pas de problème pour votre raccordement</v>
          </cell>
        </row>
        <row r="900">
          <cell r="E900" t="str">
            <v>- Les "signez tout de suite, vous faites une super affaire". Toujours faire au minimum 2 devis. Avoir 3 ou 4 devis est une bonne chose, mais il ne faut pas non plus exagérer : faire plus de 5 devis ne sert à rien.</v>
          </cell>
        </row>
        <row r="901">
          <cell r="E901" t="str">
            <v>- Les "Avec nous, pas de risque, nous sommes une grosse boite". La plupart des grosses boites sous-traitent le chantier, donc pourquoi ne pas avoir affaire directement à un artisan local ?</v>
          </cell>
        </row>
        <row r="903">
          <cell r="E903" t="str">
            <v>Ce que votre installateur doit vérifier sur votre maison :</v>
          </cell>
        </row>
        <row r="904">
          <cell r="E904" t="str">
            <v>- Les dimensions du toit utilisable (notez qu'il n'est pas obligé de monter sur le toit pour faire cela)</v>
          </cell>
        </row>
        <row r="905">
          <cell r="E905" t="str">
            <v>- La présence d'ombre potentiel (cheminée, arbre, ...), l'orientation de la maison</v>
          </cell>
        </row>
        <row r="906">
          <cell r="E906" t="str">
            <v>- L'état de votre charpente, qualité des chevrons, des liteaux, "planitude" du toit, sa pente (on est pas au degré près !)</v>
          </cell>
        </row>
        <row r="907">
          <cell r="E907" t="str">
            <v>- La difficulté de passage des câbles du toit jusqu'à l'emplacement de l'onduleur</v>
          </cell>
        </row>
        <row r="908">
          <cell r="E908" t="str">
            <v>- L'emplacement et la place disponible au niveau de votre compteur électrique</v>
          </cell>
        </row>
        <row r="909">
          <cell r="E909" t="str">
            <v>- La présence d'une prise de Terre en bon état avec si possible un accès à sa barrette de sectionnement</v>
          </cell>
        </row>
        <row r="911">
          <cell r="D911" t="str">
            <v>DIAGRAMME SOLAIRE</v>
          </cell>
        </row>
        <row r="913">
          <cell r="E913" t="str">
            <v>Le diagramme solaire pour une latitude donnée, permet de visualiser l'azimut et la hauteur du soleil pendant les heures de la journée et suivant les saisons. </v>
          </cell>
        </row>
        <row r="935">
          <cell r="E935" t="str">
            <v>Le diagramme solaire montré dans l'image représente l'ensoleillement du cadran solaire vu par le webcam à Perpignan. </v>
          </cell>
        </row>
        <row r="937">
          <cell r="E937" t="str">
            <v>Les lignes bleu-clair, montrent la position du soleil à 11 heures aux équinoxes : l'azimut du soleil est d'environ -20° (20° à l'Est du Sud) et l'hauteur du soleil est de 45° par rapport à l'horizon. </v>
          </cell>
        </row>
        <row r="939">
          <cell r="E939" t="str">
            <v>La superposition des masques aux trajectoires du soleil sur le diagramme solaire, permet de visualiser les périodes où des ombres seront portées sur le cadran. </v>
          </cell>
        </row>
        <row r="941">
          <cell r="E941" t="str">
            <v>Comme c'est un cadran méridional, l'ensoleillement sera limité à un arc de 180°, de l'azimut -90° (Est) à +90° (Ouest). </v>
          </cell>
        </row>
        <row r="942">
          <cell r="E942" t="str">
            <v>Ensuite, une partie du toit porte une ombre sur le cadran en fin de journée. L'ombre portée est indiquée en vert foncé. </v>
          </cell>
        </row>
        <row r="964">
          <cell r="E964" t="str">
            <v>Diagrammes des trajectoires du soleil</v>
          </cell>
        </row>
        <row r="965">
          <cell r="E965" t="str">
            <v>permettant de tracer les masques limitant l’insolation</v>
          </cell>
        </row>
        <row r="966">
          <cell r="E966" t="str">
            <v>http://www.enertech.fr/DiagSolaire.html</v>
          </cell>
        </row>
        <row r="968">
          <cell r="E968" t="str">
            <v>   Vous pouvez télécharger le diagramme (format pdf, 27 Ko chacun) des trajectoires du soleil correspondant à la Latitude du lieu d’implantation de la construction.</v>
          </cell>
        </row>
        <row r="969">
          <cell r="E969" t="str">
            <v>   Ces diagrammes présentent la trajectoire solaire pour chaque mois de l’année. Ils comprennent également les courbes iso-horaires permettant de connaitre la position du soleil pour chaque heure.</v>
          </cell>
        </row>
        <row r="971">
          <cell r="E971" t="str">
            <v>Les heures indiquées sont des heures solaires vraies : pour les heures légales en France, ajouter 1 heure en hiver ou 2 heures en été.</v>
          </cell>
        </row>
        <row r="972">
          <cell r="E972" t="str">
            <v>Le quadrillage permet de tracer les masques lointains après relevés sur le terrain et/ou sur une carte 1/25000e. Le pas de quadrillage pour l’azimut est de 5°. Celui des hauteurs angulaires est de 2°.</v>
          </cell>
        </row>
        <row r="973">
          <cell r="E973" t="str">
            <v>La hauteur angulaire se calcule par la formule suivante : H=Arctg(Dh/L) où Dh est la différence d’altitude entre l’obstacle (crête, sommet) et le site de construction, et L la distance entre l’obstacle et le site.</v>
          </cell>
        </row>
        <row r="975">
          <cell r="E975" t="str">
            <v>Latitude 42°N  /  Ajaccio</v>
          </cell>
        </row>
        <row r="976">
          <cell r="E976" t="str">
            <v>Latitude 43°N  /  Bayonne, Pau, Perpignan, Toulon, Bastia</v>
          </cell>
        </row>
        <row r="977">
          <cell r="E977" t="str">
            <v>Latitude 44°N  /  Mont de Marsan, Montauban, Avignon</v>
          </cell>
        </row>
        <row r="978">
          <cell r="E978" t="str">
            <v>Latitude 45°N  /  Bordeaux, Le Puy, Valence, Grenoble</v>
          </cell>
        </row>
        <row r="979">
          <cell r="E979" t="str">
            <v>Latitude 46°N  /  La Rochelle, Limoges, Lyon</v>
          </cell>
        </row>
        <row r="980">
          <cell r="E980" t="str">
            <v>Latitude 47°N  /  Nantes, Bourges, Dijon</v>
          </cell>
        </row>
        <row r="981">
          <cell r="E981" t="str">
            <v>Latitude 48°N  /  Brest, Rennes, Orléans, Mulhouse</v>
          </cell>
        </row>
        <row r="982">
          <cell r="E982" t="str">
            <v>Latitude 49°N  /  Caen, Paris, Nancy, Strasbourg</v>
          </cell>
        </row>
        <row r="983">
          <cell r="E983" t="str">
            <v>Latitude 50°N  /  Amiens, St Quentin</v>
          </cell>
        </row>
        <row r="984">
          <cell r="E984" t="str">
            <v>Latitude 51°N  /  Calais, Dunkerque</v>
          </cell>
        </row>
        <row r="986">
          <cell r="D986" t="str">
            <v>DIAGRAMME de PERTE SOLAIRE</v>
          </cell>
        </row>
        <row r="988">
          <cell r="E988" t="str">
            <v>Trebosc :</v>
          </cell>
        </row>
        <row r="991">
          <cell r="E991" t="str">
            <v>La mienne :</v>
          </cell>
        </row>
        <row r="1019">
          <cell r="E1019" t="str">
            <v>Des qu'une cellule est cachee, on perd énormement en rendement, car sur un meme panneau elles sont branchees en serie.</v>
          </cell>
        </row>
        <row r="1020">
          <cell r="E1020" t="str">
            <v>Donc sur une serie de panneaux comme ils sont branches en serie, si une cellule est a l'ombre tu perdras sur le rendement total de ta serie, mon installateur me l'a confirme, meme avec des mono qui sont pourtnat plus sensibles a l'ombre.</v>
          </cell>
        </row>
        <row r="1021">
          <cell r="E1021" t="str">
            <v>Exemples (pour des panneaux mono ou polycristallin):</v>
          </cell>
        </row>
        <row r="1025">
          <cell r="E1025" t="str">
            <v>2 exemples d'ombrage partiel qui réduise la puissance du module de 50%</v>
          </cell>
        </row>
        <row r="1029">
          <cell r="E1029" t="str">
            <v>Un exemple qui réduit la puissance du module à 0.!</v>
          </cell>
        </row>
        <row r="1031">
          <cell r="E1031" t="str">
            <v>La technologie thin-film (CIS par exemple) est moins sensible à l'ombrage.</v>
          </cell>
        </row>
        <row r="1034">
          <cell r="E1034" t="str">
            <v>http://www.lei.ucl.ac.be/~matagne/SOLAIRE/SEM02/S02P13.HTM</v>
          </cell>
        </row>
        <row r="1036">
          <cell r="D1036" t="str">
            <v>DIDEME</v>
          </cell>
        </row>
        <row r="1038">
          <cell r="E1038" t="str">
            <v>DIrection de la DEmande et des Marchés Énergétiques</v>
          </cell>
        </row>
        <row r="1040">
          <cell r="D1040" t="str">
            <v>DIODE ANTI-RETOUR</v>
          </cell>
        </row>
        <row r="1042">
          <cell r="E1042" t="str">
            <v>Diode anti-retour -  blocking diode -  : Dispositif qui empêche le courant de circuler en sens inverse.</v>
          </cell>
        </row>
        <row r="1044">
          <cell r="D1044" t="str">
            <v>DIODE By-PASS</v>
          </cell>
        </row>
        <row r="1046">
          <cell r="E1046" t="str">
            <v>Diode By-pass -  by-pass diode -  : Diode connectée en parallèle à des cellules PV pour empêcher la circulation d'un courant inverse dû à l'occultation ou à la détérioration d'une cellule PV.</v>
          </cell>
        </row>
        <row r="1048">
          <cell r="E1048" t="str">
            <v>Diode By-pass, diode montée en parallèle qui, en cas d"ombrage sur une rangée de cellules (si connectées en série) court-circuite le courant sur celle restante. hot spot.</v>
          </cell>
        </row>
        <row r="1050">
          <cell r="E1050" t="str">
            <v>La diode by-pass intervient lorsque qu'une cellule solaire est partiellement ou entièrement à l'ombre, elle est traversée par une moindre quantité de courant. Par exemple : la feuille d'un arbre sur une cellule solaire.</v>
          </cell>
        </row>
        <row r="1052">
          <cell r="E1052" t="str">
            <v xml:space="preserve">A cause du montage en série dans un générateur photovoltaïque, la cellule à l'ombre subit une surchauffe qui peut entraîner sa destruction. Les diodes bypass servent alors à protéger les cellules à l'ombre. Un panneau solaire dispose d'une à trois diodes </v>
          </cell>
        </row>
        <row r="1054">
          <cell r="E1054" t="str">
            <v>Par exemple, une branche de 15 modules en série, sera de toute façon traversée par le même courant. Si il y a une ombre sur 1 seul panneau cela risque de diminuer la puissance de l'ensemble de la branche. Pire encore les cellules qui sont à l'ombre ne son</v>
          </cell>
        </row>
        <row r="1055">
          <cell r="E1055" t="str">
            <v>Pour éviter cela on court-circuite une partie du ou des modules afin d'obtenir le maximum de puissance sur les modules au soleil.</v>
          </cell>
        </row>
        <row r="1056">
          <cell r="E1056" t="str">
            <v>-</v>
          </cell>
        </row>
        <row r="1058">
          <cell r="E1058" t="str">
            <v>Ma position est que malgré les diodes by-pass, j'évite de mettre ds panneaux solaires à l'ombre. Je préfère réduire la taille de l'installation.</v>
          </cell>
        </row>
        <row r="1060">
          <cell r="E1060" t="str">
            <v>Maintentant il y a ombre et ombre et seul un relévé de masque précis peut déterminer celle qui est acceptable et celle qui ne l'ai pas.</v>
          </cell>
        </row>
        <row r="1062">
          <cell r="E1062" t="str">
            <v>Une ombre à partir 16h (heure solaire) du 21 Octobre au 21 Février ne me gêne pas trop.</v>
          </cell>
        </row>
        <row r="1063">
          <cell r="E1063" t="str">
            <v>En général je m'interdis systématiquement une ombre lorsque la position du soleil et entre -45° et +45° par rapport au sud (éventuellement 10° de moins en hiver).</v>
          </cell>
        </row>
        <row r="1065">
          <cell r="E1065" t="str">
            <v>L'important est de faire ressortir l'effet de l'ombre dans le calcul de la production d'énergie. Ensuite c'est à vous de prendre la décision en fonction de l'estimation de la perte de production et du nouveau temps de retour sur investissement.</v>
          </cell>
        </row>
        <row r="1067">
          <cell r="D1067" t="str">
            <v>DISTANCE de BRANCHEMENT  entre l'Onduleur et le Compteur ….</v>
          </cell>
        </row>
        <row r="1069">
          <cell r="E1069" t="str">
            <v>Je dois relier mon compteur à mon onduleur SolarMax sur une longue distance. Afin de minimiser les pertes, j'aimerais utiliser une section de câble relativement grande. Malheureusement, le câble de 6 mm2 n'est pas compatible avec le connecteur AC de mon o</v>
          </cell>
        </row>
        <row r="1070">
          <cell r="E1070" t="str">
            <v>L'onduleur SolarMax 6000C a une puissance nominale de 4,6 kilowatts. En raison des courants alternatifs relativement importants qui en résultent, les pertes sont élevées avec un câble de moindre section. Il est donc judicieux d'utiliser un câble d'une sec</v>
          </cell>
        </row>
        <row r="1072">
          <cell r="D1072" t="str">
            <v>DOPAGE</v>
          </cell>
        </row>
        <row r="1074">
          <cell r="E1074" t="str">
            <v>Photovoltaïque : adjonction, dans un matériau semi-conducteur par exemple, d’impuretés augmentant ses propriétés électroniques photovoltaïques : impureté ajoutant des électrons (dopage de type N) ou impureté ajoutant des trous (dopage de type P).</v>
          </cell>
        </row>
        <row r="1076">
          <cell r="E1076" t="str">
            <v>Dopage -  doping -  Adjonctio n, dans un matériau semi-conducteur par exemple d'impuretés augmentant ses propriétés électroniques photovoltaïques, impureté ajoutant des électrons (dopage de type N) ou impureté ajoutant des " trous " (dopage de type P).</v>
          </cell>
        </row>
        <row r="1078">
          <cell r="D1078" t="str">
            <v>DRIRE</v>
          </cell>
        </row>
        <row r="1080">
          <cell r="E1080" t="str">
            <v>Directions Régionales de l’Industrie de la Recherche et de l’Environnement</v>
          </cell>
        </row>
        <row r="1082">
          <cell r="D1082" t="str">
            <v>DUREE de l' AMORTISSEMENT</v>
          </cell>
        </row>
        <row r="1084">
          <cell r="E1084" t="str">
            <v>Durée d"amortissement, Durée, au cours de laquelle l"énergie produite égale les coûts d"investissement du système photovoltaïque. Elle dépend du tarif de rachat et de sa période de garantie, des coûts d"investissement ainsi que des gains énergétiques annu</v>
          </cell>
        </row>
        <row r="1086">
          <cell r="D1086" t="str">
            <v>DUREE de VIE d'une Installation</v>
          </cell>
        </row>
        <row r="1088">
          <cell r="E1088" t="str">
            <v xml:space="preserve">Les panneaux solaires sont dotés d'une garantie de puissance de 25 ans.  Les onduleurs sont dotés d'une garantie de 5 ans, qui peut être prolongée en option jusqu'à 10 ans. En général, on peut partir du principe que la durée de vie d'une installation est </v>
          </cell>
        </row>
        <row r="1090">
          <cell r="E1090" t="str">
            <v>Les panneaux photovoltaïques installés par s……………... sont garantis 25 ans* et ont une durée de vie supérieure à 30 ans.</v>
          </cell>
        </row>
        <row r="1092">
          <cell r="E1092" t="str">
            <v>Les onduleurs raccordés au réseau installés par s…………..sont garantis 10 ans et ont une durée de vie moyenne de l’ordre de 12 ans. Dans les deux cas, la période de garantie constructeur couvre la durée de vie moyenne des équipements.</v>
          </cell>
        </row>
        <row r="1094">
          <cell r="D1094" t="str">
            <v>ECLAIREMENT ( unité : W / m² … )</v>
          </cell>
        </row>
        <row r="1096">
          <cell r="E1096" t="str">
            <v>Eclairement (unité : W / m² ; symbole : G*) - éclairement - : Dans le cas du rayonnement solaire, direct et / ou diffus, c'est la puissance du rayonnement solaire incident.</v>
          </cell>
        </row>
        <row r="1098">
          <cell r="D1098" t="str">
            <v>EDF Energies Nouvelles</v>
          </cell>
        </row>
        <row r="1100">
          <cell r="E1100" t="str">
            <v>EDF Energies Nouvelles poursuit son approvisionnement en modules photovoltaïques</v>
          </cell>
        </row>
        <row r="1102">
          <cell r="E1102" t="str">
            <v>EDF Energies Nouvelles annonce la signature de deux nouveaux contrats d’achat de modules photovoltaïques pour répondre à ses besoins de développement dans l’énergie solaire en 2008 et 2009.</v>
          </cell>
        </row>
        <row r="1103">
          <cell r="E1103" t="str">
            <v>Le premier contrat avec Solarfun (Nasdaq : SOLF), porte sur une commande de modules silicium monocristallin (17 MWc fermes et 5 MWc en option), passée conjointement avec Photon Power Technologies, partenaire en France d’EDF Energies Nouvelles.</v>
          </cell>
        </row>
        <row r="1104">
          <cell r="E1104" t="str">
            <v>Le second contrat avec Yingli Green Energy (NYSE : YGE), porte sur la fourniture de modules silicium polycristallins (7 MWc fermes et 6 MWc en option).</v>
          </cell>
        </row>
        <row r="1106">
          <cell r="E1106" t="str">
            <v>A propos d’EDF Energies Nouvelles </v>
          </cell>
        </row>
        <row r="1108">
          <cell r="E1108" t="str">
            <v>Créé en 1990, EDF Energies Nouvelles (EDF EN) est un acteur d’envergure internationale sur le marché de la production d’électricité verte, disposant au 31 décembre 2007 d’une capacité installée de 1 443 MW bruts dans le monde, auxquels s’ajoutent 1 100 MW</v>
          </cell>
        </row>
        <row r="1110">
          <cell r="E1110" t="str">
            <v>EDF Energies Nouvelles est coté depuis le 28 novembre 2006 sur l´Eurolist d´Euronext Paris, compartiment A (code "EEN", code ISIN : FR0010400143). www.edf-energies-nouvelles.com </v>
          </cell>
        </row>
        <row r="1112">
          <cell r="E1112" t="str">
            <v>Le solaire photovoltaïque est devenu le deuxième axe prioritaire de développement d’EDF Energies Nouvelles, après l’éolien. L’entreprise a mis en service ses premières réalisations en Italie, en Espagne et aux Etats-Unis. Elle ambitionne de construire, po</v>
          </cell>
        </row>
        <row r="1114">
          <cell r="D1114" t="str">
            <v>Effet photovoltaïque</v>
          </cell>
        </row>
        <row r="1116">
          <cell r="E1116" t="str">
            <v>Effet photovoltaïque -  photovoltaic effect -  : Apparition d'une tension électrique dans un matériau semi-conducteur soumis à un rayonnement " lumineux ou non ".</v>
          </cell>
        </row>
        <row r="1117">
          <cell r="E1117" t="str">
            <v>L’effet photovoltaïque a été découvert par Antoine Becquerel en 1839, 57 ans avant que son petit-fils Henri ne découvre la radioactivité. L’effet photovoltaïque est obtenu par absorption des photons dans un matériau possédant au moins une transition possi</v>
          </cell>
        </row>
        <row r="1118">
          <cell r="E1118" t="str">
            <v>Pour pouvoir transférer un électron de la bande de valence à  la bande de conduction, en créant un trou dans la première, une énergie par exemple de 1,1 eV pour le silicium cristallin, ou 1,7eV pour le silicium amorphe est nécessaire. Les photons absorbés</v>
          </cell>
        </row>
        <row r="1120">
          <cell r="E1120" t="str">
            <v>Photons</v>
          </cell>
        </row>
        <row r="1123">
          <cell r="E1123" t="str">
            <v xml:space="preserve">      Si dopé n</v>
          </cell>
        </row>
        <row r="1124">
          <cell r="E1124" t="str">
            <v xml:space="preserve">     Jonction</v>
          </cell>
        </row>
        <row r="1125">
          <cell r="E1125" t="str">
            <v xml:space="preserve">     Si dopé p</v>
          </cell>
        </row>
        <row r="1128">
          <cell r="D1128" t="str">
            <v>EFFET DE MASQUE</v>
          </cell>
        </row>
        <row r="1130">
          <cell r="E1130" t="str">
            <v>Ces sont les ombres qui peuvent porter sur le capteur : bâtiments voisins, reliefs, végétation, etc…</v>
          </cell>
        </row>
        <row r="1131">
          <cell r="E1131" t="str">
            <v>Ces masques ne devront pas faire un angle supérieur à 20° par rapport à l'horizontale.</v>
          </cell>
        </row>
        <row r="1133">
          <cell r="D1133" t="str">
            <v>EFFICACITE DES CELLULES</v>
          </cell>
        </row>
        <row r="1135">
          <cell r="E1135" t="str">
            <v>http://www.bulletins-electroniques.com/actualites/43848.htm</v>
          </cell>
        </row>
        <row r="1137">
          <cell r="E1137" t="str">
            <v>Aujourd'hui les cellules solaires ont une efficacité de 17% si l'on considère que 100% représente l'énergie de la lumière du soleil convertie en électricité. Il y a deux types de cellules solaires, les cellules de première et de deuxième génération. La di</v>
          </cell>
        </row>
        <row r="1139">
          <cell r="E1139" t="str">
            <v>L'Université de Trondheim travaille sur la création de cellules solaires de troisième génération. L'efficacité de ces nouvelles cellules seraient bien au-dessus des précédentes. "Théoriquement nous devrions atteindre une efficacité de 60% ou plus. En prat</v>
          </cell>
        </row>
        <row r="1141">
          <cell r="E1141" t="str">
            <v>"Grâce à ce nouveau type de cellules, nous pourrons construire des usines à énergie solaire dans les pays en voie de développements les plus ensoleillées. A nos latitudes, l'utilisation la plus réaliste serait de couvrir nos immeubles avec des matériaux q</v>
          </cell>
        </row>
        <row r="1145">
          <cell r="E1145" t="str">
            <v>Record d'efficacité pour une cellule photovoltaique</v>
          </cell>
        </row>
        <row r="1146">
          <cell r="E1146" t="str">
            <v>Posté le 10 décembre 2006 à 08:00:00 CET par ben</v>
          </cell>
        </row>
        <row r="1148">
          <cell r="E1148" t="str">
            <v>phil a écrit : Le département de l'énergie américain vient de battre un record, en présentant une nouvelle cellule photovoltaïque. Cette cellule dépasse la barre des 40% d'efficacité (rendement). Une bonne nouvelle pour les panneaux solaires.</v>
          </cell>
        </row>
        <row r="1149">
          <cell r="E1149" t="str">
            <v xml:space="preserve">La plupart des cellules photovoltaïques du marché utilisent directement les rayons du soleil et ne permettent de récupérer que 12 à 18% de l'énergie. En utilisant un concentrateur optique, on peut grandement améliorer les résultats. Le tout est de mettre </v>
          </cell>
        </row>
        <row r="1151">
          <cell r="E1151" t="str">
            <v>La technique consiste à créer des cellules multi jonctions. Le but est de capter un plus grand spectre de la lumière. La cellule est constituée de plusieurs couches, chacun spécialisée dans une gamme de fréquences. En utilisant une telle technique, le dép</v>
          </cell>
        </row>
        <row r="1153">
          <cell r="E1153" t="str">
            <v>La nouvelle cellule présentée a été mise au point par Boeing-Spectrolab, elle a atteint 40,7% de rendement. Cela permet de diviser la surface des panneaux solaires par deux. Mais il faudra attendre un peu pour voir ces cellules débarquer dans votre magasi</v>
          </cell>
        </row>
        <row r="1155">
          <cell r="E1155" t="str">
            <v>Source: energy.gov</v>
          </cell>
        </row>
        <row r="1157">
          <cell r="D1157" t="str">
            <v>EFFICACITE ENERGETIQUE DES BATIMENTS</v>
          </cell>
        </row>
        <row r="1159">
          <cell r="E1159" t="str">
            <v>La production d’électricité photovoltaïque est devenue rentable, c’est un fait. Malgré tout, la France affiche aujourd’hui un retard croissant dans la production d’électricité d’origine renouvelable. Le prix d’achat de l’électricité photovoltaïque en Fran</v>
          </cell>
        </row>
        <row r="1161">
          <cell r="E1161" t="str">
            <v>Deux conditions</v>
          </cell>
        </row>
        <row r="1163">
          <cell r="E1163" t="str">
            <v>Pour bénéficier de cette prime d’intégration au bâti, deux conditions doivent être remplies : « outre la production d’électricité, les équipements photovoltaïques doivent assurer une fonction technique ou architecturale essentielle à l’acte de constructio</v>
          </cell>
        </row>
        <row r="1165">
          <cell r="E1165" t="str">
            <v>Efficacité énergétique des bâtiments</v>
          </cell>
        </row>
        <row r="1166">
          <cell r="E1166" t="str">
            <v>Il devient même davantage intéressant de revendre toute la production au réseau, plutôt que de l’auto consommer. Notons que le 19 mars 2007, a été publié au Journal Officiel le décret n°2007-363 qui transpose en France une partie de la Directive européenn</v>
          </cell>
        </row>
        <row r="1168">
          <cell r="E1168" t="str">
            <v>Pour les constructions neuves de plus de 1 000m², dont le permis de construire sera déposé après le 31 décembre 2007, une étude de faisabilité technique et économique de différentes solutions énergétiques pour le chauffage, la ventilation, le refroidissem</v>
          </cell>
        </row>
        <row r="1170">
          <cell r="E1170" t="str">
            <v>En plus du texte du 10 juillet 2006, la Direction générale de l’énergie et des matières premières du ministère de l’industrie a publié le 3 mai 2007 un document précisant les critères d’éligibilité des équipements de production d’électricité photovoltaïqu</v>
          </cell>
        </row>
        <row r="1172">
          <cell r="E1172" t="str">
            <v>Il détaille les catégories d’installations photovoltaïques, indiquant pour chacune ce que l’on peut considérer comme intégration ou pas. Mais attention, ces définitions correspondent à l’état de la technique début 2007 et peuvent évoluer. Toutes les modif</v>
          </cell>
        </row>
        <row r="1174">
          <cell r="E1174" t="str">
            <v>Liste des équipements</v>
          </cell>
        </row>
        <row r="1176">
          <cell r="E1176" t="str">
            <v> Toitures, ardoises ou tuiles conçues industriellement avec ou sans support.</v>
          </cell>
        </row>
        <row r="1178">
          <cell r="E1178" t="str">
            <v>La réglementation française regroupe dans cette catégorie les tuiles et ardoises photovoltaïques, les bardages de toiture portant des modules photovoltaïques, les toitures opaques sur lesquelles sont collées des éléments photovoltaïques souples du type « </v>
          </cell>
        </row>
        <row r="1180">
          <cell r="E1180" t="str">
            <v>Non éligibles : les toitures, ardoises ou tuiles installées en surimposition à une structure.</v>
          </cell>
        </row>
        <row r="1182">
          <cell r="E1182" t="str">
            <v> les brise-soleil</v>
          </cell>
        </row>
        <row r="1184">
          <cell r="E1184" t="str">
            <v>Par brise-soleil, la réglementation française entend « les dispositifs rapportés extérieurement sur une façade, en avant des baies vitrées, de façon à les protéger de la lumière directe du soleil. Le texte précise même que la prolongation continue ou disc</v>
          </cell>
        </row>
        <row r="1186">
          <cell r="E1186" t="str">
            <v>Non éligibles : le préau et la pergola</v>
          </cell>
        </row>
        <row r="1188">
          <cell r="E1188" t="str">
            <v> allège</v>
          </cell>
        </row>
        <row r="1190">
          <cell r="E1190" t="str">
            <v>Il s’agi des équipements se substituant à la partie du mur située entre le plancher et l’appuie d’une baie de construction. La prolongation continue ou pas d’une allège, à des buts architecturaux, est éligible.</v>
          </cell>
        </row>
        <row r="1192">
          <cell r="E1192" t="str">
            <v> les verrières sans protection arrière</v>
          </cell>
        </row>
        <row r="1194">
          <cell r="E1194" t="str">
            <v xml:space="preserve">Grâce à leurs aspects semi transparent, des équipements photovoltaïques peuvent faire office de verrière, comme les équipements se substituant à une ou plusieurs parois vitrées. « Par protection arrière, on entend tout dispositif de sécurité assurant une </v>
          </cell>
        </row>
        <row r="1196">
          <cell r="E1196" t="str">
            <v> garde-corps de fenêtre, de balcon ou terrasse</v>
          </cell>
        </row>
        <row r="1198">
          <cell r="E1198" t="str">
            <v>Ces équipements sont des ouvrages à hauteur d’appui qui doivent protéger les risques de chute fortuite dans le vide, mais non de leur interdire le passage.</v>
          </cell>
        </row>
        <row r="1200">
          <cell r="E1200" t="str">
            <v> bardage</v>
          </cell>
        </row>
        <row r="1202">
          <cell r="E1202" t="str">
            <v>Ce sont des équipements fixés mécaniquement par l’intermédiaire d’une ossature secondaire solidaire, ou d’une paroi support, « pour un souci de recherche esthétique ou architecturale particulière. »</v>
          </cell>
        </row>
        <row r="1204">
          <cell r="E1204" t="str">
            <v> mur-rideau</v>
          </cell>
        </row>
        <row r="1206">
          <cell r="E1206" t="str">
            <v>Mur-rideau ou façade rideau, mur panneau ou encore façade panneau… Plusieurs appelations pour définir cette façade légère, constituée d’une ou plusieurs parois, mais qui ne participent pas à la stabilité de l’édifice. Un mur-rideau est donc « l’ensemble d</v>
          </cell>
        </row>
        <row r="1208">
          <cell r="E1208" t="str">
            <v>Plus d’infos sur www.industrie.gouv.fr/energie</v>
          </cell>
        </row>
        <row r="1210">
          <cell r="E1210" t="str">
            <v>Note  : les citations sont issues du document de la DGEMP Critères d’éligibilité des équipements de production d’électricité photovoltaïque pour le bénéfice de la prime d’intégration au bâti.</v>
          </cell>
        </row>
        <row r="1212">
          <cell r="E1212" t="str">
            <v>Source : http://www.ideesmaison.com/Prime-au-photovoltaique.html</v>
          </cell>
        </row>
        <row r="1214">
          <cell r="E1214" t="str">
            <v>PHOTOVOLTAIQUE : des effets négatifs sur l'environnement</v>
          </cell>
        </row>
        <row r="1216">
          <cell r="E1216" t="str">
            <v>17/08/2007 10:00</v>
          </cell>
        </row>
        <row r="1217">
          <cell r="E1217" t="str">
            <v>On accuse régulièrement les biocarburants d’être coûteux en énergie lors de la phase de production. Qu’en est-il des sources renouvelables d’électricité? Plusieurs études se sont penchées sur la question.</v>
          </cell>
        </row>
        <row r="1219">
          <cell r="E1219" t="str">
            <v xml:space="preserve">Dans International Journal of Global Energy Issues, deux chercheurs de l’université Aristote, à Thessalonique, en Grèce, ont analysé le cycle de vie de l’électricité d’origine photovoltaïque, géothermique et éolienne. Selon leurs résultats, l’utilisation </v>
          </cell>
        </row>
        <row r="1221">
          <cell r="E1221" t="str">
            <v>Si la géothermie et l’éolien sont globalement épargnés, l’énergie photovoltaïque a, elle, été recalée par l’analyse des experts grecs. Les émissions de gaz à effet de serre, de substances appauvrissant la couche d’ozone, les rejets favorisant l’acidificat</v>
          </cell>
        </row>
        <row r="1223">
          <cell r="E1223" t="str">
            <v>De quoi réalimenter le débat sur l’intérêt environnemental du solaire. En 2006, pourtant, le débat avait été quelque peu apaisé par une étude internationale menée en partie par l'association Hespul et financée par l’Agence internationale de l’énergie (AIE</v>
          </cell>
        </row>
        <row r="1225">
          <cell r="E1225" t="str">
            <v>Toutefois, reconnaissent les chercheurs grecs, «les économies d’échelle jouent un rôle pour l’énergie solaire, et une superficie suffisamment importante de cellules photovoltaïques pourrait dépasser un système fonctionnant à une énergie fossile».</v>
          </cell>
        </row>
        <row r="1227">
          <cell r="D1227" t="str">
            <v>ELECTRICITE - LEXIQUE</v>
          </cell>
        </row>
        <row r="1229">
          <cell r="E1229" t="str">
            <v>Ampère : Unité de système international pour la mesure de l'intensité du courant électrique. L'intensité est pour l'électricité ce que le débit est pour l'eau.</v>
          </cell>
        </row>
        <row r="1231">
          <cell r="E1231" t="str">
            <v>Basse Tension : Alimentation pour les ménages, les PME ou les artisans entre 230 et 400 volts.</v>
          </cell>
        </row>
        <row r="1233">
          <cell r="E1233" t="str">
            <v>Compteur : C'est l'appareil qui enregistre les consommations. Il peut être de type mécanique ou électronique.</v>
          </cell>
        </row>
        <row r="1235">
          <cell r="E1235" t="str">
            <v>Consommations : Les consommations électriques sont mesurées en kilowattheures.</v>
          </cell>
        </row>
        <row r="1236">
          <cell r="E1236" t="str">
            <v>1 kWh correspond à l'utilisation d'un appareil d'une puissance de 1000 watts pendant une heure</v>
          </cell>
        </row>
        <row r="1238">
          <cell r="E1238" t="str">
            <v>Consuel (Comité national pur la sécurité des usagers de l'électricité) : Le Consuel est l'organisme qui délivre les attestations de conformité. Ce document est indispensable pour obtenir la mise en service d'une installation électrique neuve, rénovée tota</v>
          </cell>
        </row>
        <row r="1240">
          <cell r="E1240" t="str">
            <v xml:space="preserve">Court-circuit : Mise en contact direct de deux circuits de polarité différente (positif et négatif), qui provoque généralement la détérioration de certains de ses équipements s'ils ne sont pas protégés par un coupe-circuit. </v>
          </cell>
        </row>
        <row r="1242">
          <cell r="E1242" t="str">
            <v xml:space="preserve">Délesteur (ou optimiseur tarifaire) : Il suspend provisoirement le fonctionnement d'appareils non prioritaires lorsque vous utilisez trop d'appareils en même temps et que vous risquez de dépasser votre puissance souscrite. Un délesteur permet d'optimiser </v>
          </cell>
        </row>
        <row r="1244">
          <cell r="E1244" t="str">
            <v>Disjoncteur : Dans chaque habitation, l'installation électrique doit être commandée par un disjoncteur général. Son rôle :</v>
          </cell>
        </row>
        <row r="1245">
          <cell r="E1245" t="str">
            <v>- permettre, grâce à une commande manuelle, de couper le courant dans l'ensemble du logement,</v>
          </cell>
        </row>
        <row r="1246">
          <cell r="E1246" t="str">
            <v>- veiller à ce que la puissance utilisée ne dépasse pas celle souscrite dans votre abonnement,</v>
          </cell>
        </row>
        <row r="1247">
          <cell r="E1247" t="str">
            <v>- couper automatiquement le courant en cas d'incident électrique comme un court-circuit.</v>
          </cell>
        </row>
        <row r="1248">
          <cell r="E1248" t="str">
            <v>Si le disjoncteur est différentiel, il joue un rôle supplémentaire de protection si votre installation comporte une bonne prise de terre.</v>
          </cell>
        </row>
        <row r="1249">
          <cell r="E1249" t="str">
            <v>Chaque sortie de fils partant du disjoncteur vers les prises, les lampes ou les appareils ménager est protégée par un coupe-circuit à fusible (autrefois appelé "plomb") ou un petit disjoncteur divisionnaire destiné à interrompre le courant dans cette part</v>
          </cell>
        </row>
        <row r="1251">
          <cell r="E1251" t="str">
            <v>Dispositifs différentiels (30 milliampères): Beaucoup plus sensibles que les disjoncteurs différentiels généraux (500 ou 650 milliampères), ces appareils coupent le courant au moindre incident : défaut d'isolement sur un appareil ou contact direct d'une p</v>
          </cell>
        </row>
        <row r="1253">
          <cell r="E1253" t="str">
            <v>Energie : L'énergie est la faculté que possède un système de corps pour fournir du travail mécanique ou son équivalent.</v>
          </cell>
        </row>
        <row r="1254">
          <cell r="E1254" t="str">
            <v>L'unité de mesure est le Joule (J) ou en kWh.</v>
          </cell>
        </row>
        <row r="1256">
          <cell r="E1256" t="str">
            <v>Fusible : Elément d'un coupe-circuit composé d'un fil d'alliage spécial qui, placé dans un circuit électrique, fond en interrompant le passage du courant en cas de sur-intensité.</v>
          </cell>
        </row>
        <row r="1258">
          <cell r="E1258" t="str">
            <v>Générateur : Appareil qui transforme une énergie quelconque (thermique, mécanique, etc.) en énergie électrique.</v>
          </cell>
        </row>
        <row r="1260">
          <cell r="E1260" t="str">
            <v>Haute tension : Concerne le transport distant et l'alimentation en électricité des grosses industries.</v>
          </cell>
        </row>
        <row r="1262">
          <cell r="E1262" t="str">
            <v>Intensité : Quantité d'électricité que débite un courant pendant un temps déterminé. L'intensité se mesure en ampères.</v>
          </cell>
        </row>
        <row r="1264">
          <cell r="E1264" t="str">
            <v>Isolant : Mauvais conducteur de la chaleur ou de l'électricité.</v>
          </cell>
        </row>
        <row r="1266">
          <cell r="E1266" t="str">
            <v>Isotope : élément dont les atomes disposent d'un plus grand nombre de neutrons.</v>
          </cell>
        </row>
        <row r="1268">
          <cell r="E1268" t="str">
            <v>kWh (kilowattheure) : Unité de mesure de la consommation d'électricité. Le kilowattheure est le principal multiple du wattheure, unité de travail d'énergie, produit de la puissance par durée.</v>
          </cell>
        </row>
        <row r="1269">
          <cell r="E1269" t="str">
            <v>1 kWh peut représenter 1000 watts (W) consommés en 1 heure mais aussi 200 W pendant 5 h (0,2 x 5 = 1 kWh).</v>
          </cell>
        </row>
        <row r="1271">
          <cell r="E1271" t="str">
            <v>PDS/PDL : Point de Service/Point de Livraison. Point du réseau de transport ou de distribution où le gestionnaire de réseau met l'énergie à la disposition d'un client final. C'est le lieu de consommation de l'électricité (ou du gaz naturel, le cas échéant</v>
          </cell>
        </row>
        <row r="1273">
          <cell r="E1273" t="str">
            <v>Polarité : Différence marquant le pôle négatif et le pôle positif d'une source électrique.</v>
          </cell>
        </row>
        <row r="1275">
          <cell r="E1275" t="str">
            <v>Poste de transformation : Poste où sont regroupés des transformateurs permettant l'interconnexion de réseaux électriques à des tensions différentes.</v>
          </cell>
        </row>
        <row r="1277">
          <cell r="E1277" t="str">
            <v>Poste source : Poste de transformation électrique séparant le réseau de transport du réseau de distribution. Il sert à transformer une tension en 63kV en tension 20kV et à aiguiller l'énergie électrique vers un ensemble de canalisations appelées "départs"</v>
          </cell>
        </row>
        <row r="1279">
          <cell r="E1279" t="str">
            <v>Puissance électrique : Produit arithmétique de la tension (exprimée en volts) par l'intensité (exprimée en ampères). La puissance se mesure en watts (W).</v>
          </cell>
        </row>
        <row r="1280">
          <cell r="E1280" t="str">
            <v>1 GW = 1'000 MW = 1'000'000 kW = 1'000'000'000 W</v>
          </cell>
        </row>
        <row r="1282">
          <cell r="E1282" t="str">
            <v>Puissance installée : Puissance potentielle d'énergie que l'on a à un moment donné.</v>
          </cell>
        </row>
        <row r="1284">
          <cell r="E1284" t="str">
            <v>RPT/RPD : Réseau Public de Transport/Réseau Public de Distribution. Réseau conçu pour le transit et la transformation de l'énergie électrique entre les lieux de production et les lieux de consommation. Il est composé de lignes électriques qui assurent les</v>
          </cell>
        </row>
        <row r="1286">
          <cell r="E1286" t="str">
            <v>- le réseau de transport en 400kV, 255 kV ou 63kV de grandes quantités d'énergie sur de longues distances et alimentent certains gros clients industriels.</v>
          </cell>
        </row>
        <row r="1288">
          <cell r="E1288" t="str">
            <v>- le réseau de distribution à 20kV (moyenne tension) et 400 V (basse tension), qui desservent les consommateurs finals en moyenne tension (PME-PMI).</v>
          </cell>
        </row>
        <row r="1290">
          <cell r="E1290" t="str">
            <v>RTE : Réseau de Transport de l'Electricité. RTE est une entité indépendante du Groupe EDF, qui assure le rôle de GRT</v>
          </cell>
        </row>
        <row r="1292">
          <cell r="E1292" t="str">
            <v>Tension : Différence de potentiel électrique mesurée entre deux points d'un circuit électrique. La tension se mesure en volts (V).</v>
          </cell>
        </row>
        <row r="1294">
          <cell r="E1294" t="str">
            <v>Transformateur : Elément d'un poste électrique servant à abaisser ou à élever la tension.</v>
          </cell>
        </row>
        <row r="1296">
          <cell r="E1296" t="str">
            <v>Très haute tension : Le réseau à très haute tension sert au transport international de l'électricité.</v>
          </cell>
        </row>
        <row r="1298">
          <cell r="E1298" t="str">
            <v>Volt : Unité de mesure de la tension. La tension est pour l'électricité ce que la pression est pour l'eau. Voir Tension.</v>
          </cell>
        </row>
        <row r="1300">
          <cell r="E1300" t="str">
            <v>Watt : Unité de mesure de la puissance correspondant à la consommation d'un joule par seconde. Voir Puissance.</v>
          </cell>
        </row>
        <row r="1302">
          <cell r="D1302" t="str">
            <v>Electrocution  /  Risques</v>
          </cell>
        </row>
        <row r="1304">
          <cell r="E1304" t="str">
            <v>En matière d'électrocution, il semblerait que cela soit l'intensité ducourant électrique qui tue. Le temps d'exposition peut être toutefois un facteur déterminant de la gravité. La norme CEI 479 donne les courbes de temps en fonction des intensités traver</v>
          </cell>
        </row>
        <row r="1306">
          <cell r="E1306" t="str">
            <v>0,45 mA = perception sensorielle sur la langue ;</v>
          </cell>
        </row>
        <row r="1307">
          <cell r="E1307" t="str">
            <v>0,6 mA = perception cutanée chez la femme ;</v>
          </cell>
        </row>
        <row r="1308">
          <cell r="E1308" t="str">
            <v>1 mA = perception cutanée chez l'homme ;</v>
          </cell>
        </row>
        <row r="1309">
          <cell r="E1309" t="str">
            <v>6 mA = perception cutanée douloureuse ;</v>
          </cell>
        </row>
        <row r="1310">
          <cell r="E1310" t="str">
            <v>8 mA = réactions musculaires brutales ;</v>
          </cell>
        </row>
        <row r="1311">
          <cell r="E1311" t="str">
            <v>10 mA durant 4mn 30 = seuil de "non lacher" ;</v>
          </cell>
        </row>
        <row r="1312">
          <cell r="E1312" t="str">
            <v>15 mA = impossibilité d'autolibération ;</v>
          </cell>
        </row>
        <row r="1313">
          <cell r="E1313" t="str">
            <v>20 mA durant 60s = début de tétanisation cage thoracique ;</v>
          </cell>
        </row>
        <row r="1314">
          <cell r="E1314" t="str">
            <v>30 mA / 30s = paralysie ventilatoire ;</v>
          </cell>
        </row>
        <row r="1315">
          <cell r="E1315" t="str">
            <v>40 mA / 3s = possibilité fibrillation ventriculaire ;</v>
          </cell>
        </row>
        <row r="1316">
          <cell r="E1316" t="str">
            <v>500 mA / 100 ms = fibrillation ventriculaire ;</v>
          </cell>
        </row>
        <row r="1317">
          <cell r="E1317" t="str">
            <v>1 A / 25 ms = arrêt cardiaque ;</v>
          </cell>
        </row>
        <row r="1318">
          <cell r="E1318" t="str">
            <v>2 A instantanés = centres nerveux atteints ;</v>
          </cell>
        </row>
        <row r="1319">
          <cell r="E1319" t="str">
            <v>10 A = brûlures certaines ;</v>
          </cell>
        </row>
        <row r="1320">
          <cell r="E1320" t="str">
            <v>20 A brûlures graves ; mutilations.</v>
          </cell>
        </row>
        <row r="1322">
          <cell r="E1322" t="str">
            <v>En cas de feu dans un ERP (établissement recevant du public) lesréglementations sont différentes selon la capacité d'accueil (catégorie)et selon la nature de l'activité (restaurant, église, hôpital). Cesdifférences de réglementation sont dûes à des risque</v>
          </cell>
        </row>
        <row r="1324">
          <cell r="E1324" t="str">
            <v>En conclusion, le risque est différent selon :</v>
          </cell>
        </row>
        <row r="1325">
          <cell r="E1325" t="str">
            <v>=&gt; l'intensité du courant continu</v>
          </cell>
        </row>
        <row r="1326">
          <cell r="E1326" t="str">
            <v>=&gt; la nature de l'ERP</v>
          </cell>
        </row>
        <row r="1327">
          <cell r="E1327" t="str">
            <v>=&gt; la catégorie de l'ERP</v>
          </cell>
        </row>
        <row r="1329">
          <cell r="E1329" t="str">
            <v>Les moyens de prévention devraient être, en conséquence, différents.</v>
          </cell>
        </row>
        <row r="1331">
          <cell r="D1331" t="str">
            <v>ELECTRONVOLT ( eV )</v>
          </cell>
        </row>
        <row r="1333">
          <cell r="E1333" t="str">
            <v>Electronvolt (eV) -  electronvolt (eV) -  : Unité de mesure représentant l'énergie cinétique d'un électron, accéléré dans le vide sous une différence de potentiel de 1 Volt.</v>
          </cell>
        </row>
        <row r="1335">
          <cell r="E1335" t="str">
            <v>1 eV = 160,217 . 10-21Joule =  ;44,505 . 10-24 Wh.</v>
          </cell>
        </row>
        <row r="1337">
          <cell r="D1337" t="str">
            <v>ELD</v>
          </cell>
        </row>
        <row r="1339">
          <cell r="E1339" t="str">
            <v>Les Entreprises Locales de Distribution sont des entreprises créées par les collectivités locales pour exploiter les réseaux de distribution.</v>
          </cell>
        </row>
        <row r="1341">
          <cell r="D1341" t="str">
            <v>ELEMENTS DE CONVERSION</v>
          </cell>
        </row>
        <row r="1343">
          <cell r="E1343" t="str">
            <v>MW  = mégawatt</v>
          </cell>
        </row>
        <row r="1344">
          <cell r="E1344" t="str">
            <v>kWh = kilowattheure</v>
          </cell>
        </row>
        <row r="1345">
          <cell r="E1345" t="str">
            <v>MWh = mégawattheure</v>
          </cell>
        </row>
        <row r="1346">
          <cell r="E1346" t="str">
            <v>GWh = gigawattheure</v>
          </cell>
        </row>
        <row r="1347">
          <cell r="E1347" t="str">
            <v>TWh  = térawattheure</v>
          </cell>
        </row>
        <row r="1349">
          <cell r="D1349" t="str">
            <v>ELEMENTS DE CONNEXION</v>
          </cell>
        </row>
        <row r="1351">
          <cell r="E1351" t="str">
            <v>Un champ de panneaux photovoltaïques doit résister aux intempéries durant au moins plusieurs décennies. Par conséquent, la qualité des jonctions électriques est une question très importante avec principalement deux paramètres à vérifier :</v>
          </cell>
        </row>
        <row r="1352">
          <cell r="E1352" t="str">
            <v xml:space="preserve"> - les câbles électriques extérieurs ( entre les panneaux et des panneaux vers l'onduleur ) doivent être d'une qualité appropriée. Des câbles à double isolation et résistants aux UV sont fortement recommandés ( norme U100 R2V ou H07 RNF ) . Posé avec le p</v>
          </cell>
        </row>
        <row r="1353">
          <cell r="E1353" t="str">
            <v>L'utilisation de panneaux pré-câblés et de rallonges spéciales équipées de connecteurs rapides étanches et détrompés est une bonne solution. Le surcoût éventuel est largement contrebalancé par une meilleure sécurité et un moindre coût de la pose.</v>
          </cell>
        </row>
        <row r="1354">
          <cell r="E1354" t="str">
            <v>Les panneaux photovoltaïques produisent généralement un courant basse tension élevé, de sorte que les pertes dans les câbles peuvent être importantes. Afin d'éviter des pertes trop importantes, il convient de faire très attention aux points suivants :</v>
          </cell>
        </row>
        <row r="1355">
          <cell r="E1355" t="str">
            <v xml:space="preserve"> - les sections de câbles doivent être correctement  calculées pour que les pertes ne dépassent pas 2 % </v>
          </cell>
        </row>
        <row r="1356">
          <cell r="E1356" t="str">
            <v xml:space="preserve"> - une disposition des panneaux en série sera préférée à une disposition en parallèle, de façon à augmenter la tension nominale du champ ( en Volts ). Cela permet de générer moins de pertes, mais attention : si un seul panneau est occulté, la puissance de</v>
          </cell>
        </row>
        <row r="1357">
          <cell r="E1357" t="str">
            <v>Il peut être utile de vérifier que le fournisseur ou l'installateur a pris garde à ces questions avant que le travail ne soit terminé.</v>
          </cell>
        </row>
        <row r="1359">
          <cell r="D1359" t="str">
            <v>EMPLACEMENT DES EQUIPEMENTS</v>
          </cell>
        </row>
        <row r="1361">
          <cell r="E1361" t="str">
            <v>L'emplacement des équipements (boîte de jonction, onduleur(s), coffrets de protections et comptage,..) sera choisi en fonction des critères suivants :</v>
          </cell>
        </row>
        <row r="1363">
          <cell r="E1363" t="str">
            <v xml:space="preserve">Distance la plus courte possible entre les différents sous-ensembles (champ photovoltaïque, onduleur (s), réseau,...) </v>
          </cell>
        </row>
        <row r="1364">
          <cell r="E1364" t="str">
            <v xml:space="preserve">Non accessibilité aux personnes non habilitées (grand public, enfants,...) </v>
          </cell>
        </row>
        <row r="1365">
          <cell r="E1365" t="str">
            <v xml:space="preserve">Accessibilité aisée pour la maintenance </v>
          </cell>
        </row>
        <row r="1366">
          <cell r="E1366" t="str">
            <v xml:space="preserve">Montage sur une paroi suffisamment solide pour supporter le poids des équipements </v>
          </cell>
        </row>
        <row r="1367">
          <cell r="E1367" t="str">
            <v>Montage sur murs éloignés d'un bureau ou pièce d'habitation en cas de nuisance sonore potentielle des onduleurs ( ronronnement de transformateur interne ou de ventilation )</v>
          </cell>
        </row>
        <row r="1368">
          <cell r="E1368" t="str">
            <v xml:space="preserve">Montage en extérieur possible si le degré de protection des équipements est suffisant en privilégiant les zones protégées de la pluie, du rayonnement solaire direct et de la poussière (voir recommandations constructeur) </v>
          </cell>
        </row>
        <row r="1369">
          <cell r="E1369" t="str">
            <v xml:space="preserve">Montage du ou des onduleur(s) à l'intérieur d'un local suffisamment tempéré, ventilé et étanche au ruissellement si non conçu(s) pour un usage en extérieur (avec une distance minimale de 20 cm entre chaque onduleur) </v>
          </cell>
        </row>
        <row r="1371">
          <cell r="D1371" t="str">
            <v>ENERGIE FINALE</v>
          </cell>
        </row>
        <row r="1373">
          <cell r="E1373" t="str">
            <v>Énergie disponible livrée à l'utilisateur souvent après avoir subi plusieurs transformations (stockage, transport,etc...). Lors du processus de transformation, une certaine quantité d'énergie aura été perdue (ex: perte en ligne etc...)</v>
          </cell>
        </row>
        <row r="1375">
          <cell r="D1375" t="str">
            <v>ENERGIE GRISE</v>
          </cell>
        </row>
        <row r="1377">
          <cell r="E1377" t="str">
            <v>On appelle " énergie grise" l'énergie nécessaire pour permettre la consommation de l'énergie utile</v>
          </cell>
        </row>
        <row r="1379">
          <cell r="E1379" t="str">
            <v>Si l'on prend l'exemple du chauffage à mazout, la mesure du niveau du réservoir constitue la seule indication de la consommation d'énergie qui est fournie. Mais a cette consommation directement perceptible s'ajoutent les éléments suivants:</v>
          </cell>
        </row>
        <row r="1380">
          <cell r="E1380" t="str">
            <v>- production du carburant (extraction et transport du pétrole, raffinage, désulfuration, livraison)</v>
          </cell>
        </row>
        <row r="1381">
          <cell r="E1381" t="str">
            <v>- construction de la chaudière à mazout (fabrication, chauffage et éclairage des usines correspondantes)</v>
          </cell>
        </row>
        <row r="1382">
          <cell r="E1382" t="str">
            <v>- construction des infrastructures (réservoir à mazout et cheminée, énergie électrique pour l'exploitation de la chaudière et des pompes de circulation)</v>
          </cell>
        </row>
        <row r="1383">
          <cell r="E1383" t="str">
            <v>- entretien du système de chauffage (pièces de rechange, ateliers de service technique, ramoneur, contrôle officiel des valeurs d'émission)</v>
          </cell>
        </row>
        <row r="1384">
          <cell r="E1384" t="str">
            <v xml:space="preserve">- élimination ou recyclage (chaque étape du processus produit des déchets).    </v>
          </cell>
        </row>
        <row r="1386">
          <cell r="E1386" t="str">
            <v>La somme de l'énergie consommée pour ces besoins annexes est appelée "énergie grise" et il faut une certaine quantité afin de produire de l'énergie utile. Cependant, le rapport entre l'énergie grise et l'énergie utile est positif pour les énergies renouve</v>
          </cell>
        </row>
        <row r="1388">
          <cell r="E1388" t="str">
            <v xml:space="preserve">Quel est l'énergie grise incorporée dans l'installation et l'utilisation d'un système PV ? </v>
          </cell>
        </row>
        <row r="1390">
          <cell r="E1390" t="str">
            <v>Les cellules photovoltaïques mono et polycristallines sont fabriqués à partir de tranches de silicium cristallisé. La purification et la cristallisation de silicium sont les parties du procédé de fabrication qui demandent le plus d'énergie. Ensuite, il fa</v>
          </cell>
        </row>
        <row r="1392">
          <cell r="E1392" t="str">
            <v>Le calcul de l'énergie consommée pendant ce procédé est complexe car l'industrie PV récupère une partie du silicium de l'industrie micro-électronique et d'autres facteurs concernant le conditionnement entre en jeu. L'énergie nécessaires pour la fabricatio</v>
          </cell>
        </row>
        <row r="1394">
          <cell r="E1394" t="str">
            <v>Dans le cas le modules photovoltaïques amorphes, très peu de matériau semi-conducteur est utilisé et c'est la fabrication du support de la couche mince qui demande la plus grande quantité d'énergie. L'énergie nécessaires pour la fabrication et l'installat</v>
          </cell>
        </row>
        <row r="1396">
          <cell r="E1396" t="str">
            <v>La croissance constante du marché mondial encourage l'industrie photovoltaïque à améliorer les performances des modules et des procédés de fabrication industrielle. Ainsi la part d'énergie grise diminue par rapport à la productivité globale. </v>
          </cell>
        </row>
        <row r="1408">
          <cell r="E1408" t="str">
            <v>L'énergie grise incorporée dans les systèmes photovoltaïques </v>
          </cell>
        </row>
        <row r="1409">
          <cell r="E1409" t="str">
            <v>mesurées en années de production, suivant les techniques </v>
          </cell>
        </row>
        <row r="1410">
          <cell r="E1410" t="str">
            <v>actuelles et les techniques prévisibles dans un avenir proche.</v>
          </cell>
        </row>
        <row r="1411">
          <cell r="E1411" t="str">
            <v>D'après le NREL, Ministère de l'Énergie des Etats-Unis</v>
          </cell>
        </row>
        <row r="1413">
          <cell r="D1413" t="str">
            <v>ENERGIE  NUCLEAIRE</v>
          </cell>
        </row>
        <row r="1415">
          <cell r="E1415" t="str">
            <v>L'énergie nucléaire n'est pas une énergie renouvelable.</v>
          </cell>
        </row>
        <row r="1417">
          <cell r="E1417" t="str">
            <v>Un réacteur nucléaire est un appareil dans lequel sont conduites, sous contrôle, des réactions nucléaires, dont le dégagement de chaleur associé est exploité pour former de la vapeur d'eau. Celle-ci est utilisée pour actionner une turbine entraînant un gé</v>
          </cell>
        </row>
        <row r="1418">
          <cell r="E1418" t="str">
            <v>Le parc français actuel est composé de 58 réacteurs (34 de 900 MW, 20 de 1.300 MW et de 4 de 1.450 MW). Beaucoup de pièces qui composent un réacteur peuvent être changées au fur et à mesure, à l'exception de la cuve ou cœur du système, où se trouve le com</v>
          </cell>
        </row>
        <row r="1420">
          <cell r="D1420" t="str">
            <v>ENERGIE PRIMAIRE</v>
          </cell>
        </row>
        <row r="1422">
          <cell r="E1422" t="str">
            <v>Énergie disponible à l'état brut d'un combustible, avant toute transformation (exemple: pétrole brut, bois, gaz naturel...)</v>
          </cell>
        </row>
        <row r="1423">
          <cell r="E1423" t="str">
            <v>L'énergie primaire est l'énergie nécessaire pour fournir l'énergie finale que nous consommons.</v>
          </cell>
        </row>
        <row r="1424">
          <cell r="E1424" t="str">
            <v>L'énergie primaire correspond à des produits énergétiques dans l’état (ou proches de l’état) dans lequel ils sont fournis par la nature : charbon, pétrole, gaz naturel ou bois.</v>
          </cell>
        </row>
        <row r="1425">
          <cell r="E1425" t="str">
            <v xml:space="preserve">La comptabilité de l’électricité primaire est plus complexe. La production d’électricité par l’hydraulique (ainsi que l’éolien et le photovoltaïque), est comptabilisée en kWh, et exprimée en tep en utilisant la conversion des unités physiques (comme pour </v>
          </cell>
        </row>
        <row r="1427">
          <cell r="D1427" t="str">
            <v>ENERGIE RENOUVELABLE</v>
          </cell>
        </row>
        <row r="1429">
          <cell r="E1429" t="str">
            <v>L’énergie qui nous vient du soleil représente la quasi-totalité del’énergie disponible sur terre. Outre l’apport direct sous forme delumière et chaleur, elle est à l’origine de la biomasse (photosynthèse),du cycle de l’eau, des vents, des courants océaniq</v>
          </cell>
        </row>
        <row r="1430">
          <cell r="E1430" t="str">
            <v>Les seules ressources énergétiques non solaires sont la chaleur de la terre (géothermie, moins de 1 W/m2), les marées et l’énergienucléaire ( fission et peut-être fusion ).</v>
          </cell>
        </row>
        <row r="1432">
          <cell r="E1432" t="str">
            <v>Nos réserves d’uranium sont très faibles (quelques dizainesd’années). Les énergies fossiles ne sont pas inépuisables, mais surtout leur utilisation mène à une libération de CO2 qui modifie l’équilibre global du bilan thermique de la planète par l’effet de</v>
          </cell>
        </row>
        <row r="1434">
          <cell r="E1434" t="str">
            <v>Si bien qu’à long terme, la seule solution viable pour l’homme, en attendant les réacteurs à fusion nucléaire (encore hypothétiques), est de se restreindre aux énergies renouvelables: solaire, hydraulique,vent, biomasse, marées et énergie thermique des me</v>
          </cell>
        </row>
        <row r="1436">
          <cell r="E1436" t="str">
            <v xml:space="preserve">Énergies renouvelables : par convention, l’expression ENRt (ou ENR) s’applique aux énergies renouvelables autres que l’électricité hydraulique, éolienne, photovoltaïque et géothermique (haute enthalpie). Les ENRt comprennent, d’une part, des énergies non </v>
          </cell>
        </row>
        <row r="1437">
          <cell r="E1437" t="str">
            <v xml:space="preserve">Le plus des Energies renouvelables </v>
          </cell>
        </row>
        <row r="1439">
          <cell r="E1439" t="str">
            <v>Les énergies renouvelables sont non ou très peu polluantes.</v>
          </cell>
        </row>
        <row r="1440">
          <cell r="E1440" t="str">
            <v>lles n'émettent pas de gaz à effet de serre.</v>
          </cell>
        </row>
        <row r="1441">
          <cell r="E1441" t="str">
            <v>La matière première (Eau – Vent – Soleil – Bois ) est inépuisable.</v>
          </cell>
        </row>
        <row r="1442">
          <cell r="E1442" t="str">
            <v>Elles sont crédibles sur le plan économique dès aujourd’hui, et demain plus encore si le développement des filières s’effectue à grande échelle et favorise les évolutions technologiques.</v>
          </cell>
        </row>
        <row r="1443">
          <cell r="E1443" t="str">
            <v>Elles contribuent à notre indépendance énergétique et à notre sécurité d'approvisionnement.</v>
          </cell>
        </row>
        <row r="1444">
          <cell r="E1444" t="str">
            <v>Impact sur l'Environnement</v>
          </cell>
        </row>
        <row r="1446">
          <cell r="E1446" t="str">
            <v>Produite et consommée sur place, l'énergie solaire est un moyen de production décentralisé</v>
          </cell>
        </row>
        <row r="1447">
          <cell r="E1447" t="str">
            <v>par excellence, qui représente un enjeu important en terme d'équipement et d'infrastructures.</v>
          </cell>
        </row>
        <row r="1449">
          <cell r="E1449" t="str">
            <v>Comment classer vos initiatives environnementales ?</v>
          </cell>
        </row>
        <row r="1450">
          <cell r="E1450" t="str">
            <v xml:space="preserve">Les opportunités offertes par les énergies renouvelables sont multiples et le besoin se fait rapidement sentir quand on aborde ce sujet de savoir par quoi commencer, notamment en terme d'installation. Deux grandes préoccupations font que vous êtes sur ce </v>
          </cell>
        </row>
        <row r="1470">
          <cell r="E1470" t="str">
            <v>L'énergie renouvelable désigne les énergies les plus anciennement utilisées par l'humanité. Les énergies renouvelables sont essentiellement tirées des éléments (terre, eau, air et feu) et du soleil. On désigne aujourd'hui par énergies renouvelables un ens</v>
          </cell>
        </row>
        <row r="1472">
          <cell r="E1472" t="str">
            <v>- Vent : éolienne, houlomotrice.</v>
          </cell>
        </row>
        <row r="1473">
          <cell r="E1473" t="str">
            <v>- Soleil : thermique, photovoltaïque, thermodynamique.</v>
          </cell>
        </row>
        <row r="1474">
          <cell r="E1474" t="str">
            <v>- Chaleur terrestre : géothermie.</v>
          </cell>
        </row>
        <row r="1475">
          <cell r="E1475" t="str">
            <v>- Eau : hydroélectrique, marémotrice.</v>
          </cell>
        </row>
        <row r="1476">
          <cell r="E1476" t="str">
            <v>- Biodégradation : biomasse.</v>
          </cell>
        </row>
        <row r="1477">
          <cell r="E1477" t="str">
            <v>- Biocarburant.</v>
          </cell>
        </row>
        <row r="1478">
          <cell r="E1478" t="str">
            <v>Les énergies renouvelables sont ainsi multiples et fondamentalement diverses par leurs mécanismes physiques, chimiques ou biologiques.</v>
          </cell>
        </row>
        <row r="1480">
          <cell r="E1480" t="str">
            <v>Capacités installée de 1997 à 2002 - Objectifs français 2010 :</v>
          </cell>
        </row>
        <row r="1482">
          <cell r="E1482" t="str">
            <v>- Biomasse : NS - 1.000 MW.</v>
          </cell>
        </row>
        <row r="1483">
          <cell r="E1483" t="str">
            <v>- Eolien : 140 MW - 14.000 MW.</v>
          </cell>
        </row>
        <row r="1484">
          <cell r="E1484" t="str">
            <v>- Géothermie : 0 MW - 150 MW.</v>
          </cell>
        </row>
        <row r="1485">
          <cell r="E1485" t="str">
            <v>- Petite hydraulique : &lt;50 MW – 1.000 MW.</v>
          </cell>
        </row>
        <row r="1486">
          <cell r="E1486" t="str">
            <v xml:space="preserve"> - Solaire photovoltaïque : 10,8 MW - 300 MW.   Soit   28 fois plus</v>
          </cell>
        </row>
        <row r="1487">
          <cell r="E1487" t="str">
            <v>- Solaire thermique : 50.000 m2 / an - 1.000.000 m2 / an.</v>
          </cell>
        </row>
        <row r="1488">
          <cell r="E1488" t="str">
            <v>- Bois énergie : 9,8 Mtep – 52,7 Mtep.</v>
          </cell>
        </row>
        <row r="1489">
          <cell r="E1489" t="str">
            <v>- Biocarburants : 1% des carburants – 5,75% des carburants.</v>
          </cell>
        </row>
        <row r="1491">
          <cell r="D1491" t="str">
            <v>ENERGIE SOLAIRE</v>
          </cell>
        </row>
        <row r="1493">
          <cell r="E1493" t="str">
            <v>Le soleil, source de vie, est à l’origine de bien des phénomènes permettant notre existence sur Terre.</v>
          </cell>
        </row>
        <row r="1495">
          <cell r="E1495" t="str">
            <v>L’énergie solaire qu’il dispense est responsable du cycle de l’eau, de celui du vent, de la biodiversité végétale et du règne animal.</v>
          </cell>
        </row>
        <row r="1497">
          <cell r="E1497" t="str">
            <v>Au niveau de la France, l’énergie solaire reçue sur l’ensemble du territoire représente environ 700.000 milliards de KWh, ce qui équivaut à la production de 8.000 centrales nucléaires de 1.000MW, ou plus de 300 fois la quantité d’énergie consommée en Fran</v>
          </cell>
        </row>
        <row r="1499">
          <cell r="E1499" t="str">
            <v>En captant cette énergie, l’homme contribue à l’utilisation d’une énergie propre, silencieuse et inépuisable.</v>
          </cell>
        </row>
        <row r="1501">
          <cell r="E1501" t="str">
            <v>Le spectre de la lumière :</v>
          </cell>
        </row>
        <row r="1503">
          <cell r="E1503" t="str">
            <v>L’énergie solaire est disponible sous la forme d’un rayonnement dont les différentes parties du spectre sont exploitées de la façon suivante :</v>
          </cell>
        </row>
        <row r="1520">
          <cell r="E1520" t="str">
            <v>La partie visible représente environ 50% du spectre, et est utilisée par l’effet photovoltaïque.</v>
          </cell>
        </row>
        <row r="1521">
          <cell r="E1521" t="str">
            <v>La partie infrarouge représente environ 45% du spectre et est responsable de l’effet thermique.</v>
          </cell>
        </row>
        <row r="1523">
          <cell r="E1523" t="str">
            <v>L’effet photovoltaïque permet de produire de l’électricité alors que l’effet thermique permet de chauffer un fluide : ces deux applications sont les principales filières de développement actuelles du solaire.</v>
          </cell>
        </row>
        <row r="1525">
          <cell r="E1525" t="str">
            <v>L’effet de serre, aujourd’hui responsable du réchauffement de la planète et des changements climatiques à venir, est paradoxalement largement utilisé dans l’effet thermique. C’est lui qui permet d’optimiser la récupération de chaleur dans le capteur.</v>
          </cell>
        </row>
        <row r="1527">
          <cell r="E1527" t="str">
            <v>Un capteur solaire thermique doit accepter la quantité la plus élevée possible de rayonnement solaire grâce à une couverture transparente généralement en verre laissant passer les ondes courtes. Dans le même temps il doit laisser ressortir le moins possib</v>
          </cell>
        </row>
        <row r="1541">
          <cell r="D1541" t="str">
            <v>ENERGIE SOLAIRE INTERMITTENTE</v>
          </cell>
        </row>
        <row r="1543">
          <cell r="E1543" t="str">
            <v>L’énergie solaire est intermittente.</v>
          </cell>
        </row>
        <row r="1545">
          <cell r="E1545" t="str">
            <v xml:space="preserve">Elle est répartie uniformément à la surface de la Terre mais il y a davantage de soleil qui parvient à l’équateur qu’aux pôles. L’énergie solaire reçue au sol se compte en kWh par an: c’est une façon de mesurer le nombre d’heures d’ensoleillement par an. </v>
          </cell>
        </row>
        <row r="1546">
          <cell r="E1546" t="str">
            <v>Nombre d'heures de production de quelques systèmes énergétiques en une année Nombre total d'heures en une année 8760 Centrale nucléaire 6000-7000 Énergie éolienne 1500-2500 Barrage 2000 Hydraulique au fil de l'eau 5000 Photovoltaïque 1000-1500</v>
          </cell>
        </row>
        <row r="1548">
          <cell r="E1548" t="str">
            <v>Nombre total d'heures en une année :</v>
          </cell>
        </row>
        <row r="1549">
          <cell r="E1549" t="str">
            <v>Centrale nucléaire :</v>
          </cell>
        </row>
        <row r="1550">
          <cell r="E1550" t="str">
            <v>Energie éolienne</v>
          </cell>
        </row>
        <row r="1551">
          <cell r="E1551" t="str">
            <v>Barrage</v>
          </cell>
        </row>
        <row r="1552">
          <cell r="E1552" t="str">
            <v>Hydraulique au fil de l'eau</v>
          </cell>
        </row>
        <row r="1553">
          <cell r="E1553" t="str">
            <v>Photovoltaique :</v>
          </cell>
        </row>
        <row r="1555">
          <cell r="E1555" t="str">
            <v>Le caractère intermittent de l’énergie solaire rend improbable son utilisation sans autre source d’énergie complémentaire. Le solaire ne peut apporter qu’une réponse partielle aux problèmes d’énergie. Mais le photovoltaïque peut-il néanmoins contribuer de</v>
          </cell>
        </row>
        <row r="1557">
          <cell r="E1557" t="str">
            <v xml:space="preserve">L’énergie solaire arrivant au sol est en moyenne de 100 watts par mètre carré, soit 100 kWh par an si l’on considère que l’ensoleillement annuel est de 1000 heures (cette valeur peut aller jusqu’à 2500 heures dans les régions désertiques). </v>
          </cell>
        </row>
        <row r="1559">
          <cell r="E1559" t="str">
            <v xml:space="preserve">Les systèmes photovoltaïques actuels récupèrent un peu plus de 10% de cette énergie. En multipliant la puissance installée par le nombre d’heures d’ensoleillement, on peut estimer la quantité annuelle d’énergie produite. </v>
          </cell>
        </row>
        <row r="1561">
          <cell r="E1561" t="str">
            <v>Une critique souvent faite au photovoltaïque est l’espace consommé si l’on voulait avoir largement recours à cette forme d’énergie. Un calcul simple montre qu’il faudrait une surface de 10 kilomètres carrés pour produire 1 TWh et environ 5000 km2 pour pro</v>
          </cell>
        </row>
        <row r="1562">
          <cell r="E1562" t="str">
            <v>Le solaire n’a pas vocation à demeurer une énergie marginale : ses avantages sont tels qu’il devrait contribuer massivement à la production électrique. Aux Etats-Unis, la surface couverte par les villes et les résidences est de 570 000 km2. Il suffirait d</v>
          </cell>
        </row>
        <row r="1564">
          <cell r="E1564" t="str">
            <v xml:space="preserve">En Europe, une puissance installée de 1 GW de photovoltaïque permettrait de produire environ 1 TWh par an et mobiliserait une surface au sol de 10 km2. </v>
          </cell>
        </row>
        <row r="1566">
          <cell r="E1566" t="str">
            <v xml:space="preserve">Le photovoltaïque est moins consommateur de surface que la biomasse : Jancovici a calculé qu’il faudrait disposer de 500 km2 pour produire 1 TWh à partir de biomasse. </v>
          </cell>
        </row>
        <row r="1568">
          <cell r="D1568" t="str">
            <v>ENERGIES RENOUVELABLES</v>
          </cell>
        </row>
        <row r="1584">
          <cell r="D1584" t="str">
            <v>ENS</v>
          </cell>
        </row>
        <row r="1586">
          <cell r="E1586" t="str">
            <v>ENS, abréviation pour « Equipement de surveillance de Réseau avec Sectionneur assigné »</v>
          </cell>
        </row>
        <row r="1588">
          <cell r="D1588" t="str">
            <v>ENSOLEILLEMENT</v>
          </cell>
        </row>
        <row r="1590">
          <cell r="E1590" t="str">
            <v>Ensoleillement -  Terme qui n'a aucune signification technique.</v>
          </cell>
        </row>
        <row r="1592">
          <cell r="D1592" t="str">
            <v>ENJEU ENERGETIQUE</v>
          </cell>
        </row>
        <row r="1594">
          <cell r="E1594" t="str">
            <v>L'énergie : Pourquoi?</v>
          </cell>
        </row>
        <row r="1596">
          <cell r="E1596" t="str">
            <v>L'histoire de l'humanité suit le fil de l'histoire de l'apprivoisement de l'énergie par l'homme.</v>
          </cell>
        </row>
        <row r="1597">
          <cell r="E1597" t="str">
            <v>Tout commence à la préhistoire, l'homme découvre le feu et profite de sa chaleur et de sa lumière…</v>
          </cell>
        </row>
        <row r="1598">
          <cell r="E1598" t="str">
            <v>L’aventure continue est le vent et l’eau sont également apprivoisés pour les déplacements ou l'aide aux travaux manuels (les bateaux à voile, les moulins à eau…..)</v>
          </cell>
        </row>
        <row r="1600">
          <cell r="E1600" t="str">
            <v>Au XIXème siècle l’invention de la machine à vapeur et de la dynamo entraine la révolution industrielle.</v>
          </cell>
        </row>
        <row r="1601">
          <cell r="E1601" t="str">
            <v>Les besoins en énergie sont devenus considérables et le charbon a remplacé le bois comme source de chaleur pour les machines à vapeur...C’est le début de l’ère des énergies fossiles, après le charbon le pétrole.</v>
          </cell>
        </row>
        <row r="1603">
          <cell r="E1603" t="str">
            <v>En parallèle se développent d’autres modes de production d’énergie : le nucléaire et les énergies renouvelables.</v>
          </cell>
        </row>
        <row r="1604">
          <cell r="E1604" t="str">
            <v>Aujourd’hui c’est sans doute, et malheureusement, plus l’épuisement des ressources fossiles que le réchauffement climatique qui a conduit à la prise de conscience politique de l’urgence de diversifier les sources d’énergie.</v>
          </cell>
        </row>
        <row r="1605">
          <cell r="E1605" t="str">
            <v>L’énergie est présente partout autour de nous, nous en avons besoin pour toutes nos activités : transport, chauffage, industrie, agriculture….et nous avons de plus en plus de besoins...</v>
          </cell>
        </row>
        <row r="1607">
          <cell r="E1607" t="str">
            <v>Evolution des besoins :</v>
          </cell>
        </row>
        <row r="1609">
          <cell r="E1609" t="str">
            <v xml:space="preserve"> - L’homme primitif : 2 Mégacalories/jour</v>
          </cell>
        </row>
        <row r="1610">
          <cell r="E1610" t="str">
            <v xml:space="preserve"> - Société industrielle : 77 Mégacalories/jour</v>
          </cell>
        </row>
        <row r="1611">
          <cell r="E1611" t="str">
            <v xml:space="preserve"> - Société technologique : 230 Mégacalories/jour</v>
          </cell>
        </row>
        <row r="1612">
          <cell r="E1612" t="str">
            <v xml:space="preserve"> - Aujourd’hui 80% de notre consommation d’énergie repose sur les énergies fossiles.</v>
          </cell>
        </row>
        <row r="1614">
          <cell r="E1614" t="str">
            <v>- Les énergies renouvelables (essentiellement l’hydraulique) couvrent 15% des besoins énergétiques mondiaux. En France cette part est ramenée à 11,5%.</v>
          </cell>
        </row>
        <row r="1615">
          <cell r="E1615" t="str">
            <v xml:space="preserve"> - 50% de l’énergie est consommée par les ménages.</v>
          </cell>
        </row>
        <row r="1616">
          <cell r="E1616" t="str">
            <v xml:space="preserve"> - La consommation mondiale en énergie augmente de 2 à 2,5% par an.</v>
          </cell>
        </row>
        <row r="1617">
          <cell r="E1617" t="str">
            <v xml:space="preserve"> - Le nucléaire couvre 15% de la production d’électricité mondiale et 80% en France.</v>
          </cell>
        </row>
        <row r="1619">
          <cell r="E1619" t="str">
            <v>La part des énergies renouvelables dans la consommation totale d'énergie doit absolument être augmentée. Voltaïque veut contribuer à ce que le solaire photovoltaïque couvre une grande part des besoins en énergie de la planète... </v>
          </cell>
        </row>
        <row r="1621">
          <cell r="D1621" t="str">
            <v>ENSOLEILLEMENT</v>
          </cell>
        </row>
        <row r="1623">
          <cell r="E1623" t="str">
            <v>Avant de s'équiper en panneaux photovoltaïques, il est intéressant de savoir ce qu'on peut en tirer au lieu géographique qui nous concerne. Pour cela, la Communauté Européenne a mis en ligne un logiciel gratuit qui permet à tout citoyen de l'Union où qu'i</v>
          </cell>
        </row>
        <row r="1624">
          <cell r="E1624" t="str">
            <v>En effet, un panneau solaire n'est qu'exceptionnellement exactement face au soleil puisque la terre tourne sans arrêt et que l'inclinaison du soleil par rapport au panneau évolue en permanence. Au cours d'une journée sans nuage la production électrique du</v>
          </cell>
        </row>
        <row r="1625">
          <cell r="E1625" t="str">
            <v>Le nombre d'heures d'ensoleillement vu par les services météo ou les climatologues n'est pas de la même nature. Soit il y a du soleil soit il n'y en a pas. La carte de l'ensoleillement peut être consultée ici[3]. On constate que Rouen est située sur la li</v>
          </cell>
        </row>
        <row r="1627">
          <cell r="E1627" t="str">
            <v>Batiactu : La carte d’ensoleillement de la France permet-elle de développer le solaire sans restriction sur tout le territoire ?</v>
          </cell>
        </row>
        <row r="1628">
          <cell r="E1628" t="str">
            <v>J-L. B : On ne peut pas nier que selon la région où l’on habite, le rendement ne sera pas le même pour toutes les installations. Ainsi à Nice, en mode photovoltaïque, on va pouvoir produire sans surprise 50% d’électricité en plus qu’à Dunkerque. Avec le s</v>
          </cell>
        </row>
        <row r="1630">
          <cell r="D1630" t="str">
            <v>ENTRETIEN DES PANNEAUX PHOTOVOLTAIQUES</v>
          </cell>
        </row>
        <row r="1632">
          <cell r="E1632" t="str">
            <v>Non, du fait de leur inclinaison, les panneaux solaires sont nettoyés à chaque précipitation et garantissent ainsi un maximum de production. Ils ne nécessitent donc aucun entretien. (  Sauf dépôt de feuilles …à enlever )</v>
          </cell>
        </row>
        <row r="1634">
          <cell r="D1634" t="str">
            <v>ERDF</v>
          </cell>
        </row>
        <row r="1636">
          <cell r="E1636" t="str">
            <v>Electricité Réseau de Distribution France est l'entreprise qui exploite près de 95% du réseau de distribution français. ERDF est une filiale à 100% d’EDF.</v>
          </cell>
        </row>
        <row r="1637">
          <cell r="E1637" t="str">
            <v>ARD : Agence Réseau de Distribution. Ce sont les délégations régionales d’ERDF</v>
          </cell>
        </row>
        <row r="1639">
          <cell r="D1639" t="str">
            <v>ETAPES d'un PROJET</v>
          </cell>
        </row>
        <row r="1640">
          <cell r="E1640" t="str">
            <v>La durée du projet est très variable et ce pour une raison très simple : vous êtes totalement dépendant du bon vouloir et de la diligence de multiples organismes. Et ils sont nombreux et non coordonnés. Une simplification va probablement s'opérer mais pou</v>
          </cell>
        </row>
        <row r="1670">
          <cell r="E1670" t="str">
            <v>* PTF = proposition technique et financière</v>
          </cell>
        </row>
        <row r="1671">
          <cell r="E1671" t="str">
            <v>DT : déclaration de travaux</v>
          </cell>
        </row>
        <row r="1672">
          <cell r="E1672" t="str">
            <v>PC : permis de construire</v>
          </cell>
        </row>
        <row r="1673">
          <cell r="E1673" t="str">
            <v>ERD : Edf Réseau Distribution</v>
          </cell>
        </row>
        <row r="1674">
          <cell r="E1674" t="str">
            <v>DRIRE : Directions Régionales de l'Industrie de la Recherche et de l'Environnement</v>
          </cell>
        </row>
        <row r="1675">
          <cell r="E1675" t="str">
            <v>DIDEME : Direction de la Demande et des Marchés Energétiques</v>
          </cell>
        </row>
        <row r="1676">
          <cell r="E1676" t="str">
            <v>AOA : Administration des Obligations d'Achat (qui émet les contrats d'achat)</v>
          </cell>
        </row>
        <row r="1677">
          <cell r="E1677" t="str">
            <v>RC : responsabilité civile</v>
          </cell>
        </row>
        <row r="1678">
          <cell r="E1678" t="str">
            <v>** bien décrire l'installation (envoi du devis de l'installateur par exemple) et vérifier la couverture des risques grèle, foudre ...</v>
          </cell>
        </row>
        <row r="1680">
          <cell r="D1680" t="str">
            <v>EVOLUTION DU MARCHE PHOTOVOLTAIQUE EN France</v>
          </cell>
        </row>
        <row r="1682">
          <cell r="E1682" t="str">
            <v>Face au solaire thermique (ballon d’eau chaude et chauffage), la filière photovoltaïque qui convertit le rayonnement solaire en énergie électrique fait figure de parent pauvre. Reposant historiquement sur l’électrification des sites isolés, le marché du p</v>
          </cell>
        </row>
        <row r="1683">
          <cell r="E1683" t="str">
            <v>En 2008, selon les chiffres du Syndicat des Energies Renouvelables (SER) et du groupement français des professionnels du solaire photovoltaïque (SOLER), cette évolution se confirme avec un marché annuel estimé à 100 MW pour un parc photovoltaïque installé</v>
          </cell>
        </row>
        <row r="1684">
          <cell r="E1684" t="str">
            <v>Sur le terrain, étonnamment, la majorité des installations de solaire photovoltaïque ne sont pas raccordées au réseau électrique. Ainsi, en 2008, sur les 169,2 MW installés, seuls 43,7 le sont, impliquant pour les autres une utilisation directe sur le sit</v>
          </cell>
        </row>
        <row r="1704">
          <cell r="E1704" t="str">
            <v>Rappelons que l’objectif annoncé, lors du Grenelle de l’environnement, est de parvenir à un parc de 1 100 MW de solaire photovoltaïque en 2012, avant d’atteindre 5 400 MW en 2020 (1). Si la croissance du secteur ne se ralentit pas, ces objectifs devraient</v>
          </cell>
        </row>
        <row r="1706">
          <cell r="E1706" t="str">
            <v>Pour terminer, il n'est pas inintéressant de souligner que malgré la faible taille de leur secteur, les industriels ont créé 2 000 emplois pour accompagner la croissance de la demande au cours des trois dernières années.</v>
          </cell>
        </row>
        <row r="1708">
          <cell r="E1708" t="str">
            <v>Pascal Farcy</v>
          </cell>
        </row>
        <row r="1710">
          <cell r="E1710" t="str">
            <v>1- Pour cette même échéance, l’Agence Internationale de l’Energie (AIE) prévoit une puissance installée en solaire photovoltaïque supérieure à 18 000 MW en France.</v>
          </cell>
        </row>
        <row r="1712">
          <cell r="E1712" t="str">
            <v>Les vrais chiffres du solaire photovoltaïque  /   02 02 09</v>
          </cell>
        </row>
        <row r="1714">
          <cell r="E1714" t="str">
            <v xml:space="preserve">Sur la base des données ErDF et EDF SEI, l'Association des professionnels du Solaire ENERPLAN a réalisé une fiche de synthèse sur le parc photovoltaïque raccordé au réseau à fin décembre 2008. Il en ressort que le parc métropolitain a été multiplié par 4 </v>
          </cell>
        </row>
        <row r="1716">
          <cell r="E1716" t="str">
            <v>Le potentiel reste cependant important, puisque si l'on ajoute à ce parc raccordé, l'intégralité des demandes en attente de raccordement, on approche les 574 MW en métropole et 628 MW en Corse et Outre-mer. Soit un potentiel de plus de 1,2 GW de puissance</v>
          </cell>
        </row>
        <row r="1718">
          <cell r="E1718" t="str">
            <v xml:space="preserve">Preuve que le photovoltaïque suscite un engouement tout particulier ! </v>
          </cell>
        </row>
        <row r="1720">
          <cell r="D1720" t="str">
            <v>EVOLUTION DU MARCHE PHOTOVOLTAIQUE en EUROPE</v>
          </cell>
        </row>
        <row r="1722">
          <cell r="E1722" t="str">
            <v>ALLEMAGNE - Le marché PV en 2006 :</v>
          </cell>
        </row>
        <row r="1723">
          <cell r="E1723" t="str">
            <v>Le marché allemand continue de dominer le marché mondiale photovoltaïque</v>
          </cell>
        </row>
        <row r="1724">
          <cell r="E1724" t="str">
            <v>- La puissance installée à atteint le chiffre record de 1.153 MW, contre 866 MW l'année précédente.</v>
          </cell>
        </row>
        <row r="1725">
          <cell r="E1725" t="str">
            <v>- La puissance cumulée de 3.063 MW représente près de 90% de la puissance photovoltaïque européenne.</v>
          </cell>
        </row>
        <row r="1726">
          <cell r="E1726" t="str">
            <v>FRANCE - Le marché PV en 2006 :</v>
          </cell>
        </row>
        <row r="1727">
          <cell r="E1727" t="str">
            <v>- Puissance installée, France continentale + DOM = 32,7 MWc</v>
          </cell>
        </row>
        <row r="1728">
          <cell r="E1728" t="str">
            <v>- Trois départements d'outre mer (Martinique, Guadeloupe et Réunion) concentrent plus de la moitié de la puissance installée (16,6 MWc contre 16,1 MWc pour la France continentale).</v>
          </cell>
        </row>
        <row r="1729">
          <cell r="E1729" t="str">
            <v xml:space="preserve">- La puissance cumulée des applications photovoltaïques raccordées au réseau en France représente plus du double de celle des sites isolés.  </v>
          </cell>
        </row>
        <row r="1730">
          <cell r="E1730" t="str">
            <v>ESPAGNE - Le marché PV en 2006 :</v>
          </cell>
        </row>
        <row r="1731">
          <cell r="E1731" t="str">
            <v> - La puissance installée est de 120 MW, contre 60 MW l'année précédente. </v>
          </cell>
        </row>
        <row r="1732">
          <cell r="E1732" t="str">
            <v>- Avec 8300 installations raccordées au réseau, le marché espagnol se hisse au deuxième rang européen derrière l'Allemagne et au quatrième rang mondial.</v>
          </cell>
        </row>
        <row r="1734">
          <cell r="E1734" t="str">
            <v>Le photovoltaïque nouveau arrivera à l'automne 2008</v>
          </cell>
        </row>
        <row r="1735">
          <cell r="E1735" t="str">
            <v>L'histoire commence à Parme, il y a dix ans où un groupe du département de physique dirigé par le Professeur Nicola Romeo suit la piste du tellurure de cadmium. Cette molécule qui promet de dépasser le silicium polycristallin et d'autres alternatives (sil</v>
          </cell>
        </row>
        <row r="1737">
          <cell r="E1737" t="str">
            <v>Le photovoltaïque en silicium polycristallin est techniquement parfait en dépit de son prix trop élevé. Pour cette raison, de 1954 à aujourd'hui, l'énergie solaire est restée un marché de niche. Seul dans les pays où furent mise en place des subventions p</v>
          </cell>
        </row>
        <row r="1739">
          <cell r="E1739" t="str">
            <v xml:space="preserve">Aujourd'hui, le défi est de trouver une technologie photovoltaïque sous le dollar par Watt, contre les 3 à 5 dollars du silicium polycristallin. Plusieurs pistes de recherche sont à l'épreuve : l'ENEA étudie principalement le silicium amorphe qui connaît </v>
          </cell>
        </row>
        <row r="1741">
          <cell r="E1741" t="str">
            <v>A Parme, il y a 5 ans, un "sandwich" de verre constitué d'une couche conductrice (Tco), de sulfure de cadmium (CdS) et de tellure de cadmium (CdTe) a obtenu des résultats intéressants au laboratoire universitaire de Parme. Son rendement était bon, sa duré</v>
          </cell>
        </row>
        <row r="1743">
          <cell r="E1743" t="str">
            <v>Les panneaux solaires en tellurure de cadmium apparaissent aujourd'hui comme la solution pour le photovoltaïque compétitif. En effet, ils peuvent être produit sur des grandes plaques de verre par des procédés, pas plus compliqués que la déposition de couc</v>
          </cell>
        </row>
        <row r="1744">
          <cell r="E1744" t="str">
            <v>(src : BE - Ambassade de France)</v>
          </cell>
        </row>
        <row r="1746">
          <cell r="E1746" t="str">
            <v>Des freins au développement du photovoltaïque en France</v>
          </cell>
        </row>
        <row r="1748">
          <cell r="E1748" t="str">
            <v>L’Allemagne bénéficie d’un ensoleillement moindre que la France. Pourtant, outre-Rhin, 1.200 mégawatts (MW) de panneaux solaires photovoltaïques sont installés, contre 40 en France. En cause, les barrières bloquant l’essor de cette industrie, selon les or</v>
          </cell>
        </row>
        <row r="1750">
          <cell r="E1750" t="str">
            <v>D’abord le tarif avantageux de rachat par EDF de l’électricité photovoltaïque, fixé depuis 2007. «C’est le cas depuis 10 ans en Allemagne», rappelle Eric Laborde, administrateur de l’association européenne de l’industrie photovoltaïque (Epia). Il estime q</v>
          </cell>
        </row>
        <row r="1752">
          <cell r="E1752" t="str">
            <v>Quant au coût du prix du photovoltaïque, décrié par les détracteurs de cette énergie renouvelable, il pourrait «être aussi compétitif que le nucléaire dans quelques années», assure Eric Laborde, au vu de la croissance de 40% qu’a connue le secteur en 2007</v>
          </cell>
        </row>
        <row r="1754">
          <cell r="E1754" t="str">
            <v>Autre incitation, les aides à l’installation: avec 8.000 euros d’aides cumulables, la France est le pays qui subventionne le plus la production d’électricité photovoltaïque, ajoute Jean-Paul Vial, sénateur UMP de Savoie et vice-président du conseil généra</v>
          </cell>
        </row>
        <row r="1756">
          <cell r="D1756" t="str">
            <v>Panneaux du futur  /  ( source : http://www.canal-energie.com/index.asp?ID=471)</v>
          </cell>
        </row>
        <row r="1758">
          <cell r="E1758" t="str">
            <v>Ces prochaines années, dopée par la hausse des prix du pétrole, l'offre dans le solaire devrait notablement se développer. De nombreux projets sont à l'étude visant à diminuer les coûts, améliorer les rendements et augmenter la souplesse d'utilisation.</v>
          </cell>
        </row>
        <row r="1760">
          <cell r="E1760" t="str">
            <v>C’est le cas notamment des panneaux à haut rendement. A l'heure actuelle, le rendement d'une cellule solaire photovoltaïque (rapport entre l’énergie solaire captée et l’énergie produite) s'élève à 12% environ. En laboratoire, des chercheurs atteignent des</v>
          </cell>
        </row>
        <row r="1762">
          <cell r="E1762" t="str">
            <v>Des cellules solaires photovoltaïques sphériques sont également à l'étude. Leur avantage : elles s’affranchissent des problèmes d'inclinaison du soleil et obtiennent de bonnes performances lorsque le soleil ne fait pas directement face à la cellule.</v>
          </cell>
        </row>
        <row r="1764">
          <cell r="E1764" t="str">
            <v xml:space="preserve">En Allemagne, l’Institut pour l’énergie solaire de Francfort travaille sur une pile solaire très fine à haut rendement. En Grande Bretagne le laboratoire de Berkley développe un nouveau composant de cellule à base de Nitrure d'iridium destiné à améliorer </v>
          </cell>
        </row>
        <row r="1766">
          <cell r="E1766" t="str">
            <v>En France le CNRS est en train de travailler à la mise au point de paraboles de Stirling à haut rendement. Il s'agit de paraboles miroir couplées à un moteur Stirling (machine qui converti l’énergie thermique en énergie mécanique) et un alternateur produi</v>
          </cell>
        </row>
        <row r="1768">
          <cell r="E1768" t="str">
            <v>Les chercheurs travaillent également sur la finesse de la gravure pour fabriquer des cellules solaires pliables et applicables sur la plupart des surfaces. A terme on parle même de produire des textiles solaires. D’autres recherches devraient également pe</v>
          </cell>
        </row>
        <row r="1770">
          <cell r="E1770" t="str">
            <v>Un paneau solaire nouvelle génération et un flacon d''encre solaire'  ( NANOSOLAR )</v>
          </cell>
        </row>
        <row r="1771">
          <cell r="E1771" t="str">
            <v xml:space="preserve"> </v>
          </cell>
        </row>
        <row r="1772">
          <cell r="E1772" t="str">
            <v xml:space="preserve">  La jeune société Nanosolar, fondée en 2002 à Palo Alto par deux  anciens étudiants de Stanford (oui, comme Yahoo, Google...) vient de  livrer ses premiers panneaux solaires photovoltaïques, reposant sur  une technologie à couche mince qui lui permet d´u</v>
          </cell>
        </row>
        <row r="1774">
          <cell r="E1774" t="str">
            <v xml:space="preserve">  Dès qu´il aura atteint sa vitesse de croisière, son outil de  production (cellules fabriquées à San Josè, Californie, assemblage des  panneaux à Berlin) devrait livrer chaque année de quoi produire 430 MW  d'électricité (puissance crête). Parions que d´</v>
          </cell>
        </row>
        <row r="1775">
          <cell r="E1775" t="str">
            <v xml:space="preserve"> </v>
          </cell>
        </row>
        <row r="1776">
          <cell r="E1776" t="str">
            <v xml:space="preserve">  Un matériau semi-conducteur déposé en couche infime sur le support</v>
          </cell>
        </row>
        <row r="1777">
          <cell r="E1777" t="str">
            <v xml:space="preserve"> </v>
          </cell>
        </row>
        <row r="1778">
          <cell r="E1778" t="str">
            <v xml:space="preserve">  Les panneaux solaires traditionnels sont réalisés à partir de  tranches de silicium cristallin ultra purifié, la matière première des  circuits intégrés. Son coût reste élevé, notamment parce que sa  production est énergivore. La technologie de Nanosola</v>
          </cell>
        </row>
        <row r="1780">
          <cell r="E1780" t="str">
            <v xml:space="preserve">   Une douzaine d´entreprises suivent déjà cette piste des "couches  minces". Nanosolar les a distancées également sur un autre terrain.  Son procédé de fabrication est totalement continu et s´apparente à  l´imprimerie. Quatre "encres" sont ainsi déposées</v>
          </cell>
        </row>
        <row r="1782">
          <cell r="E1782" t="str">
            <v xml:space="preserve">  Avec un toit sur deux équipé, la consommation de la France assurée   La start-up affiche un objectif ambitieux: 1$ le watt. S´il était  confirmé, c´est un véritable bon en avant que connaîtrait la filière  photovoltaïque. Or cette source d´énergie renou</v>
          </cell>
        </row>
        <row r="1784">
          <cell r="E1784" t="str">
            <v>Selon le Earth Policy Institute, la production de  progression. Selon le Earth Policy Institute, la production de  cellules photovoltaïque double tous les deux ans depuis 2002. Elle  devrait atteindre 3,8 GW pour 2007, tandis que la puissance installée  c</v>
          </cell>
        </row>
        <row r="1786">
          <cell r="E1786" t="str">
            <v xml:space="preserve">  Rappelons qu´il suffirait de couvrir de panneaux photovoltaïques la  moitié de ses toits pour assurer à la France la totalité de sa  consommation électrique. Mais ajoutons que ce calcul théorique laisse  de côté le défaut essentiel de cette filière éner</v>
          </cell>
        </row>
        <row r="1788">
          <cell r="E1788" t="str">
            <v>Nanosolar : la révolution solaire</v>
          </cell>
        </row>
        <row r="1790">
          <cell r="E1790" t="str">
            <v>Créée en 2002, la compagnie californienne Nanosolar révolutionne le marché de l'énergie photovoltaïque en mettant en oeuvre une procédé novateur d'impression en couche mince, permettant d'épouser toute forme architecturale. Cette innovation nanotechnologi</v>
          </cell>
        </row>
        <row r="1792">
          <cell r="E1792" t="str">
            <v>"Poser un panneau solaire sur chaque immeuble", telle est la devise (déposée) de Nanosolar. Créée en 2002 par Martin Roscheisen et Brian Sager, financée par les fondateurs de Google, la société californienne sert un objectif : proposer une énergie propre,</v>
          </cell>
        </row>
        <row r="1794">
          <cell r="E1794" t="str">
            <v>Pour ce faire, elle vise une baisse de 9/10ème des prix de vente par le recours conjugué à la technologie Cuivre, Indium, Gallium Sélénium (CIGS) et à l'impression de la surface photovoltaïque en couche mince sur film plastique, sur rotatives. Nanosolar a</v>
          </cell>
        </row>
        <row r="1796">
          <cell r="E1796" t="str">
            <v>Actuellement, la compagnie californienne projette de recouvrir les toits de grands immeubles de bureaux ou centres commerciaux. Après 4 ans de recherches et de mise au point du procédé de frabrication, elle entame la fabrication dans son usine de San Jose</v>
          </cell>
        </row>
        <row r="1798">
          <cell r="E1798" t="str">
            <v>Comme beaucoup d'autres sociétés engagées dans les énergies renouvelables, Nanosolar est suivie avec intérêt par les investisseurs privés, qui lui ont permis de lever 100 millions de dollars de fonds. Elle a par ailleurs été retenue par le Secrétariat à l</v>
          </cell>
        </row>
        <row r="1800">
          <cell r="E1800" t="str">
            <v>Nanosolar vise également le marché européen. Associée à l'allemand Conergy, elle a ouvert une unité de production près de Berlin. Des concurrents comme le japonais Honda sont également présents sur le créneau du CIGS.</v>
          </cell>
        </row>
        <row r="1802">
          <cell r="E1802" t="str">
            <v>Le monde de l'énergie solaire semble bien entamer une nouvelle révolution...</v>
          </cell>
        </row>
        <row r="1804">
          <cell r="E1804" t="str">
            <v>Avantages :  diminution considérable des coûts de production des cellules, fin de la dépendance vis-à-vis du très rare silicium, films 200 à 300 fois plus minces et cellules pouvant se monter sur support flexible.</v>
          </cell>
        </row>
        <row r="1805">
          <cell r="E1805" t="str">
            <v xml:space="preserve">Ce procédé ouvre la voie à la fabrication de panneaux de forme variable, adaptée à leur utilisation. </v>
          </cell>
        </row>
        <row r="1806">
          <cell r="E1806" t="str">
            <v>Nanosolar frabriquera 2 000 000 m²/an de cellules en Allemagne, soit autant d'énergie qu'une centrale nucléaire.</v>
          </cell>
        </row>
        <row r="1808">
          <cell r="E1808" t="str">
            <v>Associer deux types de silicium</v>
          </cell>
        </row>
        <row r="1810">
          <cell r="E1810" t="str">
            <v xml:space="preserve">Le 22 janvier, le Laboratoire d’innovation pour les technologies des énergies nouvelles et des nanomatériaux (Liten) du CEA, qui travaille depuis 2004 à l’amélioration des rendements photovoltaïque, a en effet annoncé qu’un accord d’un montant total de 7 </v>
          </cell>
        </row>
        <row r="1811">
          <cell r="E1811" t="str">
            <v>Cette technologie, qui consiste à associer dans des cellules solaires deux types de silicium (le cristallin et l’amorphe) jusque-là exploités séparément dans des filières distinctes, sera éprouvée prochainement à l’Institut national de l’énergie solaire (</v>
          </cell>
        </row>
        <row r="1813">
          <cell r="E1813" t="str">
            <v>2007, année ensoleillée pour le photovoltaïque</v>
          </cell>
        </row>
        <row r="1815">
          <cell r="E1815" t="str">
            <v>La production d’électricité photovoltaïque a bondi de 3.800 mégawatts (MW) dans le monde en 2007, soit une hausse de 50% par rapport à 2006. A la fin de l’année 2007, la production de cette énergie renouvelable a atteint les 12.400 MW, selon l’Earth polic</v>
          </cell>
        </row>
        <row r="1817">
          <cell r="E1817" t="str">
            <v>Le Japon, la Chine, l’Allemagne, Taïwan et les Etats-Unis sont les cinq principaux pays producteurs de cellules photovoltaïques. Après avoir doublé l’Allemagne en 2007, la Chine est en passe de devenir le premier producteur dans le courant de l’année 2008</v>
          </cell>
        </row>
        <row r="1819">
          <cell r="E1819" t="str">
            <v>En dépit de son impressionnante production de panneaux photovoltaïques, la Chine n’en profite pas sur son sol, car ils sont trop chers pour ses habitants. Un projet de centrale d’une capacité de 100 MW est actuellement à l’étude. L’Allemagne, mal ensoleil</v>
          </cell>
        </row>
        <row r="1821">
          <cell r="E1821" t="str">
            <v>Si le Japon compte plus de 250.000 foyers équipés, le pays connaît actuellement une baisse du nombre d’installations due au manque de silicium, principale matière première dans la fabrication de panneaux. Aux Etats-Unis, le nombre d’installations a augmen</v>
          </cell>
        </row>
        <row r="1823">
          <cell r="E1823" t="str">
            <v>source JDLE du 07 01 08</v>
          </cell>
        </row>
        <row r="1825">
          <cell r="D1825" t="str">
            <v>Etapes /  DIFFERENTES ETAPES DE VOTRE PROJET SOLAIRE</v>
          </cell>
        </row>
        <row r="1827">
          <cell r="E1827" t="str">
            <v>1) Prise de contact :</v>
          </cell>
        </row>
        <row r="1829">
          <cell r="E1829" t="str">
            <v xml:space="preserve"> il est important de réaliser une étude plus profonde de votre projet solaire.</v>
          </cell>
        </row>
        <row r="1831">
          <cell r="E1831" t="str">
            <v>2) 1ère visite : étude préalable de faisabilité</v>
          </cell>
        </row>
        <row r="1833">
          <cell r="E1833" t="str">
            <v>Visite sur site d 'un technico-commercial</v>
          </cell>
        </row>
        <row r="1834">
          <cell r="E1834" t="str">
            <v>Analyse du contexte environnemental et évaluation de vos besoins réels</v>
          </cell>
        </row>
        <row r="1835">
          <cell r="E1835" t="str">
            <v>Présentation de la gamme de nos produits</v>
          </cell>
        </row>
        <row r="1836">
          <cell r="E1836" t="str">
            <v>Analyse des systèmes les plus adaptés au contexte de consommation (niveau de consommation d’énergie, emplacement et orientation du bâtiment, caractéristiques de l’architecture, contraintes législatives...)</v>
          </cell>
        </row>
        <row r="1837">
          <cell r="E1837" t="str">
            <v>Simulation du projet sur notre logiciel "Solar project" avec remise d'un dossier de votre projet personnalisé et gratuit</v>
          </cell>
        </row>
        <row r="1839">
          <cell r="E1839" t="str">
            <v>3) Étude financière complète</v>
          </cell>
        </row>
        <row r="1841">
          <cell r="E1841" t="str">
            <v>Étude et conseil sur le mode de financement le plus adapté conformément à vos ressources et vos besoins (optimisation de l’amortissement + aides publiques)</v>
          </cell>
        </row>
        <row r="1842">
          <cell r="E1842" t="str">
            <v>Formalisation de la prise de commande</v>
          </cell>
        </row>
        <row r="1844">
          <cell r="E1844" t="str">
            <v>4) Démarches administratives</v>
          </cell>
        </row>
        <row r="1846">
          <cell r="E1846" t="str">
            <v>Montage du dossier administratif</v>
          </cell>
        </row>
        <row r="1847">
          <cell r="E1847" t="str">
            <v>Préparation des pièces à fournir aux différents intervenants : Mairies (ex : permis de construire), régions (autorisations diverses), ERD (Rachat via le Réseau de distribution EDF), DRIRE, DIDEME, etc...</v>
          </cell>
        </row>
        <row r="1849">
          <cell r="E1849" t="str">
            <v>a) La déclaration de travaux ou le permis de construire</v>
          </cell>
        </row>
        <row r="1850">
          <cell r="E1850" t="str">
            <v>La mairie de votre commune doit vous délivrer une déclaration de travaux ou un permis de construire. Cette démarche permet de vérifier la conformité de l’installation avec les règles d’urbanisme et la situation du bâtiment en zone non protégée.</v>
          </cell>
        </row>
        <row r="1852">
          <cell r="E1852" t="str">
            <v>b) La déclaration de l’exploitation</v>
          </cell>
        </row>
        <row r="1853">
          <cell r="E1853" t="str">
            <v>La DIDEME (Direction de la Demande et des Démarches Énergétiques) est l’organisme auprès duquel il est nécessaire de déclarer l’exploitation de votre installation photovoltaïque.Cette déclaration donne une existence légale à l’installation et un statut de</v>
          </cell>
        </row>
        <row r="1855">
          <cell r="E1855" t="str">
            <v>c) La certification ouvrant droit à l’obligation d’achat de l’électricité</v>
          </cell>
        </row>
        <row r="1856">
          <cell r="E1856" t="str">
            <v>La DRIRE de votre région (Direction Régionale de l’Industrie, de la Recherche et de l’Environnement) doit vous fournir un certificat ouvrant droit à l’obligation d’achat. Ceci permet au gestionnaire de réseau de distribution (EDF ou votre régie locale) d’</v>
          </cell>
        </row>
        <row r="1858">
          <cell r="E1858" t="str">
            <v>d) Le contrat de raccordement au réseau public</v>
          </cell>
        </row>
        <row r="1859">
          <cell r="E1859" t="str">
            <v>EDF – ARD (1) ou votre régie locale doivent vous fournir la "fiche de renseignement ARD" (2) nécessaire à l’établissement du contrat de raccordement. Ce contrat autorise l’injection de l’énergie produite par votre installation dans le réseau de distributi</v>
          </cell>
        </row>
        <row r="1860">
          <cell r="E1860" t="str">
            <v>(1) EDF – ARD : Accès au Réseau de Distribution (2) Fiche de renseignements techniques sur votre installation à compléter et à remettre à l’organisme.</v>
          </cell>
        </row>
        <row r="1862">
          <cell r="E1862" t="str">
            <v>e) Le contrat d’achat de l’électricité produite</v>
          </cell>
        </row>
        <row r="1863">
          <cell r="E1863" t="str">
            <v>EDF – AOA (1) ou votre régie locale établissent un contrat d’achat avec vous de l’électricité produite. Dans la majorité des cas, le contrat d’achat est passé avec EDF qui assure la gestion du réseau de 95% du territoire français.</v>
          </cell>
        </row>
        <row r="1864">
          <cell r="E1864" t="str">
            <v>(1) EDF – AOA : Agence de l’Administration des Obligations d’Achat</v>
          </cell>
        </row>
        <row r="1866">
          <cell r="E1866" t="str">
            <v>5) Contre-visite et confirmation du projet</v>
          </cell>
        </row>
        <row r="1868">
          <cell r="E1868" t="str">
            <v>6) Installation</v>
          </cell>
        </row>
        <row r="1870">
          <cell r="E1870" t="str">
            <v>Réalisation de votre installation avec assistance et suivi permanent pendant toute la durée du chantier</v>
          </cell>
        </row>
        <row r="1871">
          <cell r="E1871" t="str">
            <v>Service après vente une fois les travaux d’installation terminés (maintenance, suivi…)</v>
          </cell>
        </row>
        <row r="1873">
          <cell r="E1873" t="str">
            <v>7) Raccordement EDF</v>
          </cell>
        </row>
        <row r="1875">
          <cell r="E1875" t="str">
            <v>Répondez au questionnaire suivant afin de préparer au mieux la visite de l'un de nos tecnico-commerciaux. Ce formulaire regroupe l'ensemble des informations nécessaires pour optimiser l'étude technique de votre installation potentielle. Cette analyse préa</v>
          </cell>
        </row>
        <row r="1877">
          <cell r="D1877" t="str">
            <v>Facteur de FORME</v>
          </cell>
        </row>
        <row r="1879">
          <cell r="E1879" t="str">
            <v>Facteur de forme (sans unité, symbole : f ) -  fill factor -  : Pour une courbe I-V*, c'est le ratio de la puissance maximum* divisé par le produit courant de court-circuit* Icc - tension de circuit ouvert* UCO ouVCO. Le facteur de forme représente " l'in</v>
          </cell>
        </row>
        <row r="1881">
          <cell r="D1881" t="str">
            <v>Facteur R</v>
          </cell>
        </row>
        <row r="1883">
          <cell r="E1883" t="str">
            <v>Valeur indiquant le rapport entre l'irradiation des modules et le rayonnement global.</v>
          </cell>
        </row>
        <row r="1885">
          <cell r="D1885" t="str">
            <v>Facturation de ma production à EDF</v>
          </cell>
        </row>
        <row r="1886">
          <cell r="E1886" t="str">
            <v>Une ou deux fois par an, la production photovoltaïque telle que mesurée au compteur de sortie est à facturer à EDF Agence Réseau de Distribution (EDF-ARD). X....... pourra se charger de cette formalité pour vous dans le cadre de la télésurveillance de vot</v>
          </cell>
        </row>
        <row r="1888">
          <cell r="D1888" t="str">
            <v>Financement pour un particulier</v>
          </cell>
        </row>
        <row r="1890">
          <cell r="E1890" t="str">
            <v>L’ensemble des aides régionales, fiscales et tarifaires, permettent un temps de retour sur investissement de l’ordre de sept ans pour une installation photovoltaïque de 3kWc intégrée sur un bâtiment de plus de deux ans en Languedoc. Pour financer cette pé</v>
          </cell>
        </row>
        <row r="1906">
          <cell r="D1906" t="str">
            <v>FISCALITE des REVENUS photovoltaïques</v>
          </cell>
        </row>
        <row r="1908">
          <cell r="E1908" t="str">
            <v>Comme toue source de revenus, l'électricité vous donnera "le droit" de payer des impôts supplémentaires.</v>
          </cell>
        </row>
        <row r="1910">
          <cell r="E1910" t="str">
            <v>PARTICULIERS </v>
          </cell>
        </row>
        <row r="1912">
          <cell r="E1912" t="str">
            <v xml:space="preserve">les particuliers qui installent des panneaux photovoltaïques et qui revendent tout ou partie de l’électricité produite à un opérateur sont placés hors du champ d’application de la TVA et exonérés de taxe professionnelle et d’impôt sur les bénéfices </v>
          </cell>
        </row>
        <row r="1914">
          <cell r="E1914" t="str">
            <v>ENTREPRISES</v>
          </cell>
        </row>
        <row r="1916">
          <cell r="E1916" t="str">
            <v>Pour vous, les revenus supplémentaires sont des recettes. ainsi vous ajoutez à vos recettes la facturation HT que vous émettez. Il faut valider les chiffres avec votre comptable  puisque chaque entreprise est différente des autres en terme fiscal.</v>
          </cell>
        </row>
        <row r="1918">
          <cell r="D1918" t="str">
            <v>FLUX SOLAIRE</v>
          </cell>
        </row>
        <row r="1920">
          <cell r="E1920" t="str">
            <v>Flux solaire : énergie reçue par unité de surface (en Wh / m²). En France le flux solaire quotidien moyen sur une surface horizontale est de l'ordre de 1 à 3 kWh / m².</v>
          </cell>
        </row>
        <row r="1921">
          <cell r="E1921" t="str">
            <v>Flux solaire diffus ou indirect : énergie reçue par une surface, issue du flux solaire direct réfléchi par la voûte céleste, les sols et l'environnement. Par exemple, l'énergie réfléchie par le sols et atteignant les panneaux PV est de l'énergie indirecte</v>
          </cell>
        </row>
        <row r="1923">
          <cell r="D1923" t="str">
            <v>Foire aux Questions</v>
          </cell>
        </row>
        <row r="1925">
          <cell r="E1925" t="str">
            <v>1- Comment fonctionne une installation photovoltaïque raccordée au réseau ?</v>
          </cell>
        </row>
        <row r="1927">
          <cell r="E1927" t="str">
            <v>Les capteurs solaires photovoltaïques sont constitués de cellules en silicium. Cette matière (souvent bleutée) à la propriété de capter les photons du rayonnement solaire. Le contact des photons avec le silicium crée un mouvement d’électron, donc du coura</v>
          </cell>
        </row>
        <row r="1929">
          <cell r="E1929" t="str">
            <v>2 - A quel tarif EDF achète mon électricité photovoltaïque ?</v>
          </cell>
        </row>
        <row r="1931">
          <cell r="E1931" t="str">
            <v>Le tarif d’achat de votre électricité photovoltaïque est défini par la circulaire « critères d’éligibilité du tarif d’achat ». Ce tarif est de 30c€/kWh avec en plus une prime à l’intégration de 25c€/kWh. Donc si les capteurs solaires sont intégrés à la to</v>
          </cell>
        </row>
        <row r="1933">
          <cell r="E1933" t="str">
            <v>3 - Est-il possible de revendre uniquement l’excédent de l’électricité que je n’ai pas consommée ?</v>
          </cell>
        </row>
        <row r="1935">
          <cell r="E1935" t="str">
            <v xml:space="preserve">Vous pouvez raccorder votre système solaire photovoltaïque avec l’option « vente du surplus ». Dans ce cas vous utilisez votre électricité solaire, et seul le surplus est revendu. Même si cette option existe, elle est très rarement mise en œuvre pour une </v>
          </cell>
        </row>
        <row r="1937">
          <cell r="E1937" t="str">
            <v>4 - Existe-t-il des subventions pour financer mon installation solaire ?</v>
          </cell>
        </row>
        <row r="1939">
          <cell r="E1939" t="str">
            <v>Effectivement, il existe de nombreuses aides pour inciter les particuliers à utiliser ce type d’énergie propre. En plus du tarif d’achat bonifié des panneaux solaires (TVA à 5,5%), vous bénéficiez d’un crédit d’impôt de 50% du coût du matériel TTC, avec u</v>
          </cell>
        </row>
        <row r="1941">
          <cell r="E1941" t="str">
            <v>5 - Le dossier administratif est très lourd, comment cela se passe concrètement ?</v>
          </cell>
        </row>
        <row r="1943">
          <cell r="E1943" t="str">
            <v>X…….. s’occupe de toutes les démarches administratives pour vous. De la déclaration de travaux auprès de votre mairie jusqu’au dossier de raccordement et de vente sur le réseau EDF, en passant par les demandes de subventions régionale et départementale.</v>
          </cell>
        </row>
        <row r="1945">
          <cell r="E1945" t="str">
            <v xml:space="preserve">6 - Une installation photovoltaïque est rentable financièrement, mais qu’en est-il de la rentabilité écologique ? </v>
          </cell>
        </row>
        <row r="1947">
          <cell r="E1947" t="str">
            <v>Pour sa fabrication et son transport, les capteurs photovoltaïques consomment de l’énergie. Par exemple aujourd’hui, il faut entre 1,6 et 4 ans de fonctionnement (etude ADEME - HESPUL) pour qu’un capteur produise autant d’énergie qu’il en a consommée lors</v>
          </cell>
        </row>
        <row r="1949">
          <cell r="E1949" t="str">
            <v>7 - Comment fonctionne une installation solaire photovoltaïque raccordée au réseau ?</v>
          </cell>
        </row>
        <row r="1951">
          <cell r="E1951" t="str">
            <v>Lorsqu’ils sont exposés au soleil, vos panneaux solaires (appelés aussi panneaux photovoltaïques) produisent du courant. Ce courant est transporté par les câbles électriques jusqu’à l’onduleur qui se charge d’adapter ce courant aux normes EDF en 230V 50Hz</v>
          </cell>
        </row>
        <row r="1952">
          <cell r="E1952" t="str">
            <v xml:space="preserve">Il est ensuite envoyé dans un nouveau compteur (installé par EDF) qui va se charger de comptabiliser la totalité de votre production pour ensuite l’injecter dans le réseau EDF. En revendant la totalité de l’électricité solaire produite, vous rentabilisez </v>
          </cell>
        </row>
        <row r="1954">
          <cell r="E1954" t="str">
            <v>8 - Quel entretien ai-je à faire sur mes panneaux ?</v>
          </cell>
        </row>
        <row r="1956">
          <cell r="E1956" t="str">
            <v>L’avantage des systèmes photovoltaïques, c’est qu’ils demandent très peu d’entretien (tout au plus un coup de jet d’eau ou un dépoussiérage après une pluie boueuse). L’onduleur demande un peu plus d’entretien car comme tout appareil électronique il s’use,</v>
          </cell>
        </row>
        <row r="1958">
          <cell r="E1958" t="str">
            <v>9 - Quel est l’intérêt d’installer une centrale photovoltaïque ?</v>
          </cell>
        </row>
        <row r="1960">
          <cell r="E1960" t="str">
            <v xml:space="preserve">La consommation d’énergie électrique sera l’un des problèmes majeur dans les années à venir. C’est pourquoi il est temps aujourd’hui de se préparer pour l’avenir. Installer une centrale photovoltaïque permet de devenir producteur d’énergie et d’être sous </v>
          </cell>
        </row>
        <row r="1962">
          <cell r="E1962" t="str">
            <v>10 - Pourquoi revendre l’électricité solaire au lieu de la consommer ?</v>
          </cell>
        </row>
        <row r="1964">
          <cell r="E1964" t="str">
            <v>Aujourd’hui, l’électricité est vendue par votre distributeur entre 5 et 11 cts € / kWh. Lors d’une installation solaire, vous signez un contrat avec EDF dans lequel il est écrit que l’on vous assure un rachat de votre production à hauteur de 55cts € / kWh</v>
          </cell>
        </row>
        <row r="1966">
          <cell r="E1966" t="str">
            <v>*selon le type d’intégration choisi.</v>
          </cell>
        </row>
        <row r="1968">
          <cell r="E1968" t="str">
            <v>11 - Quel type d’intégration choisir ?</v>
          </cell>
        </row>
        <row r="1970">
          <cell r="E1970" t="str">
            <v>Il existe différents types d’intégration qui influent sur le prix de rachat fixé par EDF. Par exemple : l’intégration architecturale tel que les pare soleil, l’intégration toiture ou les garde corps profite d’un rachat de 55cts € / kWh alors que la pose d</v>
          </cell>
        </row>
        <row r="1972">
          <cell r="E1972" t="str">
            <v>12 - En combien de temps est amortie mon installation ?</v>
          </cell>
        </row>
        <row r="1974">
          <cell r="E1974" t="str">
            <v>Une installation photovoltaïque est un investissement lourd: c’est pourquoi l’Etat a mis en place un système de subventions. Ainsi, on observe des temps d’amortissements variables selon les départements cependant, on constate qu’une installation est en gé</v>
          </cell>
        </row>
        <row r="1976">
          <cell r="E1976" t="str">
            <v xml:space="preserve">13 - Un coup de foudre peut-il détruire votre installation solaire ? </v>
          </cell>
        </row>
        <row r="1978">
          <cell r="E1978" t="str">
            <v>Un coup de foudre peut effectivement endommager en tout ou partie une installation solaire. Mais une installation solaire n'augmente en rien la probabilité qu'un coup de foudre s'abatte directement sur votre bâtiment. Il est plus probable qu'une surtensio</v>
          </cell>
        </row>
        <row r="1980">
          <cell r="E1980" t="str">
            <v xml:space="preserve">14 - Que se passe-t-il quand le ciel est nuageux ? </v>
          </cell>
        </row>
        <row r="1982">
          <cell r="E1982" t="str">
            <v>Un panneau solaire photovoltaïque n'utilise pas seulement la lumière solaire directe disponible par temps dégagé, mais aussi ce qu'on appelle le rayonnement diffus provenant des nuages. En fait, c'est très simple : plus vous percevez la luminosité extérie</v>
          </cell>
        </row>
        <row r="1984">
          <cell r="E1984" t="str">
            <v xml:space="preserve">15 - La grêle peut-elle détruire une installation solaire ? </v>
          </cell>
        </row>
        <row r="1986">
          <cell r="E1986" t="str">
            <v>Habituellement, les panneaux solaires sont très bien protégés contre la grêle. Le verre spécial utilisé sur les panneaux solaires est trempé et le panneau solaire est testé au moyen de jets de boules de glace. Ces tests, qui répondent à la norme IEC, sont</v>
          </cell>
        </row>
        <row r="1988">
          <cell r="E1988" t="str">
            <v>16 - Quelles sont les lois et les règlementations régissant l’énergie solaire ?</v>
          </cell>
        </row>
        <row r="1989">
          <cell r="E1989" t="str">
            <v>Faut-il un permis spécial ? Le système sera-t-il couvert par mon assurance ?</v>
          </cell>
        </row>
        <row r="1991">
          <cell r="E1991" t="str">
            <v>Bien que cela varie d’une juridiction à une autre, les systèmes photovoltaïques sont généralement soumis aux mêmes codes électriques et aux mêmes règlements de sécurité de la construction et de protection contre les incendies régissant l’installation de b</v>
          </cell>
        </row>
        <row r="1993">
          <cell r="E1993" t="str">
            <v>17 - Qu’est-ce qu’un watt crête (Wc) ?</v>
          </cell>
        </row>
        <row r="1995">
          <cell r="E1995" t="str">
            <v>Les puissances des panneaux solaires sont indiquées en Wc, terme utilisé par les professionnels du photovoltaïque pour indiquer l'énergie maximum produite par un module (un élément de panneau). Pour déterminer ce Watt Crête, le constructeur place les cell</v>
          </cell>
        </row>
        <row r="1997">
          <cell r="E1997" t="str">
            <v>18 - Quel est l’impacte écologique de l’énergie solaire ?</v>
          </cell>
        </row>
        <row r="1999">
          <cell r="E1999" t="str">
            <v>Les systèmes photovoltaïques constituent probablement la méthode la plus douce de production électrique. Ce sont des systèmes silencieux, ne produisant aucune émission et n’utilisant pas de carburant (autre que la lumière du soleil !). La production de sy</v>
          </cell>
        </row>
        <row r="2001">
          <cell r="E2001" t="str">
            <v>19 - Un système photovoltaïque, qu’est-ce que c’est ?</v>
          </cell>
        </row>
        <row r="2003">
          <cell r="E2003" t="str">
            <v xml:space="preserve">Un système photovoltaïque est un dispositif de circuit intégré à semi-conducteurs qui convertissent la lumière du soleil en électricité. Ils sont généralement fabriqués à partir de silicium et d’autres éléments en petite quantité et sont cousins germains </v>
          </cell>
        </row>
        <row r="2005">
          <cell r="E2005" t="str">
            <v>20 - Quel est le coût d’un système photovoltaïque ?</v>
          </cell>
        </row>
        <row r="2007">
          <cell r="E2007" t="str">
            <v>Bien que celui-ci dépende en grande partie de l’application, on peut en déterminer les grandes lignes. Les systèmes photovoltaïques de 100 watts crêtes ou plus coûtent généralement entre 7 et 11 € par watt d’énergie photovoltaïque. Les systèmes plus petit</v>
          </cell>
        </row>
        <row r="2008">
          <cell r="E2008" t="str">
            <v>Si l’on considère de façon générale le coût de l’investissement et la durée de vie du système, les coûts d’exploitation et de maintien d’une énergie photovoltaïque varient généralement entre 0.4€ et 1.35€ par Kwh. Ces coûts limitent généralement l’applica</v>
          </cell>
        </row>
        <row r="2010">
          <cell r="E2010" t="str">
            <v>21 - L’énergie solaire fonctionne-t-elle dans les pays froids ?</v>
          </cell>
        </row>
        <row r="2012">
          <cell r="E2012" t="str">
            <v>Oui, et même très bien. Contrairement à ce qu’on pourrait croire, les systèmes photovoltaïques produisent en fait davantage d’électricité sous des températures faibles, les autres facteurs demeurant inchangés. La raison en est que les systèmes photovoltaï</v>
          </cell>
        </row>
        <row r="2013">
          <cell r="E2013" t="str">
            <v>Dans les climats tempérés, les systèmes photovoltaïques produiront moins d’énergie en hiver qu’en été, ceci étant dû au fait que les jours sont plus courts, l’angle des rayons solaires plus faible et la couverture nuageuse plus dense, et non pas à des tem</v>
          </cell>
        </row>
        <row r="2015">
          <cell r="E2015" t="str">
            <v>22 - Un système photovoltaïque fonctionne-t-il l’intérieur d’un bâtiment ?</v>
          </cell>
        </row>
        <row r="2017">
          <cell r="E2017" t="str">
            <v>Les niveaux d’éclairage naturel intérieur, même dans des bureaux bien exposés, sont bien moins élevés que ceux de l’extérieur, souvent dans une proportion de 1/100 et plus. Les systèmes photovoltaïques conçus pour une installation extérieure ne produiront</v>
          </cell>
        </row>
        <row r="2018">
          <cell r="E2018" t="str">
            <v>D’un autre côté, les systèmes photovoltaïques conçus pour des niveaux d’éclairage moins importants, comme les cellules entrant dans la fabrication des calculatrices de poche, sont conçues pour ces conditions et fonctionneront moins bien en plein soleil.</v>
          </cell>
        </row>
        <row r="2020">
          <cell r="E2020" t="str">
            <v>23 - J’ai entamé un dossier de subvention pour ma centrale et je suis complètement perdu !</v>
          </cell>
        </row>
        <row r="2021">
          <cell r="E2021" t="str">
            <v>Comment puis-je faire ?</v>
          </cell>
        </row>
        <row r="2023">
          <cell r="E2023" t="str">
            <v>Pour remplir votre dossier ou vous faire aider, rien de plus simple ! Faites appel à nos services pour la réalisation de votre étude et de votre installation et nous vous guidons étape après étape dans le montage de votre dossier gratuitement.</v>
          </cell>
        </row>
        <row r="2025">
          <cell r="E2025" t="str">
            <v>24 - Quels facteurs dois-je prendre en considération avant d’acheter un module photovoltaïque ?</v>
          </cell>
        </row>
        <row r="2027">
          <cell r="E2027" t="str">
            <v>Un acheteur avisé va prendre en considération un certain nombre de facteurs. D’abord, demandez au vendeur auprès de quels organismes le module à été testé, qualifié ou agrée. En Europe, vérifiez l’agrément de la Commission des communautés européennes (C.C</v>
          </cell>
        </row>
        <row r="2028">
          <cell r="E2028" t="str">
            <v>Inspectez ensuite le module. Prenez-le dans vos mains. Donne-t-il une impression de solidité ou est-ce que son cadre se tord aisément ? Examinez la boîte de jonction. Est-elle solidement attachée ? Peut-elle recevoir des raccords électriques standard ? Le</v>
          </cell>
        </row>
        <row r="2029">
          <cell r="E2029" t="str">
            <v>Inspectez les cellules solaires. Sont-elles très rapprochées du cadre du module (ce qui peut entraîner une défaillance électrique et une panne prématurée) ? Les connexions électriques du module sont-elles ouvertes et bien isolées ou sont-elles repliées de</v>
          </cell>
        </row>
        <row r="2030">
          <cell r="E2030" t="str">
            <v>Enfin, considérez le fabricant. Depuis combien de temps construit-il des systèmes photovoltaïques ? Est-il susceptible de fermer ses portes dans les dix ans à venir ? Quelle est sa réputation ? Ses produits sont-ils fiables depuis de nombreuses années ? D</v>
          </cell>
        </row>
        <row r="2032">
          <cell r="E2032" t="str">
            <v>25 - Un système photovoltaïque est-il difficile à utiliser ?</v>
          </cell>
        </row>
        <row r="2034">
          <cell r="E2034" t="str">
            <v>En un mot, non. Bien que la fabrication des cellules et des modules photovoltaïques fasse appel à une technologie relativement complexe, leur emploi est très simple. Les modules photovoltaïques sont généralement des dispositifs courant continu basse tensi</v>
          </cell>
        </row>
        <row r="2036">
          <cell r="E2036" t="str">
            <v>26 - En combien de temps mes modules solaires produiront autant d’énergie qu’a nécessité leur fabrication ?</v>
          </cell>
        </row>
        <row r="2038">
          <cell r="E2038" t="str">
            <v>La production de modules solaires entraîne une consommation d’énergie qui entraîne une augmentation du bilan énergétique du panneau. Pour amortir cette consommation, il faut compter entre 1,6 et 4 ans (source ADEME) selon les modules, ensuite c’est plus d</v>
          </cell>
        </row>
        <row r="2040">
          <cell r="D2040" t="str">
            <v>FOUDRE</v>
          </cell>
        </row>
        <row r="2042">
          <cell r="E2042" t="str">
            <v>Un coup de foudre peut détruire l'installation.</v>
          </cell>
        </row>
        <row r="2043">
          <cell r="E2043" t="str">
            <v>Mais une installation solaire n'augmente pas la probabilité qu'un coup de foudre s'abatte directement sur un bâtiment.</v>
          </cell>
        </row>
        <row r="2044">
          <cell r="E2044" t="str">
            <v>Il est plus probable qu'une surtension sera induite dans l'installation par un coup de foudre s'abattant à proximité.</v>
          </cell>
        </row>
        <row r="2045">
          <cell r="E2045" t="str">
            <v>Ces surtensions peuvent détruire l'installation. C'est pourquoi l'onduleur est équipé de dispositifs intégrés de protection contre les surtensions.</v>
          </cell>
        </row>
        <row r="2047">
          <cell r="E2047" t="str">
            <v>Les panneaux solaires n’attirent pas la foudre, cependant il convient de se prémunir contre les dommages qu’elle pourrait provoquer à votre installation. Les systèmes raccordées au réseau dont X......... assure l’étude, la fourniture, l’installation et la</v>
          </cell>
        </row>
        <row r="2064">
          <cell r="D2064" t="str">
            <v>GAINS ENVIRONNEMENTAUX</v>
          </cell>
        </row>
        <row r="2066">
          <cell r="E2066" t="str">
            <v>Produire de l’électricité solaire contribue à réduire notre production annuelle de CO2. A titre indicatif, une installation solaire photovoltaïque résidentielle moyenne, permet d’économiser jusqu’à 7t de CO2 sur 20 ans , soit l’équivalent des émissions de</v>
          </cell>
        </row>
        <row r="2067">
          <cell r="E2067" t="str">
            <v>Les panneaux solaires photovoltaïques sont-ils recyclables ?</v>
          </cell>
        </row>
        <row r="2068">
          <cell r="E2068" t="str">
            <v>Les panneaux solaires photovoltaïques peuvent être récupérés par les fabricants spécialisés car ils sont recyclables. Lorsque ceux-ci sont en fin de vie, les matériaux peuvent être utilisés pour la production de nouveaux panneaux solaires par exemple. Les</v>
          </cell>
        </row>
        <row r="2070">
          <cell r="D2070" t="str">
            <v>GARANTIE Décennale  /  exemple</v>
          </cell>
        </row>
        <row r="2072">
          <cell r="E2072" t="str">
            <v>Valable pour tout chantier ouvert entre le 01/01/2008 et le 28/02/2009</v>
          </cell>
        </row>
        <row r="2074">
          <cell r="E2074" t="str">
            <v>Nous soussignés attestons que NOM DE L'ENTREPRISE</v>
          </cell>
        </row>
        <row r="2075">
          <cell r="E2075" t="str">
            <v>qui exécute des travaux de batiment dans le cadre des activités suivantes :</v>
          </cell>
        </row>
        <row r="2076">
          <cell r="E2076" t="str">
            <v>- ELECTRICIEN DU BATIMENT basse et moyenne tension exclusivement</v>
          </cell>
        </row>
        <row r="2077">
          <cell r="E2077" t="str">
            <v>- COUVREUR travaux d'étanchéité occasionnels</v>
          </cell>
        </row>
        <row r="2079">
          <cell r="E2079" t="str">
            <v>est garanti, lorsque la responsabilité découlant des articles 1792 et 1792-2 du code civil est recherchée, par un contrat conforme aux dispositions légales et réglementaires relatives à l'assurance obligatoire dans le domaine du batiment (Loi 78-12 du 4 J</v>
          </cell>
        </row>
        <row r="2081">
          <cell r="E2081" t="str">
            <v>Sont également comprises dans le contrat :</v>
          </cell>
        </row>
        <row r="2082">
          <cell r="E2082" t="str">
            <v>- Les garanties effondrement</v>
          </cell>
        </row>
        <row r="2083">
          <cell r="E2083" t="str">
            <v>- Les garanties suivantes :</v>
          </cell>
        </row>
        <row r="2084">
          <cell r="E2084" t="str">
            <v>- Garantie de bon fonctionnement des éléments d'équipement</v>
          </cell>
        </row>
        <row r="2085">
          <cell r="E2085" t="str">
            <v>- Responsabilité civile de l'assuré dans le cas ou celle-ci serait recherchée en qualité de sous-traitant vis à vis du locateur d'ouvrage titulaire du marché ou d'un autre sous-traitant, dans les conditions et limites posées par les articles 1792, 1792-2,</v>
          </cell>
        </row>
        <row r="2087">
          <cell r="E2087" t="str">
            <v>Ces garanties sont accordées lorsque le marché de l'assuré (hors taxe) ne dépasse pas 600 000 Euros pour la réalisation d'un ouvrage de fondation et/ou d'ossature d'un batiment, ou 200 000 Euros pour tout autre travaux de batiment.</v>
          </cell>
        </row>
        <row r="2089">
          <cell r="E2089" t="str">
            <v>Commentaire</v>
          </cell>
        </row>
        <row r="2091">
          <cell r="E2091" t="str">
            <v>Pour donner un avis sur la RC et RD (Responsabilité Civile et Décennale), il faut voir tous le contrat. Tout est très suptile avec les assurance. Particulièrement pour le Photovoltaïque (non reconnu par le CSTB actuellement en France). Attention aux exclu</v>
          </cell>
        </row>
        <row r="2092">
          <cell r="E2092" t="str">
            <v>Déjà, c'est bien de présenter RC et RD pour électricité et couverture.</v>
          </cell>
        </row>
        <row r="2093">
          <cell r="E2093" t="str">
            <v>La notion travaux ponctuels de couverture me dérange personnellement. Quand on fait du photovoltaïque intégré en toiture, c'est pas trop ponctuel !</v>
          </cell>
        </row>
        <row r="2094">
          <cell r="E2094" t="str">
            <v>L'installateur doit être à la base un électricien pure.</v>
          </cell>
        </row>
        <row r="2096">
          <cell r="D2096" t="str">
            <v>GARANTIE DES MODULES</v>
          </cell>
        </row>
        <row r="2098">
          <cell r="E2098" t="str">
            <v>Les modules sont garantis pendant 25 ans par la plupart des constructeurs. Ils ont une durée de vie bien supérieure, aucune pièce n’étant en mouvement. L’entretien concerne essentiellement la batterie. Ainsi la quasi-totalité des bouées et balises maritim</v>
          </cell>
        </row>
        <row r="2100">
          <cell r="D2100" t="str">
            <v>GARANTIE DE PUISSANCE</v>
          </cell>
        </row>
        <row r="2102">
          <cell r="E2102" t="str">
            <v>Il s'agit  de l'écart maximum autorisé par rapport à la puissance nominale, après 10 / 20 / 25 ans de service.</v>
          </cell>
        </row>
        <row r="2104">
          <cell r="E2104" t="str">
            <v>Tolérance de puissance</v>
          </cell>
        </row>
        <row r="2106">
          <cell r="E2106" t="str">
            <v>Ce terme indique l'écart maximum par rapport à la puissance nominale. L'indication de cet écart fournie par les fabricants de panneaux est de 2.5 % / 5 % / voire de 10 %</v>
          </cell>
        </row>
        <row r="2108">
          <cell r="D2108" t="str">
            <v xml:space="preserve">GAZ à Effet de Serre  /  Formule  /  et Equivalent Carbone par Kg émis </v>
          </cell>
        </row>
        <row r="2110">
          <cell r="E2110" t="str">
            <v>Gaz carbonique  CO2  0,273</v>
          </cell>
        </row>
        <row r="2111">
          <cell r="E2111" t="str">
            <v>Méthane  CH4  6,82</v>
          </cell>
        </row>
        <row r="2112">
          <cell r="E2112" t="str">
            <v>Protoxyde d'azote  N2O  81,3</v>
          </cell>
        </row>
        <row r="2113">
          <cell r="E2113" t="str">
            <v xml:space="preserve">Perfluorocarbures  CnF2n+2  2.015 à 3.330 </v>
          </cell>
        </row>
        <row r="2114">
          <cell r="E2114" t="str">
            <v>Hydrofluorocarbures  CnHmFp  34 à 4.040</v>
          </cell>
        </row>
        <row r="2115">
          <cell r="E2115" t="str">
            <v>Hexafluorure de soufre  SF6  6.22</v>
          </cell>
        </row>
        <row r="2117">
          <cell r="D2117" t="str">
            <v>GENERATEUR PHOTOVOLTAIQUE</v>
          </cell>
        </row>
        <row r="2119">
          <cell r="E2119" t="str">
            <v>Dans un générateur photovoltaïque, les panneaux individuels sont d'abord raccordés en série pour former des rangées ; celles-ci sont ensuite câblées parallèlement au générateur PV, afin de générer des tensions et des courants suffisamment élevés pour perm</v>
          </cell>
        </row>
        <row r="2121">
          <cell r="D2121" t="str">
            <v>GESTIONNAIRE de RESEAU de DISTRIBUTION d'ELECTRICITE :</v>
          </cell>
        </row>
        <row r="2123">
          <cell r="E2123" t="str">
            <v>Le gestionnaire de réseau de distribution d’électricité : Organisme qui exploite le réseau électrique de distribution. Pour approximativement 95% des clients, c'est ERDF. Pour les 5% restants, ce sont les Entreprises Locales de Distribution qui assument c</v>
          </cell>
        </row>
        <row r="2125">
          <cell r="D2125" t="str">
            <v>GISEMENT SOLAIRE</v>
          </cell>
        </row>
        <row r="2127">
          <cell r="E2127" t="str">
            <v>Energie = puissance x temps</v>
          </cell>
        </row>
        <row r="2129">
          <cell r="E2129" t="str">
            <v>kW heure = kW x Heures</v>
          </cell>
        </row>
        <row r="2131">
          <cell r="E2131" t="str">
            <v>Le soleil = puissance variable x temps variable</v>
          </cell>
        </row>
        <row r="2133">
          <cell r="D2133" t="str">
            <v>GRELE</v>
          </cell>
        </row>
        <row r="2134">
          <cell r="D2134" t="str">
            <v>GLOSSAIRE pour Site Internet</v>
          </cell>
        </row>
        <row r="2135">
          <cell r="E2135" t="str">
            <v>En général, les panneaux sont très bien protégés contre la grêle. Le verre spécial utilisé est trempé et le panneaux est testé au moyen de jets de boules de glace.</v>
          </cell>
        </row>
        <row r="2136">
          <cell r="E2136" t="str">
            <v>Ces tests répondent à la norme TEC et sont effectués avec des boules de glace d'un diamètre compris entre 12.5 et 75 mm.</v>
          </cell>
        </row>
        <row r="2137">
          <cell r="E2137" t="str">
            <v>La vitesse d'impact s'élève à 140 km/h maximum.</v>
          </cell>
        </row>
        <row r="2138">
          <cell r="E2138" t="str">
            <v>La probabilité de destruction des panneaux par la grêle est relativement faible.</v>
          </cell>
        </row>
        <row r="2140">
          <cell r="D2140" t="str">
            <v>HELIODON MOBILE</v>
          </cell>
          <cell r="E2140" t="str">
            <v xml:space="preserve">CRE : Commission de Régulation de l'Énergie, dénomination légale de l'Autorité administrative indépendante chargée de veiller au bon fonctionnement des marchés de l'électricité et du gaz en France. Cet organisme a été mis en place et ses pouvoirs ont été </v>
          </cell>
        </row>
        <row r="2142">
          <cell r="E2142" t="str">
            <v>Héliodon Mobile</v>
          </cell>
        </row>
        <row r="2143">
          <cell r="E2143" t="str">
            <v>Conception : David Roditi, Modèle déposé 1980</v>
          </cell>
        </row>
        <row r="2144">
          <cell r="E2144" t="str">
            <v>L'Héliodon mobile est une aide à la conception architecturale. Il permet de simuler l'ensoleillement d'une maquette à tout moment pendant l'année et ainsi de visualiser la pénétration du soleil ou étudier les ombres portées suivant les heures de la journé</v>
          </cell>
        </row>
        <row r="2146">
          <cell r="E2146" t="str">
            <v>SOURCE : http://www.outilssolaires.com/Glossaire/default.htm</v>
          </cell>
        </row>
        <row r="2148">
          <cell r="D2148" t="str">
            <v>HESPUL</v>
          </cell>
          <cell r="E2148" t="str">
            <v>EJP : Effacement Jour de Pointe</v>
          </cell>
        </row>
        <row r="2150">
          <cell r="E2150" t="str">
            <v>Hespul est une association spécialisée dans le développement des énergies renouvelables et de l’efficacité énergétique.</v>
          </cell>
        </row>
        <row r="2152">
          <cell r="E2152" t="str">
            <v>L’organisation de l’association</v>
          </cell>
        </row>
        <row r="2154">
          <cell r="E2154" t="str">
            <v>Association à but non-lucratif de type « loi de 1901 » HESPUL a pour but et objet social le développement de l’efficacité énergétique et des énergies renouvelables. Vous pouvez consulter ici plus d’informations sur notre fonctionnement : équipe, conseil d</v>
          </cell>
        </row>
        <row r="2156">
          <cell r="E2156" t="str">
            <v>L’historique d’HESPUL</v>
          </cell>
        </row>
        <row r="2158">
          <cell r="E2158" t="str">
            <v>Créée en 1991 sous le nom de « Phébus » elle s’est dans un premier temps spécialisée dans le domaine du photovoltaïque raccordé au réseau qu’elle a introduit pour la première fois en France et dont elle a assuré les prémices du développement grâce à une s</v>
          </cell>
        </row>
        <row r="2160">
          <cell r="E2160" t="str">
            <v>Ce pôle d’activité photovoltaïque constitue le pilier « historique » de l’association grâce auquel elle bénéficie d’une reconnaissance institutionnelle tant au niveau national qu’international.</v>
          </cell>
        </row>
        <row r="2162">
          <cell r="E2162" t="str">
            <v>En 2001, Hespul s’est intégrée dans le réseau des Espaces Info-&gt;Energie en cours de constitution par l’ADEME et, avec le soutien de la Région Rhône-Alpes, a développé en son sein des actions d’information, de sensibilisation et d’accompagnement de projets</v>
          </cell>
        </row>
        <row r="2164">
          <cell r="E2164" t="str">
            <v>Ce pôle d’activité territoriale est en plein essor grâce à la reconnaissance acquise auprès des collectivités et des institutions locales, et surtout à la prise de conscience de plus en plus large parmi nos concitoyens des enjeux vitaux liés à l’énergie.</v>
          </cell>
        </row>
        <row r="2166">
          <cell r="E2166" t="str">
            <v>Dans tous ses domaines d’activités, Hespul prend toujours le soin d’articuler actions de terrain et réalisations concrètes de haute qualité avec la promotion des bonnes pratiques auprès des décideurs politiques et économiques.</v>
          </cell>
        </row>
        <row r="2168">
          <cell r="E2168" t="str">
            <v xml:space="preserve">Enfin, Hespul joue depuis toujours la carte des réseaux d’acteurs qui se fédèrent et s’associent pour accélérer l’urgente et plus que jamais nécessaire prise de conscience de la grave crise énergétique qui est devant nous et plus encore pour accélérer la </v>
          </cell>
        </row>
        <row r="2170">
          <cell r="D2170" t="str">
            <v>HOT SPOT</v>
          </cell>
          <cell r="E2170" t="str">
            <v>PTF : proposition technique et financière adressée à un demandeur de raccordement par le GRD</v>
          </cell>
        </row>
        <row r="2172">
          <cell r="E2172" t="str">
            <v xml:space="preserve">Hot Spot, survient lors de l"ombrage d"une cellule solaire. Dans un panneau, les cellules sont connectées les unes aux autres en série pour formée une rangée. Une cellule ombragée se comporte comme une résistance électrique et peut s"échauffer jusqu"à sa </v>
          </cell>
        </row>
        <row r="2173">
          <cell r="E2173" t="str">
            <v>Lorsqu'un module photovoltaïque est partiellement masqué, certaines cellules se transforment en résistance et s'échauffent. Cela a pour conséquence d'altérer les modules qui doivent être protégés par des diodes by-pass.</v>
          </cell>
        </row>
        <row r="2174">
          <cell r="E2174" t="str">
            <v>RPD : Réseaux Publics de Distribution d'électricité, dénomination légale des réseaux de distribution d'électricité français. En France, les réseaux de distribution sont depuis 1946, date de la nationalisation des réseaux électriques, la propriété des coll</v>
          </cell>
        </row>
        <row r="2175">
          <cell r="D2175" t="str">
            <v>INDICE de protection IP</v>
          </cell>
        </row>
        <row r="2176">
          <cell r="E2176" t="str">
            <v>sont concédés, soit à ERDF (Électricité Réseau Distribution France, filiale d'EDF), soit à des Entreprises Locales de Distribution (ELD). C'est le domaine des tensions HTA et de BT</v>
          </cell>
        </row>
        <row r="2177">
          <cell r="E2177" t="str">
            <v>L'indice IP d'un appareil indique son degré de protection contre la pénétration des corps solides (1er chiffre) et contre la pénétration de l'eau (2e chiffre).</v>
          </cell>
        </row>
        <row r="2178">
          <cell r="E2178" t="str">
            <v>Le classement s'effectue en efficacité croissante. Il est attribué au matériel à la suite d’une série d’essais définis par la norme NF EN 60.529. La norme IP est publiée par l'IEC (international Electrotechnical Commission).</v>
          </cell>
        </row>
        <row r="2180">
          <cell r="E2180" t="str">
            <v> Exemple : IP65</v>
          </cell>
        </row>
        <row r="2182">
          <cell r="E2182" t="str">
            <v>Premier chiffre : 6</v>
          </cell>
        </row>
        <row r="2183">
          <cell r="E2183" t="str">
            <v>Deuxième chiffre : 5</v>
          </cell>
        </row>
        <row r="2184">
          <cell r="D2184" t="str">
            <v>GRELE</v>
          </cell>
        </row>
        <row r="2185">
          <cell r="E2185" t="str">
            <v>Les corps solides de plus de 1mm de diamètre ne peuvent pas pénétrer.</v>
          </cell>
        </row>
        <row r="2186">
          <cell r="E2186" t="str">
            <v>L'eau projetée à l'aide d'une lance de n'importe quelle direction ne peut pas pénétrer.</v>
          </cell>
        </row>
        <row r="2187">
          <cell r="E2187" t="str">
            <v>Ces tests répondent à la norme TEC et sont effectués avec des boules de glace d'un diamètre compris entre 12.5 et 75 mm.</v>
          </cell>
        </row>
        <row r="2188">
          <cell r="E2188" t="str">
            <v>pour plus de détails voir le site :</v>
          </cell>
        </row>
        <row r="2189">
          <cell r="E2189" t="str">
            <v>La probabilité de destruction des panneaux par la grêle est relativement faible.</v>
          </cell>
        </row>
        <row r="2190">
          <cell r="E2190" t="str">
            <v>http://entraidelec.com/article-48-L-indice-de-protection-IP-definition.html</v>
          </cell>
        </row>
        <row r="2191">
          <cell r="D2191" t="str">
            <v>HELIODON MOBILE</v>
          </cell>
        </row>
        <row r="2192">
          <cell r="D2192" t="str">
            <v>IMERYS TC</v>
          </cell>
        </row>
        <row r="2193">
          <cell r="E2193" t="str">
            <v>Héliodon Mobile</v>
          </cell>
        </row>
        <row r="2194">
          <cell r="E2194" t="str">
            <v>Cet industriel majeur du bâtiment (n°1 de la tuile et de la brique en terre cuite) a créé la sensation en mettant sur le marché plusieurs modèles de tuiles photovoltaïques.</v>
          </cell>
        </row>
        <row r="2195">
          <cell r="E2195" t="str">
            <v>L'Héliodon mobile est une aide à la conception architecturale. Il permet de simuler l'ensoleillement d'une maquette à tout moment pendant l'année et ainsi de visualiser la pénétration du soleil ou étudier les ombres portées suivant les heures de la journé</v>
          </cell>
        </row>
        <row r="2196">
          <cell r="E2196" t="str">
            <v>L’assistance de Hespul entre 2001 et 2005 a été une aide précieuse pour l’industriel en ce qui concerne le montage et la gestion du programme européen PV-STARLET, la formation du personnel managérial, commercial et technique de Imerys et le suivi de la cl</v>
          </cell>
        </row>
        <row r="2197">
          <cell r="E2197" t="str">
            <v>SOURCE : http://www.outilssolaires.com/Glossaire/default.htm</v>
          </cell>
        </row>
        <row r="2198">
          <cell r="E2198" t="str">
            <v>Pour + d’info, consultez le site</v>
          </cell>
        </row>
        <row r="2199">
          <cell r="D2199" t="str">
            <v>HESPUL</v>
          </cell>
          <cell r="E2199" t="str">
            <v>www.pv-starlet.com</v>
          </cell>
        </row>
        <row r="2201">
          <cell r="D2201" t="str">
            <v>INJECTION DU COURANT DANS LE RESEAU PUBLIC</v>
          </cell>
          <cell r="E2201" t="str">
            <v>Hespul est une association spécialisée dans le développement des énergies renouvelables et de l’efficacité énergétique.</v>
          </cell>
        </row>
        <row r="2203">
          <cell r="E2203" t="str">
            <v>L'installation de compteurs doit être équipée d'un compteur supplémentaire.</v>
          </cell>
        </row>
        <row r="2204">
          <cell r="E2204" t="str">
            <v>Si elle dispose encore d'un emplacement libre, il est possible d'utiliser celui-ci pour le nouveau compteur, après en avoir convenu avec le fournisseur d'électricité. Dans les autres cas, une petite armoire de compteur supplémentaire peut être montée.</v>
          </cell>
        </row>
        <row r="2205">
          <cell r="E2205" t="str">
            <v>Association à but non-lucratif de type « loi de 1901 » HESPUL a pour but et objet social le développement de l’efficacité énergétique et des énergies renouvelables. Vous pouvez consulter ici plus d’informations sur notre fonctionnement : équipe, conseil d</v>
          </cell>
        </row>
        <row r="2206">
          <cell r="D2206" t="str">
            <v>INCLINAISON d'un TOIT   ( comment le calculer sans monter dessus ? )</v>
          </cell>
        </row>
        <row r="2207">
          <cell r="E2207" t="str">
            <v>L’historique d’HESPUL</v>
          </cell>
        </row>
        <row r="2208">
          <cell r="E2208" t="str">
            <v>Lors de la rencontre de particuliers intéressés par une installation, la question de l'inclinaison du toit s'est souvent posée. Nous allons vous présenter une méthode simple qui nécessite un simple double mètre et la connaissance de votre taille. Cette mé</v>
          </cell>
        </row>
        <row r="2209">
          <cell r="E2209" t="str">
            <v>Le schéma ci-dessous résume la situation et les mesures à prendre. Placez-vous devant votre maison et le toit dont vous souhaitez mesurer l'inclinaison. Déplacez-vous jusqu'à ce que vos yeux soient dans le prolongement du toit, c'est-à-dire que les tuiles</v>
          </cell>
        </row>
        <row r="2211">
          <cell r="E2211" t="str">
            <v>Ce pôle d’activité photovoltaïque constitue le pilier « historique » de l’association grâce auquel elle bénéficie d’une reconnaissance institutionnelle tant au niveau national qu’international.</v>
          </cell>
        </row>
        <row r="2213">
          <cell r="E2213" t="str">
            <v>En 2001, Hespul s’est intégrée dans le réseau des Espaces Info-&gt;Energie en cours de constitution par l’ADEME et, avec le soutien de la Région Rhône-Alpes, a développé en son sein des actions d’information, de sensibilisation et d’accompagnement de projets</v>
          </cell>
        </row>
        <row r="2215">
          <cell r="E2215" t="str">
            <v>Ce pôle d’activité territoriale est en plein essor grâce à la reconnaissance acquise auprès des collectivités et des institutions locales, et surtout à la prise de conscience de plus en plus large parmi nos concitoyens des enjeux vitaux liés à l’énergie.</v>
          </cell>
        </row>
        <row r="2217">
          <cell r="E2217" t="str">
            <v>Dans tous ses domaines d’activités, Hespul prend toujours le soin d’articuler actions de terrain et réalisations concrètes de haute qualité avec la promotion des bonnes pratiques auprès des décideurs politiques et économiques.</v>
          </cell>
        </row>
        <row r="2219">
          <cell r="E2219" t="str">
            <v xml:space="preserve">Enfin, Hespul joue depuis toujours la carte des réseaux d’acteurs qui se fédèrent et s’associent pour accélérer l’urgente et plus que jamais nécessaire prise de conscience de la grave crise énergétique qui est devant nous et plus encore pour accélérer la </v>
          </cell>
        </row>
        <row r="2221">
          <cell r="D2221" t="str">
            <v>HOT SPOT</v>
          </cell>
        </row>
        <row r="2223">
          <cell r="E2223" t="str">
            <v xml:space="preserve">Hot Spot, survient lors de l"ombrage d"une cellule solaire. Dans un panneau, les cellules sont connectées les unes aux autres en série pour formée une rangée. Une cellule ombragée se comporte comme une résistance électrique et peut s"échauffer jusqu"à sa </v>
          </cell>
        </row>
        <row r="2224">
          <cell r="E2224" t="str">
            <v>Lorsqu'un module photovoltaïque est partiellement masqué, certaines cellules se transforment en résistance et s'échauffent. Cela a pour conséquence d'altérer les modules qui doivent être protégés par des diodes by-pass.</v>
          </cell>
        </row>
        <row r="2225">
          <cell r="E2225" t="str">
            <v>Vous pouvez maintenant remplir les trois cases ci-dessous et calculer automatiquement l'inclinaison de votre toit (l'écart de votre taille et l'emplacement de vos yeux est pris en compte par la formule).</v>
          </cell>
        </row>
        <row r="2226">
          <cell r="D2226" t="str">
            <v>INDICE de protection IP</v>
          </cell>
        </row>
        <row r="2227">
          <cell r="E2227" t="str">
            <v>Attention à bien mettre les mêmes unités dans chacune des 3 boites : cm ou mètres par exemple.</v>
          </cell>
        </row>
        <row r="2228">
          <cell r="E2228" t="str">
            <v>L'indice IP d'un appareil indique son degré de protection contre la pénétration des corps solides (1er chiffre) et contre la pénétration de l'eau (2e chiffre).</v>
          </cell>
        </row>
        <row r="2229">
          <cell r="E2229" t="str">
            <v>Hauteur :</v>
          </cell>
        </row>
        <row r="2230">
          <cell r="E2230" t="str">
            <v>Longueur :</v>
          </cell>
        </row>
        <row r="2231">
          <cell r="E2231" t="str">
            <v>Taille :</v>
          </cell>
        </row>
        <row r="2232">
          <cell r="E2232" t="str">
            <v>Inclinaison du toit en degrés :</v>
          </cell>
        </row>
        <row r="2233">
          <cell r="E2233" t="str">
            <v>Premier chiffre : 6</v>
          </cell>
        </row>
        <row r="2234">
          <cell r="D2234" t="str">
            <v>INCLINAISON ET ORIENTATION OPTIMALE DES PANNEAUX</v>
          </cell>
          <cell r="E2234" t="str">
            <v>Deuxième chiffre : 5</v>
          </cell>
        </row>
        <row r="2236">
          <cell r="E2236" t="str">
            <v>Sous nos latitudes Européennes les panneaux montés en toitures doivent être orientés suivant certains angles d'inclinaison pour obtenir un rendement optimal.</v>
          </cell>
        </row>
        <row r="2237">
          <cell r="E2237" t="str">
            <v>En premier lieu l'angle d'orientation par rapport au Sud qui est optimal face au sud (180° à la boussole )la tolérance possible vers l'Ouest ou vers l'Est sera fonction de la pente qui est le second angle d'inclinaison à prendre en considération(optimal à</v>
          </cell>
        </row>
        <row r="2238">
          <cell r="E2238" t="str">
            <v xml:space="preserve">Le rayonnement total capté par les panneaux est composé du rayonnement direct et du rayonnement diffus(réfraction due aux nuages, atmosphère ,particules dans l'air... )les paramètres d'orientation sont importants pour le calcul du rayonnement direct mais </v>
          </cell>
        </row>
        <row r="2239">
          <cell r="E2239" t="str">
            <v>Comme on peut le voir chaque installation est un cas type et dépend de plusieurs paramètres qui doivent être pris en compte(en général dans un logiciel spécialisé )pour calculer la capacité et le rendement du site.</v>
          </cell>
        </row>
        <row r="2241">
          <cell r="D2241" t="str">
            <v>INSTALLATION : Exemple</v>
          </cell>
          <cell r="E2241" t="str">
            <v>http://entraidelec.com/article-48-L-indice-de-protection-IP-definition.html</v>
          </cell>
        </row>
        <row r="2243">
          <cell r="D2243" t="str">
            <v>IMERYS TC</v>
          </cell>
          <cell r="E2243" t="str">
            <v>source : http://members.aol.com/gilleslauvray/solaire_accueil_pv.htm</v>
          </cell>
        </row>
        <row r="2245">
          <cell r="E2245" t="str">
            <v>Notre centrale est composé de 30 panneaux répartis en 2 x 15 panneaux </v>
          </cell>
        </row>
        <row r="2247">
          <cell r="E2247" t="str">
            <v>Caractéristique d'un panneau :</v>
          </cell>
        </row>
        <row r="2248">
          <cell r="E2248" t="str">
            <v>Kyocera FL-120-A.</v>
          </cell>
        </row>
        <row r="2249">
          <cell r="E2249" t="str">
            <v> Longueur :   1.468 m</v>
          </cell>
        </row>
        <row r="2250">
          <cell r="E2250" t="str">
            <v> Largueur  : 69.5 cm</v>
          </cell>
        </row>
        <row r="2251">
          <cell r="E2251" t="str">
            <v>Profondeur du boîtier de jonction : 5.5 cm</v>
          </cell>
        </row>
        <row r="2252">
          <cell r="D2252" t="str">
            <v>INJECTION DU COURANT DANS LE RESEAU PUBLIC</v>
          </cell>
          <cell r="E2252" t="str">
            <v>Poids : 10.5 Kg</v>
          </cell>
        </row>
        <row r="2254">
          <cell r="E2254" t="str">
            <v>  </v>
          </cell>
        </row>
        <row r="2255">
          <cell r="E2255" t="str">
            <v>Si elle dispose encore d'un emplacement libre, il est possible d'utiliser celui-ci pour le nouveau compteur, après en avoir convenu avec le fournisseur d'électricité. Dans les autres cas, une petite armoire de compteur supplémentaire peut être montée.</v>
          </cell>
        </row>
        <row r="2256">
          <cell r="E2256" t="str">
            <v>   15 panneaux par onduleurs. Les panneaux sont montés en série de 15 x 120 w = 1800 watts par lignes (string en anglais) avec environ 250 volts courant continu (CC) en entrée d'onduleur. Les panneaux sont des poly (multi) cristallin :  la garantie du fab</v>
          </cell>
        </row>
        <row r="2257">
          <cell r="D2257" t="str">
            <v>INCLINAISON d'un TOIT   ( comment le calculer sans monter dessus ? )</v>
          </cell>
        </row>
        <row r="2258">
          <cell r="E2258" t="str">
            <v>   2 onduleurs SonyBoy  1700 SMA d'une puissance maximale de 2050 watts d'un rendement de 93.5 %. Sur la photo de gauche le courant continu (CC) vient de gauche et ressort en courant alternatif (AC) tension réseau environ 220 volts à droite.</v>
          </cell>
        </row>
        <row r="2259">
          <cell r="E2259" t="str">
            <v>Lors de la rencontre de particuliers intéressés par une installation, la question de l'inclinaison du toit s'est souvent posée. Nous allons vous présenter une méthode simple qui nécessite un simple double mètre et la connaissance de votre taille. Cette mé</v>
          </cell>
        </row>
        <row r="2260">
          <cell r="E2260" t="str">
            <v>Le schéma ci-dessous résume la situation et les mesures à prendre. Placez-vous devant votre maison et le toit dont vous souhaitez mesurer l'inclinaison. Déplacez-vous jusqu'à ce que vos yeux soient dans le prolongement du toit, c'est-à-dire que les tuiles</v>
          </cell>
        </row>
        <row r="2266">
          <cell r="E2266" t="str">
            <v>Puissance maximale de l'ensemble 120 watts x 30 panneaux = 3600 watts instantanés voir Graphes journées </v>
          </cell>
        </row>
        <row r="2267">
          <cell r="E2267" t="str">
            <v> Pourquoi avoir installer la centrale avec 2 onduleurs ? La tension d'entrée maximale d'un onduleur est de 400 volts et la puissance max. de 2050 watts. Si nous mettons tous les panneaux en série, nous allons avoir une tension d'entrée de 600 volts - l'on</v>
          </cell>
        </row>
        <row r="2268">
          <cell r="E2268" t="str">
            <v>L'avantage d'avoir deux onduleurs ? Les deux lignes sont identiques (15 panneaux par lignes) à chaque moment de la journée en regardant l'écran LCD sur l'onduleur, les deux inscriptions (tensions et puissances) sont identiques les deux lignes fonctionnent</v>
          </cell>
        </row>
        <row r="2269">
          <cell r="E2269" t="str">
            <v>Avec un seul onduleur, on ne peut pas  visualiser le problème instantanément. </v>
          </cell>
        </row>
        <row r="2271">
          <cell r="D2271" t="str">
            <v>INCLINAISON DES CAPTEURS</v>
          </cell>
        </row>
        <row r="2273">
          <cell r="E2273" t="str">
            <v>L'inclinaison des capteurs varie en fonction des applications. Pour les Chauffe Eau Solaire Individuel l'inclinaison doit être d'environ 45°. Pour les installations avec chauffage solaire, il est préférable d'approcher les 60° d'inclinaison qui permettent</v>
          </cell>
        </row>
        <row r="2274">
          <cell r="E2274" t="str">
            <v>Pour des questions d'intégration architecturale, la solution verticale peut être aussi retenue.</v>
          </cell>
        </row>
        <row r="2276">
          <cell r="E2276" t="str">
            <v>Vous pouvez maintenant remplir les trois cases ci-dessous et calculer automatiquement l'inclinaison de votre toit (l'écart de votre taille et l'emplacement de vos yeux est pris en compte par la formule).</v>
          </cell>
        </row>
        <row r="2278">
          <cell r="E2278" t="str">
            <v>Attention à bien mettre les mêmes unités dans chacune des 3 boites : cm ou mètres par exemple.</v>
          </cell>
        </row>
        <row r="2280">
          <cell r="E2280" t="str">
            <v>Hauteur :</v>
          </cell>
        </row>
        <row r="2281">
          <cell r="E2281" t="str">
            <v>Longueur :</v>
          </cell>
        </row>
        <row r="2282">
          <cell r="E2282" t="str">
            <v>Taille :</v>
          </cell>
        </row>
        <row r="2283">
          <cell r="E2283" t="str">
            <v>Inclinaison du toit en degrés :</v>
          </cell>
        </row>
        <row r="2285">
          <cell r="D2285" t="str">
            <v>INCLINAISON ET ORIENTATION OPTIMALE DES PANNEAUX</v>
          </cell>
        </row>
        <row r="2287">
          <cell r="E2287" t="str">
            <v>Sous nos latitudes Européennes les panneaux montés en toitures doivent être orientés suivant certains angles d'inclinaison pour obtenir un rendement optimal.</v>
          </cell>
        </row>
        <row r="2288">
          <cell r="E2288" t="str">
            <v>En premier lieu l'angle d'orientation par rapport au Sud qui est optimal face au sud (180° à la boussole )la tolérance possible vers l'Ouest ou vers l'Est sera fonction de la pente qui est le second angle d'inclinaison à prendre en considération(optimal à</v>
          </cell>
        </row>
        <row r="2289">
          <cell r="E2289" t="str">
            <v xml:space="preserve">Le rayonnement total capté par les panneaux est composé du rayonnement direct et du rayonnement diffus(réfraction due aux nuages, atmosphère ,particules dans l'air... )les paramètres d'orientation sont importants pour le calcul du rayonnement direct mais </v>
          </cell>
        </row>
        <row r="2290">
          <cell r="E2290" t="str">
            <v>Comme on peut le voir chaque installation est un cas type et dépend de plusieurs paramètres qui doivent être pris en compte(en général dans un logiciel spécialisé )pour calculer la capacité et le rendement du site.</v>
          </cell>
        </row>
        <row r="2292">
          <cell r="D2292" t="str">
            <v>INSTALLATION : Exemple</v>
          </cell>
        </row>
        <row r="2294">
          <cell r="D2294" t="str">
            <v xml:space="preserve">INSOLATION </v>
          </cell>
          <cell r="E2294" t="str">
            <v>source : http://members.aol.com/gilleslauvray/solaire_accueil_pv.htm</v>
          </cell>
        </row>
        <row r="2296">
          <cell r="E2296" t="str">
            <v>Insolation (unité : h / durée t ; symbole : SS - insolation - : Dans le cas du rayonnement solaire, c'est la durée d'heures de soleil durant un espace de temps. Par exemple l'insolation journalière d'un jour donné est de 5 h / jour. Approximativement on a</v>
          </cell>
        </row>
        <row r="2298">
          <cell r="D2298" t="str">
            <v>INSTALLATION optimisée d'un PARTICULIER</v>
          </cell>
          <cell r="E2298" t="str">
            <v>Caractéristique d'un panneau :</v>
          </cell>
        </row>
        <row r="2299">
          <cell r="E2299" t="str">
            <v>Kyocera FL-120-A.</v>
          </cell>
        </row>
        <row r="2300">
          <cell r="E2300" t="str">
            <v>Dans le cas d'une installation raccordée au réseau par un particulier :</v>
          </cell>
        </row>
        <row r="2301">
          <cell r="E2301" t="str">
            <v xml:space="preserve"> - il vaut mieux se limiter à 2,99 kWc pour ne pas perdre le bénéfice de la TVA à 5,5%</v>
          </cell>
        </row>
        <row r="2302">
          <cell r="E2302" t="str">
            <v xml:space="preserve"> - ensuite,  s'il n'y a pas d'aide des Collectivités Locales, je conseille à mes amis et relations d'optimiser le crédit d'impôt en se limitant pour le prix du matériel à 16.000 € pour un couple sans enfants, (16.200 s'il y a un enfant, 16.400 s'il y en a</v>
          </cell>
        </row>
        <row r="2303">
          <cell r="E2303" t="str">
            <v>- S'il y a des aides, le raisonnement est le même mais le calcul est un peu moins simple</v>
          </cell>
        </row>
        <row r="2305">
          <cell r="D2305" t="str">
            <v>INTEGRATION dans le BATI</v>
          </cell>
          <cell r="E2305" t="str">
            <v>  </v>
          </cell>
        </row>
        <row r="2307">
          <cell r="E2307" t="str">
            <v>Batiactu : Alors justement, comment sait-on que les panneaux sont bien intégrés sur le bâtiment ?</v>
          </cell>
        </row>
        <row r="2309">
          <cell r="E2309" t="str">
            <v>J-L. B : Ce sont les Drire (Directions Régionales de l'Industrie de la Recherche et de l'Environnement) qui sont chargées de décider si l’intégration donne droit au tarif d’achat à 55 c€/kWh. Chacune a en sa possession une description précise des fonction</v>
          </cell>
        </row>
        <row r="2310">
          <cell r="E2310" t="str">
            <v>L'intégration au bâti</v>
          </cell>
        </row>
        <row r="2312">
          <cell r="E2312" t="str">
            <v>Les installations de panneaux solaires photovoltaïques éligibles à la prime d'intégration au bâti doivent répondre aux deux conditions prévues à l'annexe de l'arrêté du 10 juillet 2006 fixant les conditions d'achat de l'électricité:</v>
          </cell>
        </row>
        <row r="2314">
          <cell r="E2314" t="str">
            <v>1. Outre la production d'électricité, les équipements photovoltaïques doivent assurer une fonction technique ou architecturale essentielle à l'acte de construction.</v>
          </cell>
        </row>
        <row r="2316">
          <cell r="E2316" t="str">
            <v>Un équipement de production d'électricité photovoltaïque remplit au moins une de ces fonctions lorsqu'il participe, pour une construction, à :</v>
          </cell>
        </row>
        <row r="2317">
          <cell r="E2317" t="str">
            <v>Puissance maximale de l'ensemble 120 watts x 30 panneaux = 3600 watts instantanés voir Graphes journées </v>
          </cell>
        </row>
        <row r="2318">
          <cell r="E2318" t="str">
            <v>- La tenue mécanique</v>
          </cell>
        </row>
        <row r="2319">
          <cell r="E2319" t="str">
            <v>- La protection ou la régulation thermique</v>
          </cell>
        </row>
        <row r="2320">
          <cell r="E2320" t="str">
            <v>- La protection physique des biens ou des personnes</v>
          </cell>
        </row>
        <row r="2321">
          <cell r="E2321" t="str">
            <v>- La recherche d'un esthétisme architectural particulier</v>
          </cell>
        </row>
        <row r="2322">
          <cell r="D2322" t="str">
            <v>INCLINAISON DES CAPTEURS</v>
          </cell>
        </row>
        <row r="2323">
          <cell r="E2323" t="str">
            <v> 2. Les équipements de production d'électricité photovoltaïque doivent venir en substitution d'un ou plusieurs équipements, dont la liste exhaustive est définie dans l'arrêté du 10 juillet 2006.</v>
          </cell>
        </row>
        <row r="2324">
          <cell r="E2324" t="str">
            <v>L'inclinaison des capteurs varie en fonction des applications. Pour les Chauffe Eau Solaire Individuel l'inclinaison doit être d'environ 45°. Pour les installations avec chauffage solaire, il est préférable d'approcher les 60° d'inclinaison qui permettent</v>
          </cell>
        </row>
        <row r="2325">
          <cell r="E2325" t="str">
            <v>2 - Typologie des équipements éligibles et non éligibles</v>
          </cell>
        </row>
        <row r="2326">
          <cell r="E2326" t="str">
            <v>Ce chapitre précise chacune des catégories d’équipements éligibles à la prime d’intégration au bâti définie dans l'annexe de l'arrêté du 10 juillet 2006</v>
          </cell>
        </row>
        <row r="2328">
          <cell r="E2328" t="str">
            <v>2.1 - Toitures, ardoises ou tuiles conçues industriellement avec ou sans support</v>
          </cell>
        </row>
        <row r="2330">
          <cell r="E2330" t="str">
            <v>2.1.1- Equipements éligibles à la prime d’intégration au bâti :</v>
          </cell>
        </row>
        <row r="2332">
          <cell r="E2332" t="str">
            <v>Par toiture, on entend l’ensemble des éléments qui composent la couverture et le couvrement d’uneconstruction, comprenant à la fois les matériaux de couverture proprement dit – notamment lesardoises, les tuiles, le zinc - et leurs supports, tels que les c</v>
          </cell>
        </row>
        <row r="2334">
          <cell r="E2334" t="str">
            <v>La couverture est l’ensemble des ouvrages et matériaux de revêtement qui assurent le couvert d’uneconstruction. La couverture, partie extérieure du toit, ne participe pas à la stabilité des ouvragesmais doit protéger de façon étanche et durable les supers</v>
          </cell>
        </row>
        <row r="2336">
          <cell r="E2336" t="str">
            <v>Par opposition, le couvrement participe à la stabilité de l’ouvrage.</v>
          </cell>
        </row>
        <row r="2338">
          <cell r="E2338" t="str">
            <v>Les toitures, ardoises et tuiles sont considérées comme conçues industriellement s’il s’agit decomplexes fabriqués en usine comprenant au minimum des cellules photovoltaïques, un câblageélectrique, un support assurant la résistance mécanique de l’ensemble</v>
          </cell>
        </row>
        <row r="2340">
          <cell r="E2340" t="str">
            <v>Les exemples ci-dessous sont éligibles à la prime d’intégration au bâti :</v>
          </cell>
        </row>
        <row r="2342">
          <cell r="E2342" t="str">
            <v>a- L’équipement de production d’électricité photovoltaïque correspond à un assemblage comprenantle support et le module photovoltaïque, conçu industriellement et spécifiquement pour cetteapplication.</v>
          </cell>
        </row>
        <row r="2344">
          <cell r="E2344" t="str">
            <v>b- L’équipement de production d’électricité photovoltaïque comprend les rails de fixation et lesmodules photovoltaïques (l’ensemble a été conçu industriellement et spécifiquement pour cetteapplication).</v>
          </cell>
        </row>
        <row r="2345">
          <cell r="D2345" t="str">
            <v xml:space="preserve">INSOLATION </v>
          </cell>
        </row>
        <row r="2346">
          <cell r="E2346" t="str">
            <v>c- L’équipement de production d’électricité photovoltaïque est composé d’éléments qui répondentaux conditions du a) ou du b) ci-dessus et est considéré comme une toiture sur tout ou partie dubâtiment afin de l’ombrer.</v>
          </cell>
        </row>
        <row r="2347">
          <cell r="E2347" t="str">
            <v>Insolation (unité : h / durée t ; symbole : SS - insolation - : Dans le cas du rayonnement solaire, c'est la durée d'heures de soleil durant un espace de temps. Par exemple l'insolation journalière d'un jour donné est de 5 h / jour. Approximativement on a</v>
          </cell>
        </row>
        <row r="2348">
          <cell r="E2348" t="str">
            <v>d- L’équipement de production d’électricité correspond à un assemblage comprenant le supportassocié à une membrane souple d’étanchéité comprenant des cellules photovoltaïques, conçuindustriellement et spécifiquement pour cette application.</v>
          </cell>
        </row>
        <row r="2349">
          <cell r="D2349" t="str">
            <v>INSTALLATION optimisée d'un PARTICULIER</v>
          </cell>
        </row>
        <row r="2350">
          <cell r="E2350" t="str">
            <v>2.1.2- Equipements non éligibles à la prime d’intégration au bâti :</v>
          </cell>
        </row>
        <row r="2351">
          <cell r="E2351" t="str">
            <v>Dans le cas d'une installation raccordée au réseau par un particulier :</v>
          </cell>
        </row>
        <row r="2352">
          <cell r="E2352" t="str">
            <v>Les toitures, ardoises ou tuiles installées en surimposition à une structure ne sont pas éligibles.Ainsi, l’installation d’un panneau monté sur un toit terrasse sur une structure métallique, dite de« type console », ne peut être considérée comme de l’inté</v>
          </cell>
        </row>
        <row r="2353">
          <cell r="E2353" t="str">
            <v xml:space="preserve"> - ensuite,  s'il n'y a pas d'aide des Collectivités Locales, je conseille à mes amis et relations d'optimiser le crédit d'impôt en se limitant pour le prix du matériel à 16.000 € pour un couple sans enfants, (16.200 s'il y a un enfant, 16.400 s'il y en a</v>
          </cell>
        </row>
        <row r="2354">
          <cell r="E2354" t="str">
            <v>2.2 - Brise-soleil</v>
          </cell>
        </row>
        <row r="2356">
          <cell r="D2356" t="str">
            <v>INTEGRATION dans le BATI</v>
          </cell>
          <cell r="E2356" t="str">
            <v>Une façade est une des faces verticales en élévation d’une construction1.</v>
          </cell>
        </row>
        <row r="2357">
          <cell r="E2357" t="str">
            <v>1 En élévation signifie à l’exclusion des soubassements et des parties enterrées.</v>
          </cell>
        </row>
        <row r="2358">
          <cell r="E2358" t="str">
            <v>Batiactu : Alors justement, comment sait-on que les panneaux sont bien intégrés sur le bâtiment ?</v>
          </cell>
        </row>
        <row r="2359">
          <cell r="E2359" t="str">
            <v>2.2.1- Equipements éligibles à la prime d’intégration au bâti :</v>
          </cell>
        </row>
        <row r="2360">
          <cell r="E2360" t="str">
            <v>J-L. B : Ce sont les Drire (Directions Régionales de l'Industrie de la Recherche et de l'Environnement) qui sont chargées de décider si l’intégration donne droit au tarif d’achat à 55 c€/kWh. Chacune a en sa possession une description précise des fonction</v>
          </cell>
        </row>
        <row r="2361">
          <cell r="E2361" t="str">
            <v xml:space="preserve">Par brise-soleil, on entend les dispositifs rapportés extérieurement sur une façade, en avant des baiesvitrées, de façon à les protéger de la lumière directe du soleil. La prolongation continue oudiscontinue, d’un brise-soleil en dehors d’une zone vitrée </v>
          </cell>
        </row>
        <row r="2363">
          <cell r="E2363" t="str">
            <v>Les équipements ci-dessous ne sont pas éligibles à la prime, compte tenu de l’absence de baies vitrées :</v>
          </cell>
        </row>
        <row r="2365">
          <cell r="E2365" t="str">
            <v>De même, les pergolas et les préaux ne peuvent généralement pas être considérés comme des brisesoleil.</v>
          </cell>
        </row>
        <row r="2367">
          <cell r="E2367" t="str">
            <v>2.3 - Allège</v>
          </cell>
        </row>
        <row r="2369">
          <cell r="E2369" t="str">
            <v>Par allège, on entend les équipements se substituant à la partie du mur située entre le plancher etl’appui d'une baie2 d’une construction. La prolongation continue ou discontinue d’une allège à desfins exclusivement architecturales est éligible à la prime</v>
          </cell>
        </row>
        <row r="2370">
          <cell r="E2370" t="str">
            <v>- La protection ou la régulation thermique</v>
          </cell>
        </row>
        <row r="2371">
          <cell r="E2371" t="str">
            <v>2 Baie : toute ouverture, pratiquée dans un mur ou dans une toiture, ayant pour objet le passage ou l’éclairage des locaux</v>
          </cell>
        </row>
        <row r="2372">
          <cell r="E2372" t="str">
            <v>(porte extérieure, fenêtre, vasistas, lucarne…)</v>
          </cell>
        </row>
        <row r="2373">
          <cell r="E2373" t="str">
            <v>3 L’allège peut déborder de part et d’autre de la baie et est alors appelée « allège débordante ».</v>
          </cell>
        </row>
        <row r="2374">
          <cell r="E2374" t="str">
            <v> 2. Les équipements de production d'électricité photovoltaïque doivent venir en substitution d'un ou plusieurs équipements, dont la liste exhaustive est définie dans l'arrêté du 10 juillet 2006.</v>
          </cell>
        </row>
        <row r="2375">
          <cell r="E2375" t="str">
            <v>2.4 - Verrière sans protection arrière</v>
          </cell>
        </row>
        <row r="2376">
          <cell r="E2376" t="str">
            <v>2 - Typologie des équipements éligibles et non éligibles</v>
          </cell>
        </row>
        <row r="2377">
          <cell r="E2377" t="str">
            <v>Grâce à leur aspect semi-transparent, des équipements photovoltaïques peuvent faire office deverrière. Sont donc concernés par cette catégorie les équipements se substituant à une ou plusieursparois vitrées. Par protection arrière, on entend tout disposit</v>
          </cell>
        </row>
        <row r="2379">
          <cell r="E2379" t="str">
            <v>Une construction ouverte équipée d’une verrière qui remplit une fonction de protection physiquedes biens ou des personnes contre les intempéries est éligible si cette verrière respecte les conditionsde l’alinéa précédent.</v>
          </cell>
        </row>
        <row r="2381">
          <cell r="E2381" t="str">
            <v>2.5 - Garde-corps de fenêtre, de balcon ou de terrasse</v>
          </cell>
        </row>
        <row r="2383">
          <cell r="E2383" t="str">
            <v>Il s’agit ici d’ouvrages à hauteur d’appui qui ont pour rôle de protéger contre les risques de chutefortuite dans le vide les personnes stationnant ou circulant à proximité de ce dernier, mais non deleur interdire le passage ou l’escalade forcée ou volont</v>
          </cell>
        </row>
        <row r="2385">
          <cell r="E2385" t="str">
            <v>2.6 - Bardage</v>
          </cell>
        </row>
        <row r="2387">
          <cell r="E2387" t="str">
            <v>Par bardage, on entend les équipements fixés mécaniquement par l’intermédiaire d’une ossaturesecondaire solidaire soit d’une paroi support (bardage rapporté) soit de l’ossature de la constructionpour le revêtement extérieur d’une ou plusieurs façades d’un</v>
          </cell>
        </row>
        <row r="2389">
          <cell r="E2389" t="str">
            <v>2.7 - Mur-rideau</v>
          </cell>
        </row>
        <row r="2391">
          <cell r="E2391" t="str">
            <v>Un mur-rideau est également appelé façade rideau, mur panneau ou façade panneau.</v>
          </cell>
        </row>
        <row r="2393">
          <cell r="E2393" t="str">
            <v>Un mur-rideau est une façade légère constituée d’une ou de plusieurs parois, ne participant pas à lastabilité de l’édifice et dont au moins une des parois est caractérisée par une masse faible. Cettefaçade se décompose en différentes parties distinctes :</v>
          </cell>
        </row>
        <row r="2395">
          <cell r="E2395" t="str">
            <v>• les supports qui forment une ossature générale supportant l’ensemble de la façade légère,</v>
          </cell>
        </row>
        <row r="2396">
          <cell r="E2396" t="str">
            <v>• et les éléments de remplissage fixés à ces supports.</v>
          </cell>
        </row>
        <row r="2397">
          <cell r="E2397" t="str">
            <v>c- L’équipement de production d’électricité photovoltaïque est composé d’éléments qui répondentaux conditions du a) ou du b) ci-dessus et est considéré comme une toiture sur tout ou partie dubâtiment afin de l’ombrer.</v>
          </cell>
        </row>
        <row r="2398">
          <cell r="E2398" t="str">
            <v>Un mur-rideau est donc l’ensemble des équipements servant de remplissage à cette façade et fixés sur supports.</v>
          </cell>
        </row>
        <row r="2399">
          <cell r="E2399" t="str">
            <v>d- L’équipement de production d’électricité correspond à un assemblage comprenant le supportassocié à une membrane souple d’étanchéité comprenant des cellules photovoltaïques, conçuindustriellement et spécifiquement pour cette application.</v>
          </cell>
        </row>
        <row r="2400">
          <cell r="E2400" t="str">
            <v>Détail illustré et évolutions sur :</v>
          </cell>
        </row>
        <row r="2401">
          <cell r="E2401" t="str">
            <v>2.1.2- Equipements non éligibles à la prime d’intégration au bâti :</v>
          </cell>
        </row>
        <row r="2402">
          <cell r="E2402" t="str">
            <v>http://www.tecsol.fr/spv/Guide-integration_dideme_19-04-07.pdf</v>
          </cell>
        </row>
        <row r="2403">
          <cell r="E2403" t="str">
            <v>4 www.industrie.gouv.fr/energie</v>
          </cell>
        </row>
        <row r="2405">
          <cell r="D2405" t="str">
            <v>INTENSITE</v>
          </cell>
          <cell r="E2405" t="str">
            <v>2.2 - Brise-soleil</v>
          </cell>
        </row>
        <row r="2407">
          <cell r="E2407" t="str">
            <v>Intensité (unité : Ampère, A ; symbole : I) -  intensity -  : Unité de courant électrique qui mesure le débit d'électrons. L'unité est l'Ampère* et représente la valeur du flux d'électrons dans un conducteur de un coulomb. Voir courant.</v>
          </cell>
        </row>
        <row r="2408">
          <cell r="E2408" t="str">
            <v>1 En élévation signifie à l’exclusion des soubassements et des parties enterrées.</v>
          </cell>
        </row>
        <row r="2409">
          <cell r="D2409" t="str">
            <v>INTERSOLE / Système d'intégration</v>
          </cell>
        </row>
        <row r="2410">
          <cell r="E2410" t="str">
            <v>2.2.1- Equipements éligibles à la prime d’intégration au bâti :</v>
          </cell>
        </row>
        <row r="2411">
          <cell r="E2411" t="str">
            <v>Le système d'intégration INTERSOLE est composé de plaques PEHD recyclés conçues pour répondre parfaitement à l'étanchéité des toitures. Les panneaux sont installés et fixés par des rails en aluminium et permettent de les surélever. Une ventilation naturel</v>
          </cell>
        </row>
        <row r="2412">
          <cell r="E2412" t="str">
            <v xml:space="preserve">Par brise-soleil, on entend les dispositifs rapportés extérieurement sur une façade, en avant des baiesvitrées, de façon à les protéger de la lumière directe du soleil. La prolongation continue oudiscontinue, d’un brise-soleil en dehors d’une zone vitrée </v>
          </cell>
        </row>
        <row r="2413">
          <cell r="D2413" t="str">
            <v>IRRADIATION SOLAIRE</v>
          </cell>
        </row>
        <row r="2414">
          <cell r="E2414" t="str">
            <v>Les équipements ci-dessous ne sont pas éligibles à la prime, compte tenu de l’absence de baies vitrées :</v>
          </cell>
        </row>
        <row r="2415">
          <cell r="E2415" t="str">
            <v>Quantité d'énergie du soleil reçue par une surface donnée, exprimée couramment en kWh/m2. Cette énergie arrive à la surface de la Terre par trois types de rayonnements: diffus, directe et albédo.</v>
          </cell>
        </row>
        <row r="2416">
          <cell r="E2416" t="str">
            <v>De même, les pergolas et les préaux ne peuvent généralement pas être considérés comme des brisesoleil.</v>
          </cell>
        </row>
        <row r="2417">
          <cell r="E2417" t="str">
            <v>Irradiation (unité : W . h / m² . durée t; symbole : G) - Irradiation - : Dans le cas du rayonnement solaire, direct et / ou diffus, c'est une énergie durant un espace de temps par exemple l'irradiation journalière d'un jour donné est de 5 kW . h / m² . j</v>
          </cell>
        </row>
        <row r="2418">
          <cell r="E2418" t="str">
            <v>2.3 - Allège</v>
          </cell>
        </row>
        <row r="2419">
          <cell r="E2419" t="str">
            <v>Irradiation Global Horizontal IGH : Valeur donnée. C'est l'énergie lumineuse réelle reçue du soleil à la surface de la terre , durant une journée (ou un mois) en tenant compte des phénomènes météorologiques. Cette valeur peut être mesurée ou estimée à par</v>
          </cell>
        </row>
        <row r="2420">
          <cell r="E2420" t="str">
            <v>Par allège, on entend les équipements se substituant à la partie du mur située entre le plancher etl’appui d'une baie2 d’une construction. La prolongation continue ou discontinue d’une allège à desfins exclusivement architecturales est éligible à la prime</v>
          </cell>
        </row>
        <row r="2421">
          <cell r="E2421" t="str">
            <v>Irradiation Directe Horizontal IBH : Valeur calculée. C'est la composante directe de l'énergie lumineuse provenant des rayons du soleil sur un plan horizontal. Cette valeur peut être mesurée ou estimée à partir de l'irradiation solaire global.</v>
          </cell>
        </row>
        <row r="2422">
          <cell r="E2422" t="str">
            <v>2 Baie : toute ouverture, pratiquée dans un mur ou dans une toiture, ayant pour objet le passage ou l’éclairage des locaux</v>
          </cell>
        </row>
        <row r="2423">
          <cell r="E2423" t="str">
            <v xml:space="preserve">Irradiation Diffuse Horizontal IDH : Valeur calculée. C'est l'énergie lumineuse provenant de la voute célecte en excluant le rayonnement directe du soleil sur un plan horizontal. Cette valeur peut être mesurée avec un ou estimée à partir de l'irradiation </v>
          </cell>
        </row>
        <row r="2424">
          <cell r="E2424" t="str">
            <v>3 L’allège peut déborder de part et d’autre de la baie et est alors appelée « allège débordante ».</v>
          </cell>
        </row>
        <row r="2425">
          <cell r="E2425" t="str">
            <v>Note : l'Irradiation Global Horizontal IGH est égale à l'Irradiation Directe Horizontal IBH plus l'Irradiation Diffuse Horizontal IDH.</v>
          </cell>
        </row>
        <row r="2426">
          <cell r="E2426" t="str">
            <v>2.4 - Verrière sans protection arrière</v>
          </cell>
        </row>
        <row r="2427">
          <cell r="E2427" t="str">
            <v>Irradiation Directe dans le plan IBP : Valeur calculée. C'est la composante directe de l'énergie lumineuse provenant des rayons du soleil dans le plan dont l'inclinaison et l'orientation ont été définies. Cette valeur est calculée à partir de l'irradiatio</v>
          </cell>
        </row>
        <row r="2428">
          <cell r="E2428" t="str">
            <v>Grâce à leur aspect semi-transparent, des équipements photovoltaïques peuvent faire office deverrière. Sont donc concernés par cette catégorie les équipements se substituant à une ou plusieursparois vitrées. Par protection arrière, on entend tout disposit</v>
          </cell>
        </row>
        <row r="2429">
          <cell r="E2429" t="str">
            <v>Irradiation Solaire Diffuse dans le plan IDP : Valeur calculée. C'est l'énergie lumineuse provenant de la voute célecte en excluant le rayonnement directe du soleil dans le plan dont l'inclinaison et l'orientation ont été définies. Cette valeur est calcul</v>
          </cell>
        </row>
        <row r="2430">
          <cell r="E2430" t="str">
            <v>Une construction ouverte équipée d’une verrière qui remplit une fonction de protection physiquedes biens ou des personnes contre les intempéries est éligible si cette verrière respecte les conditionsde l’alinéa précédent.</v>
          </cell>
        </row>
        <row r="2431">
          <cell r="E2431" t="str">
            <v>Irradiation Solaire Réfléchie dans le plan IRP : Valeur calculée. C'est l'énergie lumineuse réfléchie par le sol dans le plan dont l'inclinaison et l'orientation ont été définies, issue de la voute célecte incluant le rayonnement directe du soleil et le r</v>
          </cell>
        </row>
        <row r="2432">
          <cell r="E2432" t="str">
            <v>2.5 - Garde-corps de fenêtre, de balcon ou de terrasse</v>
          </cell>
        </row>
        <row r="2433">
          <cell r="E2433" t="str">
            <v xml:space="preserve">Irradiation Global dans le plan IGP : Valeur Calculée. C'est l'énergie lumineuse réelle reçue du soleil à la surface de la terre le plan dont l'inclinaison et l'orientation ont été définies. Cette valeur est la somme de l'Irradiation Directe dans le plan </v>
          </cell>
        </row>
        <row r="2434">
          <cell r="E2434" t="str">
            <v>Il s’agit ici d’ouvrages à hauteur d’appui qui ont pour rôle de protéger contre les risques de chutefortuite dans le vide les personnes stationnant ou circulant à proximité de ce dernier, mais non deleur interdire le passage ou l’escalade forcée ou volont</v>
          </cell>
        </row>
        <row r="2435">
          <cell r="E2435" t="str">
            <v>Exemple d'irradiation</v>
          </cell>
        </row>
        <row r="2436">
          <cell r="E2436" t="str">
            <v>2.6 - Bardage</v>
          </cell>
        </row>
        <row r="2438">
          <cell r="E2438" t="str">
            <v>Par bardage, on entend les équipements fixés mécaniquement par l’intermédiaire d’une ossaturesecondaire solidaire soit d’une paroi support (bardage rapporté) soit de l’ossature de la constructionpour le revêtement extérieur d’une ou plusieurs façades d’un</v>
          </cell>
        </row>
        <row r="2440">
          <cell r="E2440" t="str">
            <v>2.7 - Mur-rideau</v>
          </cell>
        </row>
        <row r="2442">
          <cell r="E2442" t="str">
            <v>Un mur-rideau est également appelé façade rideau, mur panneau ou façade panneau.</v>
          </cell>
        </row>
        <row r="2444">
          <cell r="E2444" t="str">
            <v>Un mur-rideau est une façade légère constituée d’une ou de plusieurs parois, ne participant pas à lastabilité de l’édifice et dont au moins une des parois est caractérisée par une masse faible. Cettefaçade se décompose en différentes parties distinctes :</v>
          </cell>
        </row>
        <row r="2446">
          <cell r="E2446" t="str">
            <v>• les supports qui forment une ossature générale supportant l’ensemble de la façade légère,</v>
          </cell>
        </row>
        <row r="2447">
          <cell r="E2447" t="str">
            <v>• et les éléments de remplissage fixés à ces supports.</v>
          </cell>
        </row>
        <row r="2449">
          <cell r="E2449" t="str">
            <v>Un mur-rideau est donc l’ensemble des équipements servant de remplissage à cette façade et fixés sur supports.</v>
          </cell>
        </row>
        <row r="2451">
          <cell r="E2451" t="str">
            <v>Détail illustré et évolutions sur :</v>
          </cell>
        </row>
        <row r="2453">
          <cell r="E2453" t="str">
            <v>http://www.tecsol.fr/spv/Guide-integration_dideme_19-04-07.pdf</v>
          </cell>
        </row>
        <row r="2454">
          <cell r="E2454" t="str">
            <v>4 www.industrie.gouv.fr/energie</v>
          </cell>
        </row>
        <row r="2456">
          <cell r="D2456" t="str">
            <v>INTENSITE</v>
          </cell>
        </row>
        <row r="2458">
          <cell r="E2458" t="str">
            <v>Intensité (unité : Ampère, A ; symbole : I) -  intensity -  : Unité de courant électrique qui mesure le débit d'électrons. L'unité est l'Ampère* et représente la valeur du flux d'électrons dans un conducteur de un coulomb. Voir courant.</v>
          </cell>
        </row>
        <row r="2459">
          <cell r="D2459" t="str">
            <v xml:space="preserve">Le PV  &amp;  ISOLATION THERMIQUE </v>
          </cell>
        </row>
        <row r="2460">
          <cell r="D2460" t="str">
            <v>INTERSOLE / Système d'intégration</v>
          </cell>
        </row>
        <row r="2461">
          <cell r="E2461" t="str">
            <v>On parle souvent du fait qu’une cellule photovoltaïque produit plus quand il fait froid. Règle du modus tollens oblige : quand il fait chaud, elle produit donc moins. Pour cette raison on s’arrange toujours pour qu’un panneau photovoltaïque soit le plus p</v>
          </cell>
        </row>
        <row r="2462">
          <cell r="E2462" t="str">
            <v>Le système d'intégration INTERSOLE est composé de plaques PEHD recyclés conçues pour répondre parfaitement à l'étanchéité des toitures. Les panneaux sont installés et fixés par des rails en aluminium et permettent de les surélever. Une ventilation naturel</v>
          </cell>
        </row>
        <row r="2463">
          <cell r="E2463" t="str">
            <v>Examinons points suivants :</v>
          </cell>
        </row>
        <row r="2464">
          <cell r="D2464" t="str">
            <v>IRRADIATION SOLAIRE</v>
          </cell>
        </row>
        <row r="2465">
          <cell r="E2465" t="str">
            <v xml:space="preserve">1. Quand une installation photovoltaïque possède deux lignes de panneaux, ceux du haut sont de 10 à 20° plus chauds que ceux du bas lors d’un fort ensoleillement. Il y a donc un phénomène important de circulation de la chaleur grâce à la ventilation sous </v>
          </cell>
        </row>
        <row r="2466">
          <cell r="E2466" t="str">
            <v>2. Le Soleil réchauffe le toit par rayonnement. La chaleur du soleil est transmise à travers le toit au reste de la structure du bâtiment par un phénomène de conduction (par contact avec d’autres matériaux), de convection et également de rayonnement (beau</v>
          </cell>
        </row>
        <row r="2467">
          <cell r="E2467" t="str">
            <v>3. Aux heures les plus chaudes, la température à la surface d’un panneau photovoltaïque peut monter jusqu’à 70° voir plus encore. Dans les mêmes conditions, les tuiles vont approcher des 60°. Mais le panneau va accumuler moins de chaleur que la tuile et v</v>
          </cell>
        </row>
        <row r="2468">
          <cell r="E2468" t="str">
            <v xml:space="preserve">4. Selon le système d’intégration, nous aurons des résultats différents, que ce soit en terme d’isolation mais aussi en terme de convection. Une installation de type PVTECH bien posée est toujours voligée. Le bois est un très bon isolant thermique, aussi </v>
          </cell>
        </row>
        <row r="2469">
          <cell r="E2469" t="str">
            <v>5. Selon l’isolant utilisé (laine de verre, de roche, de mouton, etc.) et l’épaisseur de ce dernier, nous aurons des comportements différents face aux phénomènes de convection, de conduction et de rayonnement.</v>
          </cell>
        </row>
        <row r="2470">
          <cell r="E2470" t="str">
            <v>Conclusion</v>
          </cell>
        </row>
        <row r="2471">
          <cell r="E2471" t="str">
            <v>En guise de conclusion, nous allons vous donner la position sur ce sujet de l’ADEME représentée par l’espace Info Energie de notre région.  Sur cette question un architecte nous a répondu : « C’est une masse noire mais avec ventilation sous les panneaux d</v>
          </cell>
        </row>
        <row r="2472">
          <cell r="E2472" t="str">
            <v>Le phénomène d’accumulation de la chaleur, au travers d’une masse ou d’un liquide est important. Mais un panneau photovoltaïque est relativement léger  et représente une masse faible en comparaison de tuiles ou même d’ardoises.</v>
          </cell>
        </row>
        <row r="2473">
          <cell r="E2473" t="str">
            <v>De même, de nombreux témoignages relatifs à nos installations nous confirment que la pose de panneaux photovoltaiques n’a pas d’incidence sur la température des pièces aménagées sous les combles par exemple.</v>
          </cell>
        </row>
        <row r="2474">
          <cell r="E2474" t="str">
            <v xml:space="preserve">Irradiation Diffuse Horizontal IDH : Valeur calculée. C'est l'énergie lumineuse provenant de la voute célecte en excluant le rayonnement directe du soleil sur un plan horizontal. Cette valeur peut être mesurée avec un ou estimée à partir de l'irradiation </v>
          </cell>
        </row>
        <row r="2476">
          <cell r="B2476" t="str">
            <v>J</v>
          </cell>
          <cell r="E2476" t="str">
            <v>Note : l'Irradiation Global Horizontal IGH est égale à l'Irradiation Directe Horizontal IBH plus l'Irradiation Diffuse Horizontal IDH.</v>
          </cell>
        </row>
        <row r="2478">
          <cell r="E2478" t="str">
            <v>Irradiation Directe dans le plan IBP : Valeur calculée. C'est la composante directe de l'énergie lumineuse provenant des rayons du soleil dans le plan dont l'inclinaison et l'orientation ont été définies. Cette valeur est calculée à partir de l'irradiatio</v>
          </cell>
        </row>
        <row r="2480">
          <cell r="D2480" t="str">
            <v>LEXIQUE</v>
          </cell>
          <cell r="E2480" t="str">
            <v>Irradiation Solaire Diffuse dans le plan IDP : Valeur calculée. C'est l'énergie lumineuse provenant de la voute célecte en excluant le rayonnement directe du soleil dans le plan dont l'inclinaison et l'orientation ont été définies. Cette valeur est calcul</v>
          </cell>
        </row>
        <row r="2482">
          <cell r="E2482" t="str">
            <v>Voir annexe</v>
          </cell>
        </row>
        <row r="2484">
          <cell r="D2484" t="str">
            <v>Logiciel  PV SOL   ( Prix 698 € sous réserve )</v>
          </cell>
          <cell r="E2484" t="str">
            <v xml:space="preserve">Irradiation Global dans le plan IGP : Valeur Calculée. C'est l'énergie lumineuse réelle reçue du soleil à la surface de la terre le plan dont l'inclinaison et l'orientation ont été définies. Cette valeur est la somme de l'Irradiation Directe dans le plan </v>
          </cell>
        </row>
        <row r="2486">
          <cell r="E2486" t="str">
            <v>PV*SOL gridcon</v>
          </cell>
        </row>
        <row r="2488">
          <cell r="E2488" t="str">
            <v>Programme de simulation dynamique pour la conception et le calcul d´installations photovoltaïques raccordées au réseau.</v>
          </cell>
        </row>
        <row r="2490">
          <cell r="E2490" t="str">
            <v>Le concept</v>
          </cell>
        </row>
        <row r="2492">
          <cell r="E2492" t="str">
            <v>PV*SOL gridcon est un programme de simulation pour les installations photovoltaïques raccordées au réseau. Ce programme permet d´optimiser les configurations de systèmes les plus courantes pour aboutir à une conception plus efficace de l´installation.</v>
          </cell>
        </row>
        <row r="2494">
          <cell r="E2494" t="str">
            <v>Ce logiciel de simulation a été conçu pour répondre aux besoins des ingénieurs, couvreurs et installateurs travaillant dans le domaine de l'électrotechnique et des techniques du bâtiment.</v>
          </cell>
        </row>
        <row r="2496">
          <cell r="E2496" t="str">
            <v>L´installation peut être composée à partir d´une multitude de modules photovoltaïques. Après avoir déterminé la taille de l´installation, vous obtenez une aide à travers un revêtement automatique du toit. Après vérification des paramètres significatifs, l</v>
          </cell>
        </row>
        <row r="2500">
          <cell r="E2500" t="str">
            <v>Câblage des modules et onduleur(s)</v>
          </cell>
        </row>
        <row r="2502">
          <cell r="E2502" t="str">
            <v>Pour tout nouveau projet, une pré-étude permettant de visualiser les possibilités de câblage du champ photovoltaïque suivant l´onduleur choisi vous sera proposée et vous permettra de choisir la combinaison la mieux adaptée. Les possibilités de câblage son</v>
          </cell>
        </row>
        <row r="2504">
          <cell r="E2504" t="str">
            <v>La simulation</v>
          </cell>
        </row>
        <row r="2506">
          <cell r="E2506" t="str">
            <v>Les calculs sont effectués à partir d´un bilan horaire. Le rendement de l'installation photovoltaïque déterminé par une simulation annuelle repose sur un modèle mathématique permettant une modélisation exacte des caractéristiques de chacun des modules pho</v>
          </cell>
        </row>
        <row r="2508">
          <cell r="E2508" t="str">
            <v>Cette fonction permet d'entrer, de façon plus ou moins détaillée, les coûts des modules, des onduleurs ou du montage. Le logiciel prend également en compte les crédits d´impôts, et dans ce cas les amortissements, les déductions, les impôts acquittés et le</v>
          </cell>
        </row>
        <row r="2510">
          <cell r="D2510" t="str">
            <v xml:space="preserve">Le PV  &amp;  ISOLATION THERMIQUE </v>
          </cell>
        </row>
        <row r="2512">
          <cell r="E2512" t="str">
            <v>On parle souvent du fait qu’une cellule photovoltaïque produit plus quand il fait froid. Règle du modus tollens oblige : quand il fait chaud, elle produit donc moins. Pour cette raison on s’arrange toujours pour qu’un panneau photovoltaïque soit le plus p</v>
          </cell>
        </row>
        <row r="2514">
          <cell r="E2514" t="str">
            <v>Les données climatiques</v>
          </cell>
        </row>
        <row r="2516">
          <cell r="E2516" t="str">
            <v>Le logiciel contient les données climatiques d´irradiation, de température et de vitesse du vent pour au moins 150 sites en Allemagne et environ 500 en Europe. Ce sont des données unihoraires valables pour une période d´un an.</v>
          </cell>
        </row>
        <row r="2517">
          <cell r="E2517" t="str">
            <v>Le module Meteosyn, intégré dans le logiciel propose 2000 sites supplémentaires répartis dans le monde entier et peut de plus générer les valeurs unihoraires de ces sites à partir des valeurs mensuelles.</v>
          </cell>
        </row>
        <row r="2518">
          <cell r="E2518" t="str">
            <v>Il est en outre possible d'importer les fichiers *.TRY du service météorologique allemand (DWD). Le générateur météo suisse METEONORM permet de produire  des données météorologiques du monde entier et de les importer dans le programme PV*SOL via une inter</v>
          </cell>
        </row>
        <row r="2519">
          <cell r="E2519" t="str">
            <v xml:space="preserve">4. Selon le système d’intégration, nous aurons des résultats différents, que ce soit en terme d’isolation mais aussi en terme de convection. Une installation de type PVTECH bien posée est toujours voligée. Le bois est un très bon isolant thermique, aussi </v>
          </cell>
        </row>
        <row r="2520">
          <cell r="E2520" t="str">
            <v>L´éditeur d´ombre portée</v>
          </cell>
        </row>
        <row r="2521">
          <cell r="E2521" t="str">
            <v>Conclusion</v>
          </cell>
        </row>
        <row r="2522">
          <cell r="E2522" t="str">
            <v>PV*SOL permet de déterminer, pour chaque générateur partiel, l'ombre créée par la ligne d'horizon, des immeubles ou des arbres, grâce à la possibilité d'entrer les objets correspondants.</v>
          </cell>
        </row>
        <row r="2523">
          <cell r="E2523" t="str">
            <v>Le phénomène d’accumulation de la chaleur, au travers d’une masse ou d’un liquide est important. Mais un panneau photovoltaïque est relativement léger  et représente une masse faible en comparaison de tuiles ou même d’ardoises.</v>
          </cell>
        </row>
        <row r="2524">
          <cell r="E2524" t="str">
            <v>Les résultats suivants peuvent être présentés à l'aide de graphiques, d’un rapport de projet détaillé accompagné de dessins présentés au client ou de tableaux récapitulatifs:</v>
          </cell>
        </row>
        <row r="2526">
          <cell r="E2526" t="str">
            <v>Rendement annuel spécifique prévu</v>
          </cell>
        </row>
        <row r="2527">
          <cell r="E2527" t="str">
            <v>Final Yield (facteur de rendement global)</v>
          </cell>
        </row>
        <row r="2528">
          <cell r="E2528" t="str">
            <v>Ratio de performance</v>
          </cell>
        </row>
        <row r="2529">
          <cell r="E2529" t="str">
            <v>Rendement énergétique du système</v>
          </cell>
        </row>
        <row r="2530">
          <cell r="E2530" t="str">
            <v>Rendement du générateur photovoltaïque</v>
          </cell>
        </row>
        <row r="2531">
          <cell r="D2531" t="str">
            <v>LEXIQUE</v>
          </cell>
          <cell r="E2531" t="str">
            <v>Taux de couverture solaire</v>
          </cell>
        </row>
        <row r="2532">
          <cell r="E2532" t="str">
            <v>Courbes de flux d’énergie et d'autres paramètres</v>
          </cell>
        </row>
        <row r="2533">
          <cell r="E2533" t="str">
            <v>Calcul de rentabilité</v>
          </cell>
        </row>
        <row r="2535">
          <cell r="D2535" t="str">
            <v>Logiciel  PV SOL   ( Prix 698 € sous réserve )</v>
          </cell>
          <cell r="E2535" t="str">
            <v>SOURCE :  http://www.valentin.de/index_fr_page=pvsol_grid</v>
          </cell>
        </row>
        <row r="2537">
          <cell r="D2537" t="str">
            <v>Logiciel de Dimensionnement :</v>
          </cell>
          <cell r="E2537" t="str">
            <v>PV*SOL gridcon</v>
          </cell>
        </row>
        <row r="2539">
          <cell r="E2539" t="str">
            <v>Logiciel de dimensionnement : logiciel informatique permettant pour atteindre une performance donnée, de dimensionner des installations solaires PV, c'est-à-dire déterminer et calculer la puissance totale des panneaux solaires PV et la capacité totale des</v>
          </cell>
        </row>
        <row r="2541">
          <cell r="D2541" t="str">
            <v>Logiciel de Simulation</v>
          </cell>
          <cell r="E2541" t="str">
            <v>Le concept</v>
          </cell>
        </row>
        <row r="2543">
          <cell r="E2543" t="str">
            <v>Logiciel de simulation : logiciel permettant d'évaluer pour une installation donnée la performance obtenu, c'est-à-dire le taux de couverture de l'installation à partir de la puissance totale des panneaux solaires PV installés et de la capacité totale des</v>
          </cell>
        </row>
        <row r="2545">
          <cell r="D2545" t="str">
            <v>Longueur d'onde</v>
          </cell>
          <cell r="E2545" t="str">
            <v>Ce logiciel de simulation a été conçu pour répondre aux besoins des ingénieurs, couvreurs et installateurs travaillant dans le domaine de l'électrotechnique et des techniques du bâtiment.</v>
          </cell>
        </row>
        <row r="2547">
          <cell r="E2547" t="str">
            <v>Longueur d'onde (unité : mètre sous unité nanomètre (10-9 m), nm ; symbole : l ) -  wavelenth -  : Distance (exprimée souvent en angström 10-10 m - Å) entre deux crêtes d'un phénomène ondulatoire.</v>
          </cell>
        </row>
        <row r="2549">
          <cell r="D2549" t="str">
            <v>Maintenance d'une installation</v>
          </cell>
        </row>
        <row r="2551">
          <cell r="E2551" t="str">
            <v>Les installations photovoltaïques ne contiennent pas de pièces mobiles, de paliers ou autres composants nécessitant une maintenance importante.</v>
          </cell>
        </row>
        <row r="2552">
          <cell r="E2552" t="str">
            <v xml:space="preserve">Il est recommandé de vérifier la plausibilité des valeurs de rendement en contrôlant régulièrement le compteur du courant solaire injecté. </v>
          </cell>
        </row>
        <row r="2553">
          <cell r="E2553" t="str">
            <v>Pour détecter le plus tôt possible les éventuelles pannes de l'installation, la meilleure solution consiste à transmettre tout défaut technique en temps réel vers un centre de surveillance.</v>
          </cell>
        </row>
        <row r="2555">
          <cell r="D2555" t="str">
            <v>Maitre d'œuvre</v>
          </cell>
          <cell r="E2555" t="str">
            <v>La simulation</v>
          </cell>
        </row>
        <row r="2557">
          <cell r="E2557" t="str">
            <v>Personne physique ou morale (Bureau étude, cabinet d'architecte...) permettant le bon déroulement et l'aboutissement d'un chantier</v>
          </cell>
        </row>
        <row r="2559">
          <cell r="D2559" t="str">
            <v>Maitre d'ouvrage</v>
          </cell>
          <cell r="E2559" t="str">
            <v>Cette fonction permet d'entrer, de façon plus ou moins détaillée, les coûts des modules, des onduleurs ou du montage. Le logiciel prend également en compte les crédits d´impôts, et dans ce cas les amortissements, les déductions, les impôts acquittés et le</v>
          </cell>
        </row>
        <row r="2561">
          <cell r="E2561" t="str">
            <v>Personne physique ou morale pour laquelle sont réalisées des travaux. C'est aussi la personne qui finance les travaux (en partenariat ou non d'un organisme de financement; banque, société de crédit...) permettant la réalisation du chantier.</v>
          </cell>
        </row>
        <row r="2563">
          <cell r="D2563" t="str">
            <v>Marché du photovoltaïque en France / évolution</v>
          </cell>
        </row>
        <row r="2565">
          <cell r="E2565" t="str">
            <v xml:space="preserve">D'après les chiffres du Syndicat des Energies Renouvelables (SER), l'adoption des énergies renouvelables en France suit une courbe identique à celles de l'Allemagne et de l'Espagne. Mais avec 8 ans de retard sur la première et 5 ans sur la seconde ! Ce « </v>
          </cell>
        </row>
        <row r="2566">
          <cell r="E2566" t="str">
            <v>Aujourd'hui, les entreprises du secteur des énergies renouvelables ont le savoir-faire pour « sauver notre planète », reste à le faire savoir…</v>
          </cell>
        </row>
        <row r="2567">
          <cell r="E2567" t="str">
            <v>Le logiciel contient les données climatiques d´irradiation, de température et de vitesse du vent pour au moins 150 sites en Allemagne et environ 500 en Europe. Ce sont des données unihoraires valables pour une période d´un an.</v>
          </cell>
        </row>
        <row r="2568">
          <cell r="D2568" t="str">
            <v>Marché du photovoltaïque très développé en Allemagne</v>
          </cell>
          <cell r="E2568" t="str">
            <v>Le module Meteosyn, intégré dans le logiciel propose 2000 sites supplémentaires répartis dans le monde entier et peut de plus générer les valeurs unihoraires de ces sites à partir des valeurs mensuelles.</v>
          </cell>
        </row>
        <row r="2569">
          <cell r="E2569" t="str">
            <v>Il est en outre possible d'importer les fichiers *.TRY du service météorologique allemand (DWD). Le générateur météo suisse METEONORM permet de produire  des données météorologiques du monde entier et de les importer dans le programme PV*SOL via une inter</v>
          </cell>
        </row>
        <row r="2570">
          <cell r="E2570" t="str">
            <v>Allemagne   :   55 %   /   1 153 MW raccordées en 2006</v>
          </cell>
        </row>
        <row r="2571">
          <cell r="E2571" t="str">
            <v>Japon : 17%</v>
          </cell>
        </row>
        <row r="2572">
          <cell r="E2572" t="str">
            <v>Reste de l' Europe :  11 %</v>
          </cell>
        </row>
        <row r="2573">
          <cell r="E2573" t="str">
            <v>Reste du monde :  9 %</v>
          </cell>
        </row>
        <row r="2574">
          <cell r="E2574" t="str">
            <v>USA : 8 %</v>
          </cell>
        </row>
        <row r="2575">
          <cell r="E2575" t="str">
            <v>Les résultats suivants peuvent être présentés à l'aide de graphiques, d’un rapport de projet détaillé accompagné de dessins présentés au client ou de tableaux récapitulatifs:</v>
          </cell>
        </row>
        <row r="2576">
          <cell r="D2576" t="str">
            <v>Le marché photovoltaïque multiplié par 5 sur les 10 prochaines années</v>
          </cell>
        </row>
        <row r="2577">
          <cell r="E2577" t="str">
            <v>Rendement annuel spécifique prévu</v>
          </cell>
        </row>
        <row r="2578">
          <cell r="E2578" t="str">
            <v>Les Echos publient les résultats d’une étude prospective sur le marché du photovoltaïque. Les prévisions d’Eurostaf (groupe Les Echos) moins optimistes que celles de Greenpeace table sur un marché mondial à 31 milliards d’euros en 2015 contre 7 en 2005.</v>
          </cell>
        </row>
        <row r="2579">
          <cell r="E2579" t="str">
            <v>Ratio de performance</v>
          </cell>
        </row>
        <row r="2580">
          <cell r="E2580" t="str">
            <v>Le marché mondial du photovoltaïque</v>
          </cell>
        </row>
        <row r="2581">
          <cell r="E2581" t="str">
            <v>(en volume, en mégawatts crête)</v>
          </cell>
        </row>
        <row r="2582">
          <cell r="E2582" t="str">
            <v>Taux de couverture solaire</v>
          </cell>
        </row>
        <row r="2583">
          <cell r="E2583" t="str">
            <v>(source : Les Echos, août 2007)</v>
          </cell>
        </row>
        <row r="2584">
          <cell r="E2584" t="str">
            <v>Calcul de rentabilité</v>
          </cell>
        </row>
        <row r="2586">
          <cell r="E2586" t="str">
            <v>Les acteurs en France comme Aerowatt, EDF Energies Nouvelles et Sechilienne-Sidec, 3A énergies se préparent à la croissance de ce marché et sécurisent leurs approvisionnements en signant d’importants contrats avec des fabricants de panneaux. Globalement l</v>
          </cell>
        </row>
        <row r="2588">
          <cell r="D2588" t="str">
            <v>Logiciel de Dimensionnement :</v>
          </cell>
          <cell r="E2588" t="str">
            <v>Malgré des coûts de matière première (le Silicium) qui ont bondi, passant de 30 à 300 dollars le kilo les 18 derniers mois, et une rentabilité des équipements difficile à assurer face à l’éolien notamment, le marché français est véritablement dopé grâce à</v>
          </cell>
        </row>
        <row r="2590">
          <cell r="E2590" t="str">
            <v>Il reste à espérer que d’ici 2015-2020, l’électricité produite à partir du soleil ne soit pas plus chère que celle obtenue par d’autres moyens, afin de permettre une suppression en douceur des aides de l’Etat. Les coûts ën matériels photovoltaïques diminu</v>
          </cell>
        </row>
        <row r="2592">
          <cell r="D2592" t="str">
            <v>Masque</v>
          </cell>
        </row>
        <row r="2594">
          <cell r="E2594" t="str">
            <v>EFFET DE MASQUE :</v>
          </cell>
        </row>
        <row r="2595">
          <cell r="E2595" t="str">
            <v>Ce sont les ombres qui peuvent porter sur le capteur : bâtiments voisins, reliefs, végétation, etc…</v>
          </cell>
        </row>
        <row r="2596">
          <cell r="D2596" t="str">
            <v>Longueur d'onde</v>
          </cell>
          <cell r="E2596" t="str">
            <v>Ces masques ne devront pas faire un angle supérieur à 20° par rapport à l'horizontale.</v>
          </cell>
        </row>
        <row r="2598">
          <cell r="D2598" t="str">
            <v>Matériel de mesure / des panneaux</v>
          </cell>
          <cell r="E2598" t="str">
            <v>Longueur d'onde (unité : mètre sous unité nanomètre (10-9 m), nm ; symbole : l ) -  wavelenth -  : Distance (exprimée souvent en angström 10-10 m - Å) entre deux crêtes d'un phénomène ondulatoire.</v>
          </cell>
        </row>
        <row r="2600">
          <cell r="D2600" t="str">
            <v>Maintenance d'une installation</v>
          </cell>
          <cell r="E2600" t="str">
            <v>1) Si votre budget est entre 10 et 30 euros,</v>
          </cell>
        </row>
        <row r="2601">
          <cell r="E2601" t="str">
            <v xml:space="preserve"> </v>
          </cell>
        </row>
        <row r="2602">
          <cell r="E2602" t="str">
            <v>Vous achetez un multimetre chez Cast....ma ou Lero.....lin (je ne nomme  personne) a moins que ce ne soit chez CastoMerlin ou Leroyrama, ... ou  M'sieur Brico, ou un autre, ET une resistance de _*puissance  (50w)*_ entre 0.5 et 2 ohms (suivant la puissanc</v>
          </cell>
        </row>
        <row r="2603">
          <cell r="E2603" t="str">
            <v xml:space="preserve">Il est recommandé de vérifier la plausibilité des valeurs de rendement en contrôlant régulièrement le compteur du courant solaire injecté. </v>
          </cell>
        </row>
        <row r="2604">
          <cell r="E2604" t="str">
            <v xml:space="preserve">  Vous mettez la résistance en série dans le circuit continu,  Quand ca vous chante (mais de préférence quand vous avez un beau soleil  qui donne plein du photon), vous mesurez la tension a ses (de la  résistance) bornes, que vous divisez par la valeur de</v>
          </cell>
        </row>
        <row r="2605">
          <cell r="E2605" t="str">
            <v xml:space="preserve">  Le résultat de la division est une assez bonne approximation de l'intensité débitée par les panneaux</v>
          </cell>
        </row>
        <row r="2606">
          <cell r="D2606" t="str">
            <v>Maitre d'œuvre</v>
          </cell>
          <cell r="E2606" t="str">
            <v xml:space="preserve"> </v>
          </cell>
        </row>
        <row r="2607">
          <cell r="E2607" t="str">
            <v xml:space="preserve">  Peu de temps après (faut aussi se reposer dans la vie !!!), vous mesurez la tension aux bornes de votre installation ( …. De ce qui arrive du champ solaire ).</v>
          </cell>
        </row>
        <row r="2608">
          <cell r="E2608" t="str">
            <v xml:space="preserve"> </v>
          </cell>
        </row>
        <row r="2609">
          <cell r="E2609" t="str">
            <v xml:space="preserve">  Vous faites la multiplication ... attention cela peut être une multiplication de deux nombres a 3 ou 4 chiffres, d’où calculette …</v>
          </cell>
        </row>
        <row r="2610">
          <cell r="D2610" t="str">
            <v>Maitre d'ouvrage</v>
          </cell>
          <cell r="E2610" t="str">
            <v xml:space="preserve"> </v>
          </cell>
        </row>
        <row r="2611">
          <cell r="E2611" t="str">
            <v xml:space="preserve">  Et vous avez la puissance en continu avec une bonne approximation.</v>
          </cell>
        </row>
        <row r="2612">
          <cell r="E2612" t="str">
            <v xml:space="preserve">  La plus grande source d'erreur est l'imprécision de la lecture de l'appareil bas de gamme acheté chez …..</v>
          </cell>
        </row>
        <row r="2613">
          <cell r="E2613" t="str">
            <v xml:space="preserve"> </v>
          </cell>
        </row>
        <row r="2614">
          <cell r="D2614" t="str">
            <v>Marché du photovoltaïque en France / évolution</v>
          </cell>
          <cell r="E2614" t="str">
            <v xml:space="preserve">  2) Si votre budget va de 100 a 200 euros,</v>
          </cell>
        </row>
        <row r="2615">
          <cell r="E2615" t="str">
            <v xml:space="preserve"> </v>
          </cell>
        </row>
        <row r="2616">
          <cell r="E2616" t="str">
            <v>Vous achetez un wattmètre : la, il faut plutôt viser "Conrad</v>
          </cell>
        </row>
        <row r="2617">
          <cell r="E2617" t="str">
            <v xml:space="preserve">  (www.Conrad.fr &lt;http://www.Conrad.fr ) "., mais vous faites l'économie de la calculette parce qu'il donne le résultat directement.</v>
          </cell>
        </row>
        <row r="2618">
          <cell r="E2618" t="str">
            <v xml:space="preserve"> </v>
          </cell>
        </row>
        <row r="2619">
          <cell r="D2619" t="str">
            <v>Marché du photovoltaïque très développé en Allemagne</v>
          </cell>
          <cell r="E2619" t="str">
            <v xml:space="preserve">  3) Si vous pouvez dépenser plus de 200 euros,</v>
          </cell>
        </row>
        <row r="2620">
          <cell r="E2620" t="str">
            <v xml:space="preserve"> </v>
          </cell>
        </row>
        <row r="2621">
          <cell r="E2621" t="str">
            <v>Vous prenez un modèle de convertisseur DC/AC qui donne tous les résultats simplement en appuyant sur un bouton, et que ca vous l'envoie  directement sur votre PC via l'Internet.... mais ca c'est du grand luxe  vu qu'il vous faut l'Internet (30 euros / moi</v>
          </cell>
        </row>
        <row r="2622">
          <cell r="E2622" t="str">
            <v>Japon : 17%</v>
          </cell>
        </row>
        <row r="2623">
          <cell r="E2623" t="str">
            <v xml:space="preserve">  Si c'est juste pour faire des mesures le jour de l'installation, histoire de vérifier que le soleil vous a pas bourré le mou avec ses photons, la première méthode est largement suffisante.</v>
          </cell>
        </row>
        <row r="2624">
          <cell r="E2624" t="str">
            <v>Reste du monde :  9 %</v>
          </cell>
        </row>
        <row r="2625">
          <cell r="D2625" t="str">
            <v>Maximum Power Point</v>
          </cell>
          <cell r="E2625" t="str">
            <v>USA : 8 %</v>
          </cell>
        </row>
        <row r="2626">
          <cell r="E2626" t="str">
            <v>Maximum Power Point, (abréviation. MPP) en Anglais, Point de Puissance Maximum.. A ce point de la courbe I-U, la puissance maximale d"une cellule solaire peut être retirée. Ce point peut être trouvé et utilisé pour chaque fonctionnement grâce au MPP-Track</v>
          </cell>
        </row>
        <row r="2627">
          <cell r="D2627" t="str">
            <v>Le marché photovoltaïque multiplié par 5 sur les 10 prochaines années</v>
          </cell>
        </row>
        <row r="2628">
          <cell r="D2628" t="str">
            <v>Mesurer l'Ensoleillement et de la couverture nuageuse</v>
          </cell>
        </row>
        <row r="2629">
          <cell r="E2629" t="str">
            <v>Les Echos publient les résultats d’une étude prospective sur le marché du photovoltaïque. Les prévisions d’Eurostaf (groupe Les Echos) moins optimistes que celles de Greenpeace table sur un marché mondial à 31 milliards d’euros en 2015 contre 7 en 2005.</v>
          </cell>
        </row>
        <row r="2630">
          <cell r="E2630" t="str">
            <v>1- généralités</v>
          </cell>
        </row>
        <row r="2631">
          <cell r="E2631" t="str">
            <v>Le marché mondial du photovoltaïque</v>
          </cell>
        </row>
        <row r="2632">
          <cell r="E2632" t="str">
            <v>Il existe deux principes très différents pour mesurer l’ensoleillement.</v>
          </cell>
        </row>
        <row r="2634">
          <cell r="E2634" t="str">
            <v>a/ première méthode</v>
          </cell>
        </row>
        <row r="2636">
          <cell r="E2636" t="str">
            <v>C’est la méthode utilisée par Météo France qui consiste à définir un seuil, soit 120 W/m², à partir duquel on considère « qu’il y a du soleil ».</v>
          </cell>
        </row>
        <row r="2637">
          <cell r="E2637" t="str">
            <v>Les acteurs en France comme Aerowatt, EDF Energies Nouvelles et Sechilienne-Sidec, 3A énergies se préparent à la croissance de ce marché et sécurisent leurs approvisionnements en signant d’importants contrats avec des fabricants de panneaux. Globalement l</v>
          </cell>
        </row>
        <row r="2638">
          <cell r="E2638" t="str">
            <v>Cette méthode est assez logique puisque qu’elle correspond à une puissance, et c’est bien une puissance qui nous chauffe et qui nous éclaire. Et l’on constate bien que le soleil, près de son coucher ou de son lever, ou en hiver, nous chauffe et nous éclai</v>
          </cell>
        </row>
        <row r="2639">
          <cell r="E2639" t="str">
            <v>Malgré des coûts de matière première (le Silicium) qui ont bondi, passant de 30 à 300 dollars le kilo les 18 derniers mois, et une rentabilité des équipements difficile à assurer face à l’éolien notamment, le marché français est véritablement dopé grâce à</v>
          </cell>
        </row>
        <row r="2640">
          <cell r="E2640" t="str">
            <v>Mais c’est là également son principal inconvénient :</v>
          </cell>
        </row>
        <row r="2641">
          <cell r="E2641" t="str">
            <v>Il reste à espérer que d’ici 2015-2020, l’électricité produite à partir du soleil ne soit pas plus chère que celle obtenue par d’autres moyens, afin de permettre une suppression en douceur des aides de l’Etat. Les coûts ën matériels photovoltaïques diminu</v>
          </cell>
        </row>
        <row r="2642">
          <cell r="E2642" t="str">
            <v>Peut-on vraiment dire « qu’il n’y a pas de soleil » par une belle journée d’hiver sans nuage en  fin d’après midi ? (puissance directe inférieure à 120 W/m²)</v>
          </cell>
        </row>
        <row r="2643">
          <cell r="D2643" t="str">
            <v>Masque</v>
          </cell>
        </row>
        <row r="2644">
          <cell r="E2644" t="str">
            <v>Inversement peut-on dire « qu’il y a du soleil » vers midi en plein été quand le soleil passe derrière un gros cumulus ? (puissance diffuse supérieure à 120 W/m²)</v>
          </cell>
        </row>
        <row r="2645">
          <cell r="E2645" t="str">
            <v>EFFET DE MASQUE :</v>
          </cell>
        </row>
        <row r="2646">
          <cell r="E2646" t="str">
            <v>Pour lever ce doute la solution consiste à différencier la lumière directe et la lumière diffuse, mais cela complique beaucoup la mesure (poursuite automatique du soleil avec un angle de mesure réduit par exemple).</v>
          </cell>
        </row>
        <row r="2647">
          <cell r="E2647" t="str">
            <v>Ces masques ne devront pas faire un angle supérieur à 20° par rapport à l'horizontale.</v>
          </cell>
        </row>
        <row r="2648">
          <cell r="E2648" t="str">
            <v>b/ deuxième méthode</v>
          </cell>
        </row>
        <row r="2649">
          <cell r="D2649" t="str">
            <v>Matériel de mesure / des panneaux</v>
          </cell>
        </row>
        <row r="2650">
          <cell r="E2650" t="str">
            <v>Pour un ciel entièrement dégagé et limpide, la puissance solaire théorique arrivant au sol peut être facilement calculée pour n’importe quel point du globe et pour n’importe quelle jour et heure de l’année.</v>
          </cell>
        </row>
        <row r="2651">
          <cell r="E2651" t="str">
            <v>1) Si votre budget est entre 10 et 30 euros,</v>
          </cell>
        </row>
        <row r="2652">
          <cell r="E2652" t="str">
            <v>C’est un calcul géométrique où n’intervient que de la hauteur du soleil sur l’horizon.</v>
          </cell>
        </row>
        <row r="2653">
          <cell r="E2653" t="str">
            <v>Vous achetez un multimetre chez Cast....ma ou Lero.....lin (je ne nomme  personne) a moins que ce ne soit chez CastoMerlin ou Leroyrama, ... ou  M'sieur Brico, ou un autre, ET une resistance de _*puissance  (50w)*_ entre 0.5 et 2 ohms (suivant la puissanc</v>
          </cell>
        </row>
        <row r="2654">
          <cell r="E2654" t="str">
            <v>(ce calcul est fait en permanence dans le logiciel Wswin32 : c’est la variable %sunintenscur%)</v>
          </cell>
        </row>
        <row r="2655">
          <cell r="E2655" t="str">
            <v xml:space="preserve">  Vous mettez la résistance en série dans le circuit continu,  Quand ca vous chante (mais de préférence quand vous avez un beau soleil  qui donne plein du photon), vous mesurez la tension a ses (de la  résistance) bornes, que vous divisez par la valeur de</v>
          </cell>
        </row>
        <row r="2656">
          <cell r="E2656" t="str">
            <v>Le principe de cette deuxième méthode est donc de comparer en permanence cette valeur de puissance solaire théorique avec la valeur effectivement mesurée par notre capteur.</v>
          </cell>
        </row>
        <row r="2657">
          <cell r="E2657" t="str">
            <v xml:space="preserve"> </v>
          </cell>
        </row>
        <row r="2658">
          <cell r="E2658" t="str">
            <v>La différence entre ces deux mesures est liée uniquement à la présence de nuages (ou autres obstacles) entre le soleil et le sol.</v>
          </cell>
        </row>
        <row r="2659">
          <cell r="E2659" t="str">
            <v xml:space="preserve"> </v>
          </cell>
        </row>
        <row r="2660">
          <cell r="E2660" t="str">
            <v>Les deux gros avantages de cette deuxième méthode sont donc :</v>
          </cell>
        </row>
        <row r="2661">
          <cell r="E2661" t="str">
            <v xml:space="preserve"> </v>
          </cell>
        </row>
        <row r="2662">
          <cell r="E2662" t="str">
            <v xml:space="preserve">- de s’affranchir complètement de la notion de puissance directe et puissance diffuse. </v>
          </cell>
        </row>
        <row r="2663">
          <cell r="E2663" t="str">
            <v xml:space="preserve">  La plus grande source d'erreur est l'imprécision de la lecture de l'appareil bas de gamme acheté chez …..</v>
          </cell>
        </row>
        <row r="2664">
          <cell r="E2664" t="str">
            <v>En effet, même si notre capteur reçoit une puissance diffuse importante (par exemple à midi, en été, derrière un cumulus), il en recevra moins que la valeur théorique calculée hors nuage et en conclura donc qu’il y a un nuage.</v>
          </cell>
        </row>
        <row r="2665">
          <cell r="E2665" t="str">
            <v xml:space="preserve">  2) Si votre budget va de 100 a 200 euros,</v>
          </cell>
        </row>
        <row r="2666">
          <cell r="E2666" t="str">
            <v>- elle permet de calculer, avec une échelle à six niveaux, l’épaisseur de la couverture nuageuse.</v>
          </cell>
        </row>
        <row r="2667">
          <cell r="E2667" t="str">
            <v>Vous achetez un wattmètre : la, il faut plutôt viser "Conrad</v>
          </cell>
        </row>
        <row r="2668">
          <cell r="E2668" t="str">
            <v>Par exemple si le capteur mesure 150 w/m²et que la valeur théorique calculée est de 300 w/m², cela fait 50% de soleil et Wswin32 affichera « partiellement nuageux »</v>
          </cell>
        </row>
        <row r="2669">
          <cell r="E2669" t="str">
            <v xml:space="preserve"> </v>
          </cell>
        </row>
        <row r="2670">
          <cell r="E2670" t="str">
            <v>C’est cette deuxième méthode qu’utilise le logiciel Wswin32 à condition de choisir l’option « exécuter la correction de la position du soleil »</v>
          </cell>
        </row>
        <row r="2671">
          <cell r="E2671" t="str">
            <v xml:space="preserve"> </v>
          </cell>
        </row>
        <row r="2672">
          <cell r="E2672" t="str">
            <v>Ce terme traduit de l’allemand prête à confusion : il s’agit bien d’un calcul, complexe et génial, et non d’une simple correction avec des coefficients, contrairement à ce que l’on pourrait penser.</v>
          </cell>
        </row>
        <row r="2674">
          <cell r="E2674" t="str">
            <v>Le choix ou non de cette option correspond au choix de l’une ou l’autre des deux méthodes citées ci-dessus.</v>
          </cell>
        </row>
        <row r="2676">
          <cell r="D2676" t="str">
            <v>Maximum Power Point</v>
          </cell>
          <cell r="E2676" t="str">
            <v>Au vu des résultats spectaculaires obtenus, à mon avis il serait vraiment dommage de ne pas utiliser cette option.</v>
          </cell>
        </row>
        <row r="2677">
          <cell r="E2677" t="str">
            <v>Maximum Power Point, (abréviation. MPP) en Anglais, Point de Puissance Maximum.. A ce point de la courbe I-U, la puissance maximale d"une cellule solaire peut être retirée. Ce point peut être trouvé et utilisé pour chaque fonctionnement grâce au MPP-Track</v>
          </cell>
        </row>
        <row r="2678">
          <cell r="E2678" t="str">
            <v>Remarque :</v>
          </cell>
        </row>
        <row r="2679">
          <cell r="D2679" t="str">
            <v>Mesurer l'Ensoleillement et de la couverture nuageuse</v>
          </cell>
        </row>
        <row r="2680">
          <cell r="E2680" t="str">
            <v>L’ensoleillement se mesure dans la partie basse du spectre solaire (du côté des infra rouges), c’est à dire sa chaleur, avec un pyranomètre ou par la méthode décrite ici (qui n’est autre qu’un pyranomètre en deux morceaux)</v>
          </cell>
        </row>
        <row r="2681">
          <cell r="E2681" t="str">
            <v>1- généralités</v>
          </cell>
        </row>
        <row r="2682">
          <cell r="E2682" t="str">
            <v xml:space="preserve">Si l’on mesurait l’ensoleillement par sa lumière (côté visible et UV), avec une photodiode ou un capteur UV par exemple, il y a des cas où le soleil est caché par des nuages et où cette lumière est quand même intense, on pourrait détecter du soleil alors </v>
          </cell>
        </row>
        <row r="2683">
          <cell r="E2683" t="str">
            <v>Il existe deux principes très différents pour mesurer l’ensoleillement.</v>
          </cell>
        </row>
        <row r="2684">
          <cell r="E2684" t="str">
            <v>(les UV passent beaucoup mieux à travers les nuages que les infra rouges)</v>
          </cell>
        </row>
        <row r="2685">
          <cell r="E2685" t="str">
            <v>a/ première méthode</v>
          </cell>
        </row>
        <row r="2686">
          <cell r="E2686" t="str">
            <v>Dans le cas d’une photodiode on utilise alors un filtres jaune pour ne mesurer que les basses longueurs d’onde.</v>
          </cell>
        </row>
        <row r="2687">
          <cell r="E2687" t="str">
            <v>C’est la méthode utilisée par Météo France qui consiste à définir un seuil, soit 120 W/m², à partir duquel on considère « qu’il y a du soleil ».</v>
          </cell>
        </row>
        <row r="2688">
          <cell r="E2688" t="str">
            <v xml:space="preserve">Dans le cas d’un capteur UV, avec un filtre jaune il ne resterait plus de signal. </v>
          </cell>
        </row>
        <row r="2689">
          <cell r="E2689" t="str">
            <v>Cette méthode est assez logique puisque qu’elle correspond à une puissance, et c’est bien une puissance qui nous chauffe et qui nous éclaire. Et l’on constate bien que le soleil, près de son coucher ou de son lever, ou en hiver, nous chauffe et nous éclai</v>
          </cell>
        </row>
        <row r="2690">
          <cell r="E2690" t="str">
            <v>C’est pour cela que Wswin32 (et autres logiciels) ne mesure pas l’ensoleillement avec un capteur UV.</v>
          </cell>
        </row>
        <row r="2691">
          <cell r="E2691" t="str">
            <v>Mais c’est là également son principal inconvénient :</v>
          </cell>
        </row>
        <row r="2692">
          <cell r="E2692" t="str">
            <v>suite sur :</v>
          </cell>
        </row>
        <row r="2693">
          <cell r="E2693" t="str">
            <v>Peut-on vraiment dire « qu’il n’y a pas de soleil » par une belle journée d’hiver sans nuage en  fin d’après midi ? (puissance directe inférieure à 120 W/m²)</v>
          </cell>
        </row>
        <row r="2694">
          <cell r="E2694" t="str">
            <v>http://pagesperso-orange.fr/michel.mo/ensoleillement/2_capteur_d_ensoleillement.htm</v>
          </cell>
        </row>
        <row r="2695">
          <cell r="E2695" t="str">
            <v>Inversement peut-on dire « qu’il y a du soleil » vers midi en plein été quand le soleil passe derrière un gros cumulus ? (puissance diffuse supérieure à 120 W/m²)</v>
          </cell>
        </row>
        <row r="2696">
          <cell r="E2696" t="str">
            <v>4- Résultats obtenus</v>
          </cell>
        </row>
        <row r="2697">
          <cell r="E2697" t="str">
            <v>Pour lever ce doute la solution consiste à différencier la lumière directe et la lumière diffuse, mais cela complique beaucoup la mesure (poursuite automatique du soleil avec un angle de mesure réduit par exemple).</v>
          </cell>
        </row>
        <row r="2698">
          <cell r="E2698" t="str">
            <v>Exemple d’une journée bien ensoleillée avec passages de cumulus entre 12 h et 16 h :</v>
          </cell>
        </row>
        <row r="2699">
          <cell r="E2699" t="str">
            <v>b/ deuxième méthode</v>
          </cell>
        </row>
        <row r="2701">
          <cell r="E2701" t="str">
            <v>Pour un ciel entièrement dégagé et limpide, la puissance solaire théorique arrivant au sol peut être facilement calculée pour n’importe quel point du globe et pour n’importe quelle jour et heure de l’année.</v>
          </cell>
        </row>
        <row r="2703">
          <cell r="E2703" t="str">
            <v>C’est un calcul géométrique où n’intervient que de la hauteur du soleil sur l’horizon.</v>
          </cell>
        </row>
        <row r="2705">
          <cell r="E2705" t="str">
            <v>(ce calcul est fait en permanence dans le logiciel Wswin32 : c’est la variable %sunintenscur%)</v>
          </cell>
        </row>
        <row r="2707">
          <cell r="E2707" t="str">
            <v>Le principe de cette deuxième méthode est donc de comparer en permanence cette valeur de puissance solaire théorique avec la valeur effectivement mesurée par notre capteur.</v>
          </cell>
        </row>
        <row r="2709">
          <cell r="E2709" t="str">
            <v>La différence entre ces deux mesures est liée uniquement à la présence de nuages (ou autres obstacles) entre le soleil et le sol.</v>
          </cell>
        </row>
        <row r="2711">
          <cell r="E2711" t="str">
            <v>Les deux gros avantages de cette deuxième méthode sont donc :</v>
          </cell>
        </row>
        <row r="2713">
          <cell r="E2713" t="str">
            <v xml:space="preserve">- de s’affranchir complètement de la notion de puissance directe et puissance diffuse. </v>
          </cell>
        </row>
        <row r="2715">
          <cell r="E2715" t="str">
            <v>En effet, même si notre capteur reçoit une puissance diffuse importante (par exemple à midi, en été, derrière un cumulus), il en recevra moins que la valeur théorique calculée hors nuage et en conclura donc qu’il y a un nuage.</v>
          </cell>
        </row>
        <row r="2717">
          <cell r="E2717" t="str">
            <v>- elle permet de calculer, avec une échelle à six niveaux, l’épaisseur de la couverture nuageuse.</v>
          </cell>
        </row>
        <row r="2719">
          <cell r="E2719" t="str">
            <v>Par exemple si le capteur mesure 150 w/m²et que la valeur théorique calculée est de 300 w/m², cela fait 50% de soleil et Wswin32 affichera « partiellement nuageux »</v>
          </cell>
        </row>
        <row r="2721">
          <cell r="E2721" t="str">
            <v>C’est cette deuxième méthode qu’utilise le logiciel Wswin32 à condition de choisir l’option « exécuter la correction de la position du soleil »</v>
          </cell>
        </row>
        <row r="2723">
          <cell r="E2723" t="str">
            <v>Ce terme traduit de l’allemand prête à confusion : il s’agit bien d’un calcul, complexe et génial, et non d’une simple correction avec des coefficients, contrairement à ce que l’on pourrait penser.</v>
          </cell>
        </row>
        <row r="2725">
          <cell r="E2725" t="str">
            <v>Le choix ou non de cette option correspond au choix de l’une ou l’autre des deux méthodes citées ci-dessus.</v>
          </cell>
        </row>
        <row r="2727">
          <cell r="E2727" t="str">
            <v>La courbe bleue est la température du capteur solaire.</v>
          </cell>
        </row>
        <row r="2729">
          <cell r="E2729" t="str">
            <v>La courbe rouge est la température sous abri.</v>
          </cell>
        </row>
        <row r="2731">
          <cell r="E2731" t="str">
            <v xml:space="preserve">La courbe rose est la différence entre les deux. </v>
          </cell>
        </row>
        <row r="2733">
          <cell r="E2733" t="str">
            <v xml:space="preserve">Pour afficher cette différence sur les graphiques il faut cocher « sonde de mesure foliaire 2 » dans « station météo / sondes disponibles ». </v>
          </cell>
        </row>
        <row r="2735">
          <cell r="E2735" t="str">
            <v>Je le fais chez moi mais pas sur mon site, sur lequel je préfère afficher seulement la température solaire.</v>
          </cell>
        </row>
        <row r="2737">
          <cell r="E2737" t="str">
            <v>Les barres verticales oranges sont les périodes de 5 minutes  où l’ensoleillement est supérieur à 80%</v>
          </cell>
        </row>
        <row r="2739">
          <cell r="E2739" t="str">
            <v>Danses les zones 1 et 2 (nuit) la température solaire est pratiquement égale à la température sous abri.</v>
          </cell>
        </row>
        <row r="2741">
          <cell r="E2741" t="str">
            <v>En 3, environ 10 mn après le lever du soleil une différence de température d’environ 2°C permet déjà de détecter un ensoleillement supérieure à 80%, ce qui veut dire qu’on serait capable de donner l’état du ciel (s’il y avait eu des nuages).</v>
          </cell>
        </row>
        <row r="2743">
          <cell r="E2743" t="str">
            <v>En 4, une très faible variation de température permet encore de détecter le passage d’un nuage.</v>
          </cell>
        </row>
        <row r="2745">
          <cell r="D2745" t="str">
            <v>Méthode de calcul simplifiée pour intégration de capteurs photovoltaïques</v>
          </cell>
          <cell r="E2745" t="str">
            <v>http://pagesperso-orange.fr/michel.mo/ensoleillement/2_capteur_d_ensoleillement.htm</v>
          </cell>
        </row>
        <row r="2747">
          <cell r="E2747" t="str">
            <v>Cette méthode est basée sur un calcul simplifié de la production d’énergie électrique d'un système PV.</v>
          </cell>
        </row>
        <row r="2749">
          <cell r="E2749" t="str">
            <v>Les données d’entrée de ce calcul sont les suivantes :</v>
          </cell>
        </row>
        <row r="2751">
          <cell r="E2751" t="str">
            <v>• l’énergie incidente annuelle sur un plan horizontal par région géographique, Hhor, zone exprimée en kWh/m²,</v>
          </cell>
        </row>
        <row r="2752">
          <cell r="E2752" t="str">
            <v>• un facteur de transposition FT, sans unité mais dépendant de l’orientation et de l'inclinaison des modules, qui appliqué à l'énergie incidente horizontale, permet d'évaluer l'énergie incidente annuelle dans le plan des modules,</v>
          </cell>
        </row>
        <row r="2753">
          <cell r="E2753" t="str">
            <v>• la puissance crête du système photovoltaïque P0 exprimée en kWc d'après NF C 57-100</v>
          </cell>
        </row>
        <row r="2754">
          <cell r="E2754" t="str">
            <v>• l’indice de performance ou ratio de performance Rp qui dépend</v>
          </cell>
        </row>
        <row r="2755">
          <cell r="E2755" t="str">
            <v>principalement du type de mise en oeuvre des modules et de la qualité du dimensionnement des composants du système.</v>
          </cell>
        </row>
        <row r="2756">
          <cell r="E2756" t="str">
            <v>L’estimation de l’énergie annuelle produite par le système photovoltaïque, Epv,</v>
          </cell>
        </row>
        <row r="2757">
          <cell r="E2757" t="str">
            <v>est donnée par le produit de ces valeurs soit :</v>
          </cell>
        </row>
        <row r="2758">
          <cell r="E2758" t="str">
            <v>Epv= Hhor,zone . FT . P0 . Rp</v>
          </cell>
        </row>
        <row r="2760">
          <cell r="E2760" t="str">
            <v xml:space="preserve">Concernant le calcul de l'énergie incidente annuelle sur un plan horizontal, lesdonnées d’ensoleillement des zones climatiques H1, H2 et H3 de la RT2000 n’ontpas été jugées pertinentes car la répartition géographique de ces zonesclimatiques ne correspond </v>
          </cell>
        </row>
        <row r="2762">
          <cell r="E2762" t="str">
            <v>Energie incidente sur plan horizontal  : kWh/m²/an</v>
          </cell>
        </row>
        <row r="2764">
          <cell r="E2764" t="str">
            <v>Afin de mieux prendre en compte les niveaux d’ensoleillement, 5 zones</v>
          </cell>
        </row>
        <row r="2765">
          <cell r="E2765" t="str">
            <v>climatiques, basées sur le découpage administratif régional, ont été crées : les zones PV</v>
          </cell>
        </row>
        <row r="2767">
          <cell r="E2767" t="str">
            <v>PV1 PACA, Languedoc Roussillon 1500</v>
          </cell>
        </row>
        <row r="2768">
          <cell r="E2768" t="str">
            <v>PV2 Rhône Alpes, Midi Pyrénées 1350</v>
          </cell>
        </row>
        <row r="2769">
          <cell r="E2769" t="str">
            <v>PV3 Pays de la Loire, Poitou Charente, Aquitaine, Limousin, Auvergne 1250</v>
          </cell>
        </row>
        <row r="2770">
          <cell r="E2770" t="str">
            <v>PV4 Bretagne, Basse Normandie, Centre, Bourgogne, Franche Comté 1150</v>
          </cell>
        </row>
        <row r="2771">
          <cell r="E2771" t="str">
            <v>PV 5 Nord Pas de Calais, Haute Normandie, Picardie, Ile de France, Champagne Ardenne, Lorraine, Alsace , 1050</v>
          </cell>
        </row>
        <row r="2773">
          <cell r="D2773" t="str">
            <v>Mise à la Terre et Protection Foudre</v>
          </cell>
        </row>
        <row r="2774">
          <cell r="E2774" t="str">
            <v>source :</v>
          </cell>
        </row>
        <row r="2775">
          <cell r="E2775" t="str">
            <v>http://www2.ademe.fr/servlet/getBin?name=B2773E11F5F34A888E8FD39EC2A7AB591170860147412.pdf</v>
          </cell>
        </row>
        <row r="2777">
          <cell r="E2777" t="str">
            <v xml:space="preserve">Mise à la terre et protection foudre </v>
          </cell>
        </row>
        <row r="2778">
          <cell r="E2778" t="str">
            <v>La courbe bleue est la température du capteur solaire.</v>
          </cell>
        </row>
        <row r="2779">
          <cell r="E2779" t="str">
            <v xml:space="preserve">Introduction </v>
          </cell>
        </row>
        <row r="2780">
          <cell r="E2780" t="str">
            <v xml:space="preserve">Le niveau de protection contre les effets de la foudre des systèmes PV raccordés au réseau, dépend </v>
          </cell>
        </row>
        <row r="2781">
          <cell r="E2781" t="str">
            <v xml:space="preserve">des éléments suivants : </v>
          </cell>
        </row>
        <row r="2782">
          <cell r="E2782" t="str">
            <v xml:space="preserve">• Evaluation du foudroiement de la zone </v>
          </cell>
        </row>
        <row r="2783">
          <cell r="E2783" t="str">
            <v xml:space="preserve">• Topographie du lieu </v>
          </cell>
        </row>
        <row r="2784">
          <cell r="E2784" t="str">
            <v xml:space="preserve">• Niveaux de tenue aux surtensions des différents matériels </v>
          </cell>
        </row>
        <row r="2785">
          <cell r="E2785" t="str">
            <v xml:space="preserve">• Valeur et importance des matériels à protéger </v>
          </cell>
        </row>
        <row r="2786">
          <cell r="E2786" t="str">
            <v xml:space="preserve">• Conséquences de défaillances éventuelles </v>
          </cell>
        </row>
        <row r="2787">
          <cell r="E2787" t="str">
            <v xml:space="preserve">Une méthode d'évaluation du risque foudre inspirée de la norme 61024-1, est présentée dans le </v>
          </cell>
        </row>
        <row r="2788">
          <cell r="E2788" t="str">
            <v xml:space="preserve">document édité par la commission Européenne « Lightning and overvoltage protection in photovoltaic </v>
          </cell>
        </row>
        <row r="2789">
          <cell r="E2789" t="str">
            <v xml:space="preserve">and solar thermal systems ». </v>
          </cell>
        </row>
        <row r="2790">
          <cell r="E2790" t="str">
            <v>Danses les zones 1 et 2 (nuit) la température solaire est pratiquement égale à la température sous abri.</v>
          </cell>
        </row>
        <row r="2791">
          <cell r="E2791" t="str">
            <v xml:space="preserve">Mesures de protections préconisées </v>
          </cell>
        </row>
        <row r="2792">
          <cell r="E2792" t="str">
            <v>Pour être pratique, il est proposé 2 niveaux de protection pour les installations photovoltaïques raccordées réseau.</v>
          </cell>
        </row>
        <row r="2793">
          <cell r="E2793" t="str">
            <v xml:space="preserve">Niveau A : Niveau de protection minimal </v>
          </cell>
        </row>
        <row r="2794">
          <cell r="E2794" t="str">
            <v xml:space="preserve">Niveau B : Niveau de protection supplémentaire </v>
          </cell>
        </row>
        <row r="2795">
          <cell r="E2795" t="str">
            <v xml:space="preserve">Détermination pratique du niveau de protection </v>
          </cell>
        </row>
        <row r="2796">
          <cell r="D2796" t="str">
            <v>Méthode de calcul simplifiée pour intégration de capteurs photovoltaïques</v>
          </cell>
          <cell r="E2796" t="str">
            <v xml:space="preserve">Niveau A : </v>
          </cell>
        </row>
        <row r="2797">
          <cell r="E2797" t="str">
            <v>installations photovoltaïques situées dans des zones dont la densité de foudroiement est Ng&lt; 2.5</v>
          </cell>
        </row>
        <row r="2798">
          <cell r="E2798" t="str">
            <v>installations photovoltaïques situées dans des zones urbaines quelque soit la densité de foudroiement</v>
          </cell>
        </row>
        <row r="2800">
          <cell r="E2800" t="str">
            <v xml:space="preserve">Niveau B : </v>
          </cell>
        </row>
        <row r="2802">
          <cell r="E2802" t="str">
            <v>installations photovoltaïques situées dans des zones dont la densité de foudroiement est Ng&gt; 2.5 et se trouvant en milieu rural avec ligne électrique aérienne.</v>
          </cell>
        </row>
        <row r="2803">
          <cell r="E2803" t="str">
            <v>installations photovoltaïques sur bâtiments équipés de paratonnerre quelque soit la zone sites sensibles à la foudre quelque soit la zone ( exemple point haut ).</v>
          </cell>
        </row>
        <row r="2804">
          <cell r="E2804" t="str">
            <v>• la puissance crête du système photovoltaïque P0 exprimée en kWc d'après NF C 57-100</v>
          </cell>
        </row>
        <row r="2805">
          <cell r="E2805" t="str">
            <v xml:space="preserve">Niveau A : </v>
          </cell>
        </row>
        <row r="2806">
          <cell r="E2806" t="str">
            <v>principalement du type de mise en oeuvre des modules et de la qualité du dimensionnement des composants du système.</v>
          </cell>
        </row>
        <row r="2807">
          <cell r="E2807" t="str">
            <v xml:space="preserve">Mesures préconisées </v>
          </cell>
        </row>
        <row r="2808">
          <cell r="E2808" t="str">
            <v xml:space="preserve">• Interconnexion des masses et mise à la terre </v>
          </cell>
        </row>
        <row r="2809">
          <cell r="E2809" t="str">
            <v xml:space="preserve">• Protection par parafoudres bipolaires à base de varistances avec déconnexion </v>
          </cell>
        </row>
        <row r="2810">
          <cell r="E2810" t="str">
            <v xml:space="preserve">thermique intégrée (possédant une capacité d'écoulement répétitif In &gt; 20kA onde (8/20µs) sur </v>
          </cell>
        </row>
        <row r="2811">
          <cell r="E2811" t="str">
            <v xml:space="preserve">liaisons extérieures (circuit continu) </v>
          </cell>
        </row>
        <row r="2812">
          <cell r="E2812" t="str">
            <v xml:space="preserve">• Protection par parafoudre bipolaires de type 2 à base de varistances avec déconnexion </v>
          </cell>
        </row>
        <row r="2813">
          <cell r="E2813" t="str">
            <v xml:space="preserve">thermique intégrée (possédant une capacité d'écoulement répétitif In &gt; 20kA onde (8/20µs)) ou de </v>
          </cell>
        </row>
        <row r="2814">
          <cell r="E2814" t="str">
            <v xml:space="preserve">type 1 (à base d'éclateur à air possédant une capacité d'écoulement impulsionnel Iimp &gt; 35 kA </v>
          </cell>
        </row>
        <row r="2815">
          <cell r="E2815" t="str">
            <v xml:space="preserve">onde (10/350µs)) sur liaisons extérieures (circuit alternatif) </v>
          </cell>
        </row>
        <row r="2816">
          <cell r="E2816" t="str">
            <v xml:space="preserve">• Protection spécifique sur autres lignes extérieures (téléphone,...) possédant une </v>
          </cell>
        </row>
        <row r="2817">
          <cell r="E2817" t="str">
            <v xml:space="preserve">capacité d'écoulement répétitive In &gt; 10 kA onde (8/20µs) </v>
          </cell>
        </row>
        <row r="2818">
          <cell r="E2818" t="str">
            <v>PV1 PACA, Languedoc Roussillon 1500</v>
          </cell>
        </row>
        <row r="2819">
          <cell r="E2819" t="str">
            <v xml:space="preserve">Niveau B : </v>
          </cell>
        </row>
        <row r="2820">
          <cell r="E2820" t="str">
            <v xml:space="preserve">• Interconnexion des masses et mise à la terre </v>
          </cell>
        </row>
        <row r="2821">
          <cell r="E2821" t="str">
            <v xml:space="preserve">• Protection par varistances (ou éclateur à gaz et varistances associé montés en étoile) </v>
          </cell>
        </row>
        <row r="2822">
          <cell r="E2822" t="str">
            <v xml:space="preserve">possédant une capacité d'écoulement maximum Imax &gt; 40kA sur liaisons courant continu </v>
          </cell>
        </row>
        <row r="2823">
          <cell r="E2823" t="str">
            <v xml:space="preserve">• Protection étagée sur réseau aérien alternatif possédant une capacité d'écoulement </v>
          </cell>
        </row>
        <row r="2824">
          <cell r="D2824" t="str">
            <v>Mise à la Terre et Protection Foudre</v>
          </cell>
          <cell r="E2824" t="str">
            <v xml:space="preserve">Iimp &gt; 35 kA onde (10/350µs) </v>
          </cell>
        </row>
        <row r="2825">
          <cell r="E2825" t="str">
            <v xml:space="preserve">• Protection spécifique sur autres lignes extérieures (téléphone,...) possédant une </v>
          </cell>
        </row>
        <row r="2826">
          <cell r="E2826" t="str">
            <v xml:space="preserve">capacité d'écoulement impulsionnel Iimp &gt; 2,5 kA onde (10/350µs) </v>
          </cell>
        </row>
        <row r="2827">
          <cell r="E2827" t="str">
            <v xml:space="preserve">• Protection externe par dispositifs de capture </v>
          </cell>
        </row>
        <row r="2828">
          <cell r="E2828" t="str">
            <v xml:space="preserve">• Blindage des câbles sensibles </v>
          </cell>
        </row>
        <row r="2829">
          <cell r="E2829" t="str">
            <v xml:space="preserve">Pour la mise en oeuvre de ces protections, on se reportera aux préconisations données ci-dessous et </v>
          </cell>
        </row>
        <row r="2830">
          <cell r="E2830" t="str">
            <v xml:space="preserve">au guide de l'ADEME (2001) : « Protection contre les effets de la foudre dans les installations faisant </v>
          </cell>
        </row>
        <row r="2831">
          <cell r="E2831" t="str">
            <v xml:space="preserve">appel aux énergies renouvelables ». </v>
          </cell>
        </row>
        <row r="2832">
          <cell r="E2832" t="str">
            <v xml:space="preserve">des éléments suivants : </v>
          </cell>
        </row>
        <row r="2833">
          <cell r="E2833" t="str">
            <v xml:space="preserve">Parafoudres </v>
          </cell>
        </row>
        <row r="2834">
          <cell r="E2834" t="str">
            <v xml:space="preserve">2.4.5.1 Emplacement : </v>
          </cell>
        </row>
        <row r="2835">
          <cell r="E2835" t="str">
            <v xml:space="preserve">Afin de protéger les équipements (modules photovoltaïques et onduleurs) contre les coups de foudre </v>
          </cell>
        </row>
        <row r="2836">
          <cell r="E2836" t="str">
            <v xml:space="preserve">indirects, des parafoudres (type varistances à oxyde de zinc seules ou associés avec un éclateur à gaz) </v>
          </cell>
        </row>
        <row r="2837">
          <cell r="E2837" t="str">
            <v xml:space="preserve">doivent être installés de part et d'autres des différentes liaisons. </v>
          </cell>
        </row>
        <row r="2838">
          <cell r="E2838" t="str">
            <v xml:space="preserve">Si le câble de liaison n'excède pas 10 m, l'installation de parafoudres au niveau du champ </v>
          </cell>
        </row>
        <row r="2839">
          <cell r="E2839" t="str">
            <v xml:space="preserve">photovoltaïque n'est pas indispensable. </v>
          </cell>
        </row>
        <row r="2840">
          <cell r="E2840" t="str">
            <v xml:space="preserve">N.B. Pour les générateurs photovoltaïques, les diodes by-pass et diodes anti-retour éventuelles doivent </v>
          </cell>
        </row>
        <row r="2841">
          <cell r="E2841" t="str">
            <v>pouvoir supporter une tension inverse compatible avec le seuil de tension de protection du parafoudre afin qu'elles ne soient pas détruites lors d'une surtension.</v>
          </cell>
        </row>
        <row r="2842">
          <cell r="E2842" t="str">
            <v>D'une manière générale, tous les câbles entrant et sortant du bâtiment (puissance, données, téléphone)  doivent bénéficier d'une protection contre les surtensions référencée à la masse locale.</v>
          </cell>
        </row>
        <row r="2843">
          <cell r="E2843" t="str">
            <v>N.B. Bien qu'une liaison souterraine soit moins exposée aux surtensions induites qu'une liaison aérienne, une protection par parafoudre reste nécessaire.</v>
          </cell>
        </row>
        <row r="2844">
          <cell r="E2844" t="str">
            <v xml:space="preserve">Niveau A : Niveau de protection minimal </v>
          </cell>
        </row>
        <row r="2845">
          <cell r="D2845" t="str">
            <v>Module photovoltaique</v>
          </cell>
          <cell r="E2845" t="str">
            <v xml:space="preserve">Niveau B : Niveau de protection supplémentaire </v>
          </cell>
        </row>
        <row r="2846">
          <cell r="E2846" t="str">
            <v xml:space="preserve">Module photovoltaïque -  module -  : Ensemble de cellules PV interconnectées électriquement en série* ou en parallèle*, montées habituellement en une unité de dimension pratique pour l'expédition, la manipulation et l'assemblage en panneaux* ou champs de </v>
          </cell>
        </row>
        <row r="2847">
          <cell r="E2847" t="str">
            <v xml:space="preserve">Niveau A : </v>
          </cell>
        </row>
        <row r="2848">
          <cell r="D2848" t="str">
            <v>Monocristallin</v>
          </cell>
          <cell r="E2848" t="str">
            <v>installations photovoltaïques situées dans des zones dont la densité de foudroiement est Ng&lt; 2.5</v>
          </cell>
        </row>
        <row r="2849">
          <cell r="E2849" t="str">
            <v>Monocristallin, se distingue par un ordonnancement parfaitement régulier des atomes, qui se répartissent sur l"ensemble du bloc de matériau. Le rendement des cellules solaires monocristallines est plus élevé que celui des cellules de silicium polycristall</v>
          </cell>
        </row>
        <row r="2851">
          <cell r="D2851" t="str">
            <v>Montage des panneaux</v>
          </cell>
          <cell r="E2851" t="str">
            <v xml:space="preserve">Niveau B : </v>
          </cell>
        </row>
        <row r="2852">
          <cell r="E2852" t="str">
            <v>dominique.provost@thomson.net</v>
          </cell>
        </row>
        <row r="2853">
          <cell r="E2853" t="str">
            <v>Pour votre info, tous les fabricant de panneaux solaire peuvent fournir les caractéristiques électriques de chaque panneau (Puisance, tension nominale, courant nominal); Je vous encourage à les regarder de près car si vous avec deux strings différents, if</v>
          </cell>
        </row>
        <row r="2854">
          <cell r="E2854" t="str">
            <v>installations photovoltaïques sur bâtiments équipés de paratonnerre quelque soit la zone sites sensibles à la foudre quelque soit la zone ( exemple point haut ).</v>
          </cell>
        </row>
        <row r="2855">
          <cell r="E2855" t="str">
            <v xml:space="preserve">Ainsi dans mon installation, au pire, pour 4300Wc j'aurais eu 4290 W, et au mieux 4332 W. En réalité (comme j'ai eu ces valeurs après montage, j'ai 4312Wc (à 25°C bien sur). Comme quoi controler ses panneaux et s'assurer qu'on les monte dans le bon ordre </v>
          </cell>
        </row>
        <row r="2856">
          <cell r="E2856" t="str">
            <v xml:space="preserve">Niveau A : </v>
          </cell>
        </row>
        <row r="2857">
          <cell r="D2857" t="str">
            <v>Motivation pour devenir producteur d'électricité solaire</v>
          </cell>
        </row>
        <row r="2858">
          <cell r="E2858" t="str">
            <v xml:space="preserve">Mesures préconisées </v>
          </cell>
        </row>
        <row r="2859">
          <cell r="E2859" t="str">
            <v>Comme l’ont démontré d’autres enquêtes similaires réalisées à plus petite échelle,les principales motivations qui poussent les particuliers à investir dans un systèmephotovoltaïque raccordé au réseau sont liées aux économies d’énergie (70% des maîtresd’ou</v>
          </cell>
        </row>
        <row r="2860">
          <cell r="E2860" t="str">
            <v xml:space="preserve">• Protection par parafoudres bipolaires à base de varistances avec déconnexion </v>
          </cell>
        </row>
        <row r="2861">
          <cell r="E2861" t="str">
            <v>L’intérêt financier d’investir dans le photovoltaïque est relativement peu invoqué par les maîtres d'ouvrage ( environ 17 % )</v>
          </cell>
        </row>
        <row r="2862">
          <cell r="E2862" t="str">
            <v xml:space="preserve">liaisons extérieures (circuit continu) </v>
          </cell>
        </row>
        <row r="2863">
          <cell r="E2863" t="str">
            <v>Pour économiser de l'électricité</v>
          </cell>
        </row>
        <row r="2864">
          <cell r="E2864" t="str">
            <v>Pour participer à la lutte contre le changement climatique</v>
          </cell>
        </row>
        <row r="2865">
          <cell r="E2865" t="str">
            <v>Pour réduire les émissions de dioxyde de carbone</v>
          </cell>
        </row>
        <row r="2866">
          <cell r="E2866" t="str">
            <v>Pour vous parer contre l'épuisement du pétrole</v>
          </cell>
        </row>
        <row r="2867">
          <cell r="E2867" t="str">
            <v>Pour des raisons financières</v>
          </cell>
        </row>
        <row r="2868">
          <cell r="E2868" t="str">
            <v>Par convictions</v>
          </cell>
        </row>
        <row r="2869">
          <cell r="E2869" t="str">
            <v>Pour lutter contre le nucléaire</v>
          </cell>
        </row>
        <row r="2870">
          <cell r="E2870" t="str">
            <v>Pour participer au lancement du photovoltaïque</v>
          </cell>
        </row>
        <row r="2871">
          <cell r="E2871" t="str">
            <v>Autonomie</v>
          </cell>
        </row>
        <row r="2872">
          <cell r="E2872" t="str">
            <v xml:space="preserve">• Protection par varistances (ou éclateur à gaz et varistances associé montés en étoile) </v>
          </cell>
        </row>
        <row r="2873">
          <cell r="D2873" t="str">
            <v>Moteur Stirling</v>
          </cell>
          <cell r="E2873" t="str">
            <v xml:space="preserve">possédant une capacité d'écoulement maximum Imax &gt; 40kA sur liaisons courant continu </v>
          </cell>
        </row>
        <row r="2874">
          <cell r="E2874" t="str">
            <v xml:space="preserve">• Protection étagée sur réseau aérien alternatif possédant une capacité d'écoulement </v>
          </cell>
        </row>
        <row r="2875">
          <cell r="E2875" t="str">
            <v>C'est un moteur à combustion externe qui fonctionne par l'intermédiaire du chauffage, d'un gaz, d'une détente, d'un refroidissement puis d'une compression.</v>
          </cell>
        </row>
        <row r="2876">
          <cell r="E2876" t="str">
            <v xml:space="preserve">• Protection spécifique sur autres lignes extérieures (téléphone,...) possédant une </v>
          </cell>
        </row>
        <row r="2877">
          <cell r="D2877" t="str">
            <v>MPP - Tracking</v>
          </cell>
          <cell r="E2877" t="str">
            <v xml:space="preserve">capacité d'écoulement impulsionnel Iimp &gt; 2,5 kA onde (10/350µs) </v>
          </cell>
        </row>
        <row r="2878">
          <cell r="E2878" t="str">
            <v>MPP-Tracking, régulation a posteriori de la puissance délivrée, pour qu"un système photovoltaïque soit continuellement opéré en mode MPP. Cela évite des pertes de puissance électriques. Il est une composante intégrante d"un régulateur et d"un convertisseu</v>
          </cell>
        </row>
        <row r="2879">
          <cell r="E2879" t="str">
            <v>MPP Tracker</v>
          </cell>
        </row>
        <row r="2880">
          <cell r="E2880" t="str">
            <v>Régulateur électronique permettant d'optimiser les points de fonctionnement d'un générateur photovoltaïque. Généralement intégré au régulateur de charge, ou à l'onduleur, ce système assure le meilleur rendement énergétique.</v>
          </cell>
        </row>
        <row r="2881">
          <cell r="E2881" t="str">
            <v xml:space="preserve">au guide de l'ADEME (2001) : « Protection contre les effets de la foudre dans les installations faisant </v>
          </cell>
        </row>
        <row r="2882">
          <cell r="D2882" t="str">
            <v>Nettoyage de l'installation</v>
          </cell>
          <cell r="E2882" t="str">
            <v xml:space="preserve">appel aux énergies renouvelables ». </v>
          </cell>
        </row>
        <row r="2884">
          <cell r="E2884" t="str">
            <v>Non heureusement, en Alsace ce sont les précipitations qui se chargent du nettoyage nécessaire au bon fonctionnement.</v>
          </cell>
        </row>
        <row r="2885">
          <cell r="E2885" t="str">
            <v>Il existe cependant des régions soumises à de fortes pollutions atmosphériques ( complexes industriels ) , où un nettoyage à des intervalles éloignés peut s'avérer nécessaire.</v>
          </cell>
        </row>
        <row r="2886">
          <cell r="E2886" t="str">
            <v xml:space="preserve">Afin de protéger les équipements (modules photovoltaïques et onduleurs) contre les coups de foudre </v>
          </cell>
        </row>
        <row r="2887">
          <cell r="D2887" t="str">
            <v>NOCT " Nominal Operating Cell Temperature "</v>
          </cell>
          <cell r="E2887" t="str">
            <v xml:space="preserve">indirects, des parafoudres (type varistances à oxyde de zinc seules ou associés avec un éclateur à gaz) </v>
          </cell>
        </row>
        <row r="2888">
          <cell r="E2888" t="str">
            <v xml:space="preserve">doivent être installés de part et d'autres des différentes liaisons. </v>
          </cell>
        </row>
        <row r="2889">
          <cell r="E2889" t="str">
            <v>NOCT " (Nominal Operating Cell Temperature) : Température de la cellule (ou du module PV) fonctionnant sous 800 W / m² de rayonnement, + 20 °C de température ambiante et 1 m / s de circulation de l'air environnant ambiant.</v>
          </cell>
        </row>
        <row r="2890">
          <cell r="E2890" t="str">
            <v xml:space="preserve">photovoltaïque n'est pas indispensable. </v>
          </cell>
        </row>
        <row r="2891">
          <cell r="D2891" t="str">
            <v>Nominal Operating Cell Temperature (NOCT)</v>
          </cell>
          <cell r="E2891" t="str">
            <v xml:space="preserve">N.B. Pour les générateurs photovoltaïques, les diodes by-pass et diodes anti-retour éventuelles doivent </v>
          </cell>
        </row>
        <row r="2892">
          <cell r="E2892" t="str">
            <v>En français, température de la cellule fonctionnant sous 800 W / m² de rayonnement, + 20 °C de température ambiante et 1 m / s de circulation de l’air environnant ambiant.</v>
          </cell>
        </row>
        <row r="2893">
          <cell r="E2893" t="str">
            <v>D'une manière générale, tous les câbles entrant et sortant du bâtiment (puissance, données, téléphone)  doivent bénéficier d'une protection contre les surtensions référencée à la masse locale.</v>
          </cell>
        </row>
        <row r="2894">
          <cell r="D2894" t="str">
            <v>Normes du matériel photovoltaique</v>
          </cell>
          <cell r="E2894" t="str">
            <v>N.B. Bien qu'une liaison souterraine soit moins exposée aux surtensions induites qu'une liaison aérienne, une protection par parafoudre reste nécessaire.</v>
          </cell>
        </row>
        <row r="2896">
          <cell r="D2896" t="str">
            <v>Module photovoltaique</v>
          </cell>
          <cell r="E2896" t="str">
            <v xml:space="preserve">pour les Systèmes de fourniture d’électricité à partir de l’énergie solaire </v>
          </cell>
        </row>
        <row r="2897">
          <cell r="E2897" t="str">
            <v xml:space="preserve">Module photovoltaïque -  module -  : Ensemble de cellules PV interconnectées électriquement en série* ou en parallèle*, montées habituellement en une unité de dimension pratique pour l'expédition, la manipulation et l'assemblage en panneaux* ou champs de </v>
          </cell>
        </row>
        <row r="2898">
          <cell r="E2898" t="str">
            <v>Normes EN 61215 ou NF EN 61646</v>
          </cell>
        </row>
        <row r="2899">
          <cell r="D2899" t="str">
            <v>Monocristallin</v>
          </cell>
          <cell r="E2899" t="str">
            <v>Il s’agit de normes internationales et, sauf rares exceptions, tous les modules répondent à ces normes. Une simple vérification sur la documentation technique vous en assurera.</v>
          </cell>
        </row>
        <row r="2900">
          <cell r="E2900" t="str">
            <v>Monocristallin, se distingue par un ordonnancement parfaitement régulier des atomes, qui se répartissent sur l"ensemble du bloc de matériau. Le rendement des cellules solaires monocristallines est plus élevé que celui des cellules de silicium polycristall</v>
          </cell>
        </row>
        <row r="2901">
          <cell r="E2901" t="str">
            <v>Distinction entre la norme CEI 61215 et CEI 61730</v>
          </cell>
        </row>
        <row r="2902">
          <cell r="D2902" t="str">
            <v>Montage des panneaux</v>
          </cell>
        </row>
        <row r="2903">
          <cell r="E2903" t="str">
            <v>Selon l’article 1 de l’Arrêté du 13 Novembre 2007, les systèmes de fourniture d’électricité produits à partir de l’énergie solaire doivent respecter les normes EN 61215 (module cristallin) ou NF EN 61646 (film mince). La norme CEI 61 215 est donc un pré r</v>
          </cell>
        </row>
        <row r="2904">
          <cell r="E2904" t="str">
            <v>Pour votre info, tous les fabricant de panneaux solaire peuvent fournir les caractéristiques électriques de chaque panneau (Puisance, tension nominale, courant nominal); Je vous encourage à les regarder de près car si vous avec deux strings différents, if</v>
          </cell>
        </row>
        <row r="2905">
          <cell r="E2905" t="str">
            <v>Définition de la norme CEI 61215 :</v>
          </cell>
        </row>
        <row r="2906">
          <cell r="E2906" t="str">
            <v xml:space="preserve">Ainsi dans mon installation, au pire, pour 4300Wc j'aurais eu 4290 W, et au mieux 4332 W. En réalité (comme j'ai eu ces valeurs après montage, j'ai 4312Wc (à 25°C bien sur). Comme quoi controler ses panneaux et s'assurer qu'on les monte dans le bon ordre </v>
          </cell>
        </row>
        <row r="2907">
          <cell r="E2907" t="str">
            <v>La Commission Electrotechnique Internationale (CEI) est une organisation mondiale de normalisation composée de l’ensemble des comités électrotechniques nationaux.</v>
          </cell>
        </row>
        <row r="2908">
          <cell r="D2908" t="str">
            <v>Motivation pour devenir producteur d'électricité solaire</v>
          </cell>
        </row>
        <row r="2909">
          <cell r="E2909" t="str">
            <v>La norme IEC 61215 (cristallin) ou IEC 61646 (film mince) certifie une garantie de qualité en matière de stabilité mécanique et de respect des paramètres électriques. Les exigences de cette norme se portent sur la qualification de la conception et l’homol</v>
          </cell>
        </row>
        <row r="2910">
          <cell r="E2910" t="str">
            <v>Comme l’ont démontré d’autres enquêtes similaires réalisées à plus petite échelle,les principales motivations qui poussent les particuliers à investir dans un systèmephotovoltaïque raccordé au réseau sont liées aux économies d’énergie (70% des maîtresd’ou</v>
          </cell>
        </row>
        <row r="2911">
          <cell r="E2911" t="str">
            <v>Définition de la norme CEI 61730 :</v>
          </cell>
        </row>
        <row r="2912">
          <cell r="E2912" t="str">
            <v>L’intérêt financier d’investir dans le photovoltaïque est relativement peu invoqué par les maîtres d'ouvrage ( environ 17 % )</v>
          </cell>
        </row>
        <row r="2913">
          <cell r="E2913" t="str">
            <v>La CEI 61730 comprend plusieurs parties, regroupées sous le titre général Qualification pour la sûreté de fonctionnement des modules photovoltaïques (PV). Les catégories d’essais de cette norme incluent un contrôle général, les risques de chocs électrique</v>
          </cell>
        </row>
        <row r="2914">
          <cell r="E2914" t="str">
            <v>Pour économiser de l'électricité</v>
          </cell>
        </row>
        <row r="2915">
          <cell r="E2915" t="str">
            <v>Ces exigences sont destinées à minimiser les mauvaises applications et les mauvaises utilisations des modules ou le claquage de composants internes qui produiraient des incendies, des chocs électriques et des préjudices humains. La norme définit les exige</v>
          </cell>
        </row>
        <row r="2916">
          <cell r="E2916" t="str">
            <v>Pour réduire les émissions de dioxyde de carbone</v>
          </cell>
        </row>
        <row r="2917">
          <cell r="E2917" t="str">
            <v>Cette norme est conçue de telle façon que sa séquence d’essai peut être coordonné avec celle de la CEI 61215 ou de la CEI 61646, de sorte qu’un seul échantillonnage puisse être utilisé pour effectuer les évaluations de performance et de sécurité d’un modu</v>
          </cell>
        </row>
        <row r="2918">
          <cell r="E2918" t="str">
            <v>Pour des raisons financières</v>
          </cell>
        </row>
        <row r="2919">
          <cell r="E2919" t="str">
            <v>La CEI 61215 est toujours en vigueur à l’heure actuelle. De nombreux fabricants mentionnent aujourd’hui sur leur documentation technique « norme CEI 61730 en cours de certification ». Après avoir contacté l’organisme CEI à Genève, les normes sont donc bie</v>
          </cell>
        </row>
        <row r="2920">
          <cell r="E2920" t="str">
            <v>Pour lutter contre le nucléaire</v>
          </cell>
        </row>
        <row r="2921">
          <cell r="E2921" t="str">
            <v>Ce texte est rédigé suite aux investigations et à l’appréciation d’HESPUL. Il n’a en aucun cas une valeur juridique.</v>
          </cell>
        </row>
        <row r="2922">
          <cell r="E2922" t="str">
            <v>Autonomie</v>
          </cell>
        </row>
        <row r="2923">
          <cell r="D2923" t="str">
            <v>Nouveaux produits</v>
          </cell>
        </row>
        <row r="2924">
          <cell r="D2924" t="str">
            <v>Moteur Stirling</v>
          </cell>
        </row>
        <row r="2925">
          <cell r="E2925" t="str">
            <v>Le photovoltaïque nouveau arrivera à l'automne 2008</v>
          </cell>
        </row>
        <row r="2926">
          <cell r="E2926" t="str">
            <v>C'est un moteur à combustion externe qui fonctionne par l'intermédiaire du chauffage, d'un gaz, d'une détente, d'un refroidissement puis d'une compression.</v>
          </cell>
        </row>
        <row r="2927">
          <cell r="E2927" t="str">
            <v>Le photovoltaïque en silicium polycristallin est techniquement parfait en dépit de son prix trop élevé. Pour cette raison, de 1954 à aujourd'hui, l'énergie solaire est restée un marché de niche. Seul dans les pays où furent mise en place des subventions p</v>
          </cell>
        </row>
        <row r="2928">
          <cell r="D2928" t="str">
            <v>MPP - Tracking</v>
          </cell>
        </row>
        <row r="2929">
          <cell r="E2929" t="str">
            <v xml:space="preserve">Aujourd'hui, le défi est de trouver une technologie photovoltaïque sous le dollar par Watt, contre les 3 à 5 dollars du silicium polycristallin. Plusieurs pistes de recherche sont à l'épreuve : l'ENEA étudie principalement le silicium amorphe qui connaît </v>
          </cell>
        </row>
        <row r="2930">
          <cell r="E2930" t="str">
            <v>MPP Tracker</v>
          </cell>
        </row>
        <row r="2931">
          <cell r="E2931" t="str">
            <v>A Parme, il y a 5 ans, un "sandwich" de verre constitué d'une couche conductrice (Tco), de sulfure de cadmium (CdS) et de tellure de cadmium (CdTe) a obtenu des résultats intéressants au laboratoire universitaire de Parme. Son rendement était bon, sa duré</v>
          </cell>
        </row>
        <row r="2933">
          <cell r="D2933" t="str">
            <v>Nettoyage de l'installation</v>
          </cell>
          <cell r="E2933" t="str">
            <v>Les panneaux solaires en tellurure de cadmium apparaissent aujourd'hui comme la solution pour le photovoltaïque compétitif. En effet, ils peuvent être produit sur des grandes plaques de verre par des procédés, pas plus compliqués que la déposition de couc</v>
          </cell>
        </row>
        <row r="2934">
          <cell r="E2934" t="str">
            <v>(src : BE - Ambassade de France)</v>
          </cell>
        </row>
        <row r="2935">
          <cell r="E2935" t="str">
            <v>Non heureusement, en Alsace ce sont les précipitations qui se chargent du nettoyage nécessaire au bon fonctionnement.</v>
          </cell>
        </row>
        <row r="2936">
          <cell r="D2936" t="str">
            <v>Obligation d'achat</v>
          </cell>
          <cell r="E2936" t="str">
            <v>Il existe cependant des régions soumises à de fortes pollutions atmosphériques ( complexes industriels ) , où un nettoyage à des intervalles éloignés peut s'avérer nécessaire.</v>
          </cell>
        </row>
        <row r="2938">
          <cell r="D2938" t="str">
            <v>NOCT " Nominal Operating Cell Temperature "</v>
          </cell>
          <cell r="E2938" t="str">
            <v>L’obligation d’achat de l’électricité produite à partir des ENR (énergies renouvelables) a été instaurée par la Loi n°2000-108 du 10 février 2000 modifiée par la Loi n°2007-290 du 5 mars 2007.</v>
          </cell>
        </row>
        <row r="2940">
          <cell r="E2940" t="str">
            <v>Un arrêté du 10 juillet 2006 fixe les conditions d’achat de l’électricité produite par les centrales solaires photovoltaïques ainsi que le prix de rachat.</v>
          </cell>
        </row>
        <row r="2942">
          <cell r="D2942" t="str">
            <v>Nominal Operating Cell Temperature (NOCT)</v>
          </cell>
          <cell r="E2942" t="str">
            <v>Le résumé du contenu de la Loi et de l’Arrêté :</v>
          </cell>
        </row>
        <row r="2943">
          <cell r="E2943" t="str">
            <v>En français, température de la cellule fonctionnant sous 800 W / m² de rayonnement, + 20 °C de température ambiante et 1 m / s de circulation de l’air environnant ambiant.</v>
          </cell>
        </row>
        <row r="2944">
          <cell r="E2944" t="str">
            <v>- Peuvent bénéficier de l’obligation d’achat tous les producteurs d’électricité installant une centrale solaire photovoltaïque d’une puissance inférieure à 12MW.</v>
          </cell>
        </row>
        <row r="2945">
          <cell r="D2945" t="str">
            <v>Normes du matériel photovoltaique</v>
          </cell>
        </row>
        <row r="2946">
          <cell r="E2946" t="str">
            <v>- Les producteurs doivent demander une autorisation d’exploiter à la DGEMP si la puissance dépasse 4,5 MW. Ils doivent déposer une déclaration d’exploitation si elle est inférieure à 4,5 MW.</v>
          </cell>
        </row>
        <row r="2947">
          <cell r="E2947" t="str">
            <v xml:space="preserve">pour les Systèmes de fourniture d’électricité à partir de l’énergie solaire </v>
          </cell>
        </row>
        <row r="2948">
          <cell r="E2948" t="str">
            <v>- Le contrat d’achat à conclure avec EDF, ou les régies locales (ÉS), est conclu pour une durée de 20 ans.</v>
          </cell>
        </row>
        <row r="2949">
          <cell r="E2949" t="str">
            <v>Normes EN 61215 ou NF EN 61646</v>
          </cell>
        </row>
        <row r="2950">
          <cell r="E2950" t="str">
            <v>- Les tarifs au 10 juillet 2006 étaient de :</v>
          </cell>
        </row>
        <row r="2952">
          <cell r="E2952" t="str">
            <v>    Métropole : 30 c€/kWh + prime d’intégration au bâti de 25 c€/kWh</v>
          </cell>
        </row>
        <row r="2953">
          <cell r="E2953" t="str">
            <v>    Corse, DOM, Mayotte : 40c€/kWh + prime d’intégration au bâti de 15c€/kWh</v>
          </cell>
        </row>
        <row r="2954">
          <cell r="E2954" t="str">
            <v>Selon l’article 1 de l’Arrêté du 13 Novembre 2007, les systèmes de fourniture d’électricité produits à partir de l’énergie solaire doivent respecter les normes EN 61215 (module cristallin) ou NF EN 61646 (film mince). La norme CEI 61 215 est donc un pré r</v>
          </cell>
        </row>
        <row r="2955">
          <cell r="E2955" t="str">
            <v>Ces tarifs sont revalorisés chaque année en fonction de l’indice du coût horaire du travail dans les industries mécaniques et électriques(ICHTTS1) et de l’indice des prix à la production de l’industrie et des services aux entreprises pour l’ensemble de l’</v>
          </cell>
        </row>
        <row r="2956">
          <cell r="E2956" t="str">
            <v>Définition de la norme CEI 61215 :</v>
          </cell>
        </row>
        <row r="2957">
          <cell r="E2957" t="str">
            <v>En 2007 le tarif est proche de 56 c€/kWh pour une installation solaire photovoltaïque intégrée au bâti. (0,55964€)</v>
          </cell>
        </row>
        <row r="2958">
          <cell r="E2958" t="str">
            <v>La Commission Electrotechnique Internationale (CEI) est une organisation mondiale de normalisation composée de l’ensemble des comités électrotechniques nationaux.</v>
          </cell>
        </row>
        <row r="2959">
          <cell r="E2959" t="str">
            <v>Le texte de loi sur Légifrance</v>
          </cell>
        </row>
        <row r="2960">
          <cell r="E2960" t="str">
            <v>La norme IEC 61215 (cristallin) ou IEC 61646 (film mince) certifie une garantie de qualité en matière de stabilité mécanique et de respect des paramètres électriques. Les exigences de cette norme se portent sur la qualification de la conception et l’homol</v>
          </cell>
        </row>
        <row r="2961">
          <cell r="E2961" t="str">
            <v>L'intégration au bâti</v>
          </cell>
        </row>
        <row r="2962">
          <cell r="E2962" t="str">
            <v>Définition de la norme CEI 61730 :</v>
          </cell>
        </row>
        <row r="2963">
          <cell r="E2963" t="str">
            <v>Les installations de panneaux solaires photovoltaïques éligibles à la prime d'intégration au bâti doivent répondre aux deux conditions prévues à l'annexe de l'arrêté du 10 juillet 2006 fixant les conditions d'achat de l'électricité:</v>
          </cell>
        </row>
        <row r="2964">
          <cell r="E2964" t="str">
            <v>La CEI 61730 comprend plusieurs parties, regroupées sous le titre général Qualification pour la sûreté de fonctionnement des modules photovoltaïques (PV). Les catégories d’essais de cette norme incluent un contrôle général, les risques de chocs électrique</v>
          </cell>
        </row>
        <row r="2965">
          <cell r="E2965" t="str">
            <v>1. Outre la production d'électricité, les équipements photovoltaïques doivent assurer une fonction technique ou architecturale essentielle à l'acte de construction.</v>
          </cell>
        </row>
        <row r="2966">
          <cell r="E2966" t="str">
            <v>Ces exigences sont destinées à minimiser les mauvaises applications et les mauvaises utilisations des modules ou le claquage de composants internes qui produiraient des incendies, des chocs électriques et des préjudices humains. La norme définit les exige</v>
          </cell>
        </row>
        <row r="2967">
          <cell r="E2967" t="str">
            <v>Un équipement de production d'électricité photovoltaïque remplit au moins une de ces fonctions lorsqu'il participe, pour une construction, à :</v>
          </cell>
        </row>
        <row r="2968">
          <cell r="E2968" t="str">
            <v>Cette norme est conçue de telle façon que sa séquence d’essai peut être coordonné avec celle de la CEI 61215 ou de la CEI 61646, de sorte qu’un seul échantillonnage puisse être utilisé pour effectuer les évaluations de performance et de sécurité d’un modu</v>
          </cell>
        </row>
        <row r="2969">
          <cell r="E2969" t="str">
            <v>- La tenue mécanique</v>
          </cell>
        </row>
        <row r="2970">
          <cell r="E2970" t="str">
            <v>- La protection ou la régulation thermique</v>
          </cell>
        </row>
        <row r="2971">
          <cell r="E2971" t="str">
            <v>- La protection physique des biens ou des personnes</v>
          </cell>
        </row>
        <row r="2972">
          <cell r="E2972" t="str">
            <v>- La recherche d'un esthétisme architectural particulier</v>
          </cell>
        </row>
        <row r="2974">
          <cell r="D2974" t="str">
            <v>Nouveaux produits</v>
          </cell>
          <cell r="E2974" t="str">
            <v> 2. Les équipements de production d'électricité photovoltaïque doivent venir en substitution d'un ou plusieurs équipements, dont la liste exhaustive est définie dans l'arrêté du 10 juillet 2006.</v>
          </cell>
        </row>
        <row r="2976">
          <cell r="D2976" t="str">
            <v>Ohm</v>
          </cell>
          <cell r="E2976" t="str">
            <v>Le photovoltaïque nouveau arrivera à l'automne 2008</v>
          </cell>
        </row>
        <row r="2978">
          <cell r="E2978" t="str">
            <v>Ohm (symbole : W ) -  ohm -  : Unité de résistance au courant électrique.</v>
          </cell>
        </row>
        <row r="2980">
          <cell r="D2980" t="str">
            <v>Ombrage</v>
          </cell>
          <cell r="E2980" t="str">
            <v xml:space="preserve">Aujourd'hui, le défi est de trouver une technologie photovoltaïque sous le dollar par Watt, contre les 3 à 5 dollars du silicium polycristallin. Plusieurs pistes de recherche sont à l'épreuve : l'ENEA étudie principalement le silicium amorphe qui connaît </v>
          </cell>
        </row>
        <row r="2981">
          <cell r="E2981" t="str">
            <v>Ombrage, Le rayonnement solaire direct est amoindri par un obstacle, comme un conduit de cheminée, un arbre, ou une antenne. L"ombre projetée engendre une perte de rendement du système photovoltaïque</v>
          </cell>
        </row>
        <row r="2982">
          <cell r="E2982" t="str">
            <v>Effets de l’ombre</v>
          </cell>
        </row>
        <row r="2984">
          <cell r="E2984" t="str">
            <v>On a vu que le courant d’un panneau ou d’un champ est limité par celui de la plus mauvaise cellule ou du plus mauvais panneau.</v>
          </cell>
        </row>
        <row r="2985">
          <cell r="E2985" t="str">
            <v>L’ombre va jouer le même effet: si une seule cellule de la chaîne est à l’ombre, le courant total sera limité par le courant de cette cellule.</v>
          </cell>
        </row>
        <row r="2986">
          <cell r="E2986" t="str">
            <v>Il est donc impératif d’éviter au maximum les ombres provoquées par les obstacles proches. Un piquet devant un champ photovoltaïque pourra considérablement réduire la puissance si son ombre balaie le champ durant la course du soleil.</v>
          </cell>
        </row>
        <row r="2987">
          <cell r="D2987" t="str">
            <v>Obligation d'achat</v>
          </cell>
          <cell r="E2987" t="str">
            <v>Un autre effet beaucoup plus insidieux apparaît lorsqu’une cellule est ombrée, le reste du panneau étant au soleil : cet effet est appelé Hot Spot (point chaud) et il peut entraîner la destruction de la cellule ombrée.</v>
          </cell>
        </row>
        <row r="2989">
          <cell r="E2989" t="str">
            <v>Ombres portées</v>
          </cell>
        </row>
        <row r="2991">
          <cell r="E2991" t="str">
            <v>Une ombre portée est l'ombre jetée par des arbres, bâtiments ou antennes sur le toit. L'ombre portée est nuisible à toute installation photovoltaique. En effet, les cellules photovoltaïques sont montées en série et toute cellule à l'ombre perturbe alors l</v>
          </cell>
        </row>
        <row r="2992">
          <cell r="E2992" t="str">
            <v>Il faut donc vérifier qu’aucun câble électrique, poteau, végétation ou encore cheminée ne vienne gêner la lumière du soleil.</v>
          </cell>
        </row>
        <row r="2993">
          <cell r="E2993" t="str">
            <v>Le résumé du contenu de la Loi et de l’Arrêté :</v>
          </cell>
        </row>
        <row r="2994">
          <cell r="E2994" t="str">
            <v>Ombrage partiel</v>
          </cell>
        </row>
        <row r="2995">
          <cell r="E2995" t="str">
            <v>Lorsque des modules, raccordés en série, sont partiellement ombragés, toute la rangée fonctionne avec un rendement inférieur. En intégrant lors de la planification le problème des ombres portées par un câblage adéquat, les pertes peuvent aisément être min</v>
          </cell>
        </row>
        <row r="2997">
          <cell r="E2997" t="str">
            <v>Attention aux ombres :</v>
          </cell>
        </row>
        <row r="2999">
          <cell r="E2999" t="str">
            <v>Cette page du site n'a qu'une ambition : attirer votre attention sur l'importance des ombres pour la performance de votre installation et, incidemment, de votre investissement. Il ne s'agit pas ici de faire un calcul très précis de l'impact que peuvent av</v>
          </cell>
        </row>
        <row r="3000">
          <cell r="E3000" t="str">
            <v xml:space="preserve"> Pour faire une première évaluation de l'impact de l'ombre, nous vous proposons de réutiliser les parcours de soleil défini par le logiciel de la commission européenne sur la page simulation en dessinant sommairement les arbres ou batiments ou obstacles t</v>
          </cell>
        </row>
        <row r="3001">
          <cell r="E3001" t="str">
            <v>Vous pouvez afficher et donc imprimer cette courbe d'ensoleillement en cochant la boite &lt;&lt; montre le graphe de l'horizon &gt;&gt; dans la partie simulation des productions de kWh mensuels et annuel.</v>
          </cell>
        </row>
        <row r="3003">
          <cell r="E3003" t="str">
            <v>    Métropole : 30 c€/kWh + prime d’intégration au bâti de 25 c€/kWh</v>
          </cell>
        </row>
        <row r="3004">
          <cell r="E3004" t="str">
            <v>    Corse, DOM, Mayotte : 40c€/kWh + prime d’intégration au bâti de 15c€/kWh</v>
          </cell>
        </row>
        <row r="3006">
          <cell r="E3006" t="str">
            <v>Ces tarifs sont revalorisés chaque année en fonction de l’indice du coût horaire du travail dans les industries mécaniques et électriques(ICHTTS1) et de l’indice des prix à la production de l’industrie et des services aux entreprises pour l’ensemble de l’</v>
          </cell>
        </row>
        <row r="3008">
          <cell r="E3008" t="str">
            <v>En 2007 le tarif est proche de 56 c€/kWh pour une installation solaire photovoltaïque intégrée au bâti. (0,55964€)</v>
          </cell>
        </row>
        <row r="3010">
          <cell r="E3010" t="str">
            <v>Le texte de loi sur Légifrance</v>
          </cell>
        </row>
        <row r="3012">
          <cell r="E3012" t="str">
            <v>L'intégration au bâti</v>
          </cell>
        </row>
        <row r="3014">
          <cell r="E3014" t="str">
            <v>Les installations de panneaux solaires photovoltaïques éligibles à la prime d'intégration au bâti doivent répondre aux deux conditions prévues à l'annexe de l'arrêté du 10 juillet 2006 fixant les conditions d'achat de l'électricité:</v>
          </cell>
        </row>
        <row r="3016">
          <cell r="E3016" t="str">
            <v>Il ne reste plus à hachurer la partie parcourue par le soleil et visible depuis le toit pendant l'année (comme sur le dessin de droite) puis de faire le rapport entre cette surface hachurée et le total de la surface comprise entre les courbes bleues et ro</v>
          </cell>
        </row>
        <row r="3017">
          <cell r="D3017" t="str">
            <v>OPTIMISEUR DE PUISSANCE FOURNIE  (  MPPT )</v>
          </cell>
        </row>
        <row r="3018">
          <cell r="E3018" t="str">
            <v>Un équipement de production d'électricité photovoltaïque remplit au moins une de ces fonctions lorsqu'il participe, pour une construction, à :</v>
          </cell>
        </row>
        <row r="3019">
          <cell r="E3019" t="str">
            <v>Optimiseur de puissance fournie (MPPT)</v>
          </cell>
        </row>
        <row r="3020">
          <cell r="E3020" t="str">
            <v xml:space="preserve">Contrôleur de la charge qui surveille en continu le point de puissance maximale fournie d'un module ou d'un champ de modules photovoltaïques dans le but d'en augmenter le rendement. Le point de puissance maximale, sur la courbe courant-tension (I-U) d'un </v>
          </cell>
        </row>
        <row r="3021">
          <cell r="E3021" t="str">
            <v>- La protection ou la régulation thermique</v>
          </cell>
        </row>
        <row r="3022">
          <cell r="D3022" t="str">
            <v>ONDULEUR</v>
          </cell>
          <cell r="E3022" t="str">
            <v>- La protection physique des biens ou des personnes</v>
          </cell>
        </row>
        <row r="3023">
          <cell r="E3023" t="str">
            <v>- La recherche d'un esthétisme architectural particulier</v>
          </cell>
        </row>
        <row r="3024">
          <cell r="E3024" t="str">
            <v>Il existe deux types d’onduleurs :</v>
          </cell>
        </row>
        <row r="3025">
          <cell r="E3025" t="str">
            <v> 2. Les équipements de production d'électricité photovoltaïque doivent venir en substitution d'un ou plusieurs équipements, dont la liste exhaustive est définie dans l'arrêté du 10 juillet 2006.</v>
          </cell>
        </row>
        <row r="3026">
          <cell r="E3026" t="str">
            <v xml:space="preserve"> - Les onduleurs conformes à la norme française qui n’ont pas de système de découplage automatique.</v>
          </cell>
        </row>
        <row r="3027">
          <cell r="D3027" t="str">
            <v>Ohm</v>
          </cell>
        </row>
        <row r="3028">
          <cell r="E3028" t="str">
            <v xml:space="preserve"> - Ceux conformes à la norme allemande DIN VDE 0126 qui possèdent un système de découplage automatique et dispensent de l’installation d’un disjoncteur supplémentaire.</v>
          </cell>
        </row>
        <row r="3029">
          <cell r="E3029" t="str">
            <v>Ohm (symbole : W ) -  ohm -  : Unité de résistance au courant électrique.</v>
          </cell>
        </row>
        <row r="3030">
          <cell r="E3030" t="str">
            <v>L'onduleur transforme le courant continu fourni par les modules photovoltaïques en courant alternatif sinusoïdal.</v>
          </cell>
        </row>
        <row r="3031">
          <cell r="D3031" t="str">
            <v>Ombrage</v>
          </cell>
          <cell r="E3031" t="str">
            <v>Dans les applications de connexion réseau, il est synchone au réseau EDF, c'est à dire qu'il se déconnecte automatiquement en cas d'absence au réseau.</v>
          </cell>
        </row>
        <row r="3032">
          <cell r="E3032" t="str">
            <v>Dans les applications sites isolés, il est alimenté par le parc de batteries et fourni l'énergie alternative de l'habitation.</v>
          </cell>
        </row>
        <row r="3033">
          <cell r="E3033" t="str">
            <v>Effets de l’ombre</v>
          </cell>
        </row>
        <row r="3034">
          <cell r="E3034" t="str">
            <v>Un onduleur est un appareil électronique qui transforme un courant continu en courant alternatif sinusoïdal. Dans notre cas il reçoit le courant produit par les capteurs photovoltaïques (tension continue variant entre 120 et 400 volts) et produit un coura</v>
          </cell>
        </row>
        <row r="3035">
          <cell r="E3035" t="str">
            <v xml:space="preserve">L'onduleur assume une fonction de liaison directe avec le réseau électrique et il est susceptible de causer de graves dommages : il doit donc répondre à des impératifs concernant la qualité du courant ( tension, fréquence, phasage ), la sécurité ( risque </v>
          </cell>
        </row>
        <row r="3036">
          <cell r="E3036" t="str">
            <v>Il n'existe actuellement pas de normes européenne unifiée pour les onduleurs de connexion, même si la norme allemande ( DIN VDE 0126 d'octobre 1997 sert souvent de référence ; il faut donc s'assurer auprès de son fournisseur de la compatibilité de l'ondul</v>
          </cell>
        </row>
        <row r="3037">
          <cell r="E3037" t="str">
            <v>D'autres éléments, à vérifier sur la fiche technique des onduleurs, doivent permettre de s'assurer de la qualité de l'offre :</v>
          </cell>
        </row>
        <row r="3038">
          <cell r="E3038" t="str">
            <v xml:space="preserve"> - rendement de l'onduleur supérieur à 90 % pour une charge égale à 10 % de sa charge nominal ( par ex : un onduleur de 1000 watts chargé à 10 % c'est-à-dire lorsque les modules PV produisent 100  Watts, doit avoir un rendement au moins égal à 90 % )</v>
          </cell>
        </row>
        <row r="3039">
          <cell r="E3039" t="str">
            <v xml:space="preserve"> - rendement maximum de l'onduleur proche de 95 % ( les meilleurs onduleurs du marché ont un rendement maximum égal à 96 % )</v>
          </cell>
        </row>
        <row r="3040">
          <cell r="E3040" t="str">
            <v xml:space="preserve"> - les paramètres internes doivent être réglables pour s'adapter au réseau électrique local ( en général meilleur en zone urbaine et lorsque les câbles sont enterrés ) et pouvoir être réajustés après quelques mois de fonctionnement.</v>
          </cell>
        </row>
        <row r="3041">
          <cell r="E3041" t="str">
            <v xml:space="preserve"> - une protection contre les surtensions venant par le réseau ( foudre ) doit être prévue dans l'onduleur. Si ce n'est pas le cas, un électricien local pourra installer une protection externe, mais le fournisseur devra en tout cas donner une information c</v>
          </cell>
        </row>
        <row r="3042">
          <cell r="E3042" t="str">
            <v>Une ombre portée est l'ombre jetée par des arbres, bâtiments ou antennes sur le toit. L'ombre portée est nuisible à toute installation photovoltaique. En effet, les cellules photovoltaïques sont montées en série et toute cellule à l'ombre perturbe alors l</v>
          </cell>
        </row>
        <row r="3043">
          <cell r="E3043" t="str">
            <v>Un onduleur est un dispositif électronique et statique servant à convertir le courant électrique continu en courant alternatif avec la fréquence souhaitée. La puissance "apparente" de l'onduleur s'exprime en volt-ampères (VA).</v>
          </cell>
        </row>
        <row r="3045">
          <cell r="E3045" t="str">
            <v>Description</v>
          </cell>
        </row>
        <row r="3046">
          <cell r="E3046" t="str">
            <v>Lorsque des modules, raccordés en série, sont partiellement ombragés, toute la rangée fonctionne avec un rendement inférieur. En intégrant lors de la planification le problème des ombres portées par un câblage adéquat, les pertes peuvent aisément être min</v>
          </cell>
        </row>
        <row r="3047">
          <cell r="E3047" t="str">
            <v>L'onduleur Gridfit 2200 distribué par Total Energie pèse environ 13kg et mesure :</v>
          </cell>
        </row>
        <row r="3048">
          <cell r="E3048" t="str">
            <v>- largeur : 33,5 cm</v>
          </cell>
        </row>
        <row r="3049">
          <cell r="E3049" t="str">
            <v>- hauteur : 40 cm</v>
          </cell>
        </row>
        <row r="3050">
          <cell r="E3050" t="str">
            <v>- épaisseur : 15 cm</v>
          </cell>
        </row>
        <row r="3051">
          <cell r="E3051" t="str">
            <v>Le radiateur servant à l'évacuation des calories étant placé à l'arrière du boîtier, il faut laisser libre la circulation de l'air en dessous et au-dessus de l'appareil. Le boîtier est bien protégé contre la poussière et les projections d'eau.</v>
          </cell>
        </row>
        <row r="3052">
          <cell r="E3052" t="str">
            <v>Vous pouvez afficher et donc imprimer cette courbe d'ensoleillement en cochant la boite &lt;&lt; montre le graphe de l'horizon &gt;&gt; dans la partie simulation des productions de kWh mensuels et annuel.</v>
          </cell>
        </row>
        <row r="3053">
          <cell r="E3053" t="str">
            <v>Il faut diminuer au maximum la distance panneaux-onduleur pour éviter des pertes en ligne trop importante.</v>
          </cell>
        </row>
        <row r="3054">
          <cell r="E3054" t="str">
            <v>Les onduleurs doivent être situés à un endroit aéré et accessible, et protégés de la pluie et des rayons directs du soleil.</v>
          </cell>
        </row>
        <row r="3055">
          <cell r="E3055" t="str">
            <v>Bien qu'il soit sensé ne jamais fonctionner la nuit, un onduleur peut réveiller un dormeur lorsqu'il se met en route dans un environnement silencieux.</v>
          </cell>
        </row>
        <row r="3056">
          <cell r="E3056" t="str">
            <v>Il vaut donc mieux éviter de l'installer dans une chambre à coucher.</v>
          </cell>
        </row>
        <row r="3057">
          <cell r="E3057" t="str">
            <v>Où que l'onduleur soit situé, un dispositif spécifique de coupure côté réseau ( fusible, interrupteur, coupe-circuit ) doit être facilement accessible à l'extérieur de la maison façon à être en mesure à tout moment de l'arrêter rapidement.</v>
          </cell>
        </row>
        <row r="3059">
          <cell r="E3059" t="str">
            <v xml:space="preserve">Exemple taux de rendement </v>
          </cell>
        </row>
        <row r="3067">
          <cell r="E3067" t="str">
            <v>Il ne reste plus à hachurer la partie parcourue par le soleil et visible depuis le toit pendant l'année (comme sur le dessin de droite) puis de faire le rapport entre cette surface hachurée et le total de la surface comprise entre les courbes bleues et ro</v>
          </cell>
        </row>
        <row r="3068">
          <cell r="D3068" t="str">
            <v>OPTIMISEUR DE PUISSANCE FOURNIE  (  MPPT )</v>
          </cell>
        </row>
        <row r="3070">
          <cell r="E3070" t="str">
            <v>Optimiseur de puissance fournie (MPPT)</v>
          </cell>
        </row>
        <row r="3071">
          <cell r="E3071" t="str">
            <v xml:space="preserve">Contrôleur de la charge qui surveille en continu le point de puissance maximale fournie d'un module ou d'un champ de modules photovoltaïques dans le but d'en augmenter le rendement. Le point de puissance maximale, sur la courbe courant-tension (I-U) d'un </v>
          </cell>
        </row>
        <row r="3073">
          <cell r="D3073" t="str">
            <v>ONDULEUR</v>
          </cell>
        </row>
        <row r="3075">
          <cell r="E3075" t="str">
            <v>Il existe deux types d’onduleurs :</v>
          </cell>
        </row>
        <row r="3077">
          <cell r="E3077" t="str">
            <v xml:space="preserve"> - Les onduleurs conformes à la norme française qui n’ont pas de système de découplage automatique.</v>
          </cell>
        </row>
        <row r="3079">
          <cell r="E3079" t="str">
            <v xml:space="preserve"> - Ceux conformes à la norme allemande DIN VDE 0126 qui possèdent un système de découplage automatique et dispensent de l’installation d’un disjoncteur supplémentaire.</v>
          </cell>
        </row>
        <row r="3081">
          <cell r="E3081" t="str">
            <v>L'onduleur transforme le courant continu fourni par les modules photovoltaïques en courant alternatif sinusoïdal.</v>
          </cell>
        </row>
        <row r="3082">
          <cell r="E3082" t="str">
            <v>Dans les applications de connexion réseau, il est synchone au réseau EDF, c'est à dire qu'il se déconnecte automatiquement en cas d'absence au réseau.</v>
          </cell>
        </row>
        <row r="3083">
          <cell r="E3083" t="str">
            <v>Dans les applications sites isolés, il est alimenté par le parc de batteries et fourni l'énergie alternative de l'habitation.</v>
          </cell>
        </row>
        <row r="3085">
          <cell r="E3085" t="str">
            <v>Un onduleur est un appareil électronique qui transforme un courant continu en courant alternatif sinusoïdal. Dans notre cas il reçoit le courant produit par les capteurs photovoltaïques (tension continue variant entre 120 et 400 volts) et produit un coura</v>
          </cell>
        </row>
        <row r="3086">
          <cell r="E3086" t="str">
            <v>Choix de l'Onduleur</v>
          </cell>
        </row>
        <row r="3087">
          <cell r="E3087" t="str">
            <v>Il n'existe actuellement pas de normes européenne unifiée pour les onduleurs de connexion, même si la norme allemande ( DIN VDE 0126 d'octobre 1997 sert souvent de référence ; il faut donc s'assurer auprès de son fournisseur de la compatibilité de l'ondul</v>
          </cell>
        </row>
        <row r="3088">
          <cell r="E3088" t="str">
            <v>L'onduleur transforme le courant continu produit par le générateur solaire en courant alternatif, qui peut être injecté sur le réseau. Afin d'injecter sur le réseau un courant de puissance maximale, on adapte le point de fonctionnement dynamique de l'ondu</v>
          </cell>
        </row>
        <row r="3089">
          <cell r="E3089" t="str">
            <v>saisie et stockage de données de fonctionnement, affichage de ces données (sur écran et/ou transfert sur PC), aux fins de surveillance de l'installation photovoltaïque,</v>
          </cell>
        </row>
        <row r="3090">
          <cell r="E3090" t="str">
            <v>protection CC et CA (p. ex. protection contre l'inversion de polarité, la surtension et la surcharge, dispositifs de surveillance et de protection pour le respect des directives VDE pour les installations d'autogénération).</v>
          </cell>
        </row>
        <row r="3091">
          <cell r="E3091" t="str">
            <v xml:space="preserve"> - les paramètres internes doivent être réglables pour s'adapter au réseau électrique local ( en général meilleur en zone urbaine et lorsque les câbles sont enterrés ) et pouvoir être réajustés après quelques mois de fonctionnement.</v>
          </cell>
        </row>
        <row r="3092">
          <cell r="E3092" t="str">
            <v>Pour définir la dimension de l'onduleur, on peut se baser sur une règle de base, à savoir un rapport 1:1 entre la puissance du générateur solaire et celle de l'onduleur. Selon le concept et le lieu de montage de l'onduleur, sa puissance peut être située e</v>
          </cell>
        </row>
        <row r="3094">
          <cell r="E3094" t="str">
            <v>Il convient de choisir pour l'onduleur un endroit aussi frais et sec que possible, qui soit aussi facilement accessible. Lorsque la température ambiante augmente, les pertes dans l'onduleur augmentent aussi. Le bon fonctionnement de l'installation doit êt</v>
          </cell>
        </row>
        <row r="3096">
          <cell r="E3096" t="str">
            <v>La tendance dans le domaine des faibles puissances est aux onduleurs sans transformateur. Ils présentent l'avantage d'un coefficient de performance plus élevé ainsi que d'un poids et d'un encombrement réduits. Des protections supplémentaires sont cependan</v>
          </cell>
        </row>
        <row r="3098">
          <cell r="E3098" t="str">
            <v>Pour choisir un onduleur, on tiendra compte des points importants ci-après.</v>
          </cell>
        </row>
        <row r="3099">
          <cell r="E3099" t="str">
            <v>La puissance maximale que peut avoir un générateur solaire afin d'assurer un fonctionnement sûr et optimal de l'onduleur.</v>
          </cell>
        </row>
        <row r="3100">
          <cell r="E3100" t="str">
            <v>L'onduleur comportera de préférence un système ENS (un système de déconnexion autonome comportant, pour surveiller le réseau, deux dispositifs parallèles indépendants ayant chacun un organe de commutation). Ce système détecte toute panne de secteur et cou</v>
          </cell>
        </row>
        <row r="3101">
          <cell r="E3101" t="str">
            <v>La puissance que le générateur solaire doit produire pour que l'onduleur puisse se mettre en route doit être aussi basse que possible.</v>
          </cell>
        </row>
        <row r="3102">
          <cell r="E3102" t="str">
            <v>La puissance en standby (puissance que l'onduleur consomme quand il n'injecte pas de courant) et la puissance de nuit (celle que l'onduleur consomme quand il est «éteint») doivent être aussi faibles que possible.</v>
          </cell>
        </row>
        <row r="3103">
          <cell r="E3103" t="str">
            <v>Le coefficient de performance européen, qui est calculé en fonction du rayonnement solaire en Europe centrale, doit être aussi élevé que possible. Ce coefficient moyen est plus parlant que le coefficient maximal. Pendant la plupart des heures de fonctionn</v>
          </cell>
        </row>
        <row r="3104">
          <cell r="E3104" t="str">
            <v>Le comportement en surcharge indique comment l'onduleur réagit en cas de surcharge (décalage du point de fonctionnement dynamique, limitation de puissance, arrêt).</v>
          </cell>
        </row>
        <row r="3105">
          <cell r="E3105" t="str">
            <v>La température ambiante, l'humidité de l'air et la nature des protections donnent des indications sur les conditions ambiantes dans lesquelles l'onduleur peut être utilisé. Un onduleur placé à l'extérieur doit avoir l'indice de protection IP 65.</v>
          </cell>
        </row>
        <row r="3106">
          <cell r="E3106" t="str">
            <v>Selon la nature et la conception de l'onduleur (avec ou sans aérateur, par exemple), le niveau sonore peut être d'à peine perceptible jusqu'à gênant. Le niveau sonore doit être pris en considération pour le choix de l'emplacement de l'onduleur.</v>
          </cell>
        </row>
        <row r="3107">
          <cell r="E3107" t="str">
            <v>Au Luxembourg, chaque fabricant doit garantir le bon fonctionnement de ses appareils pendant au moins 2 ans. Quelques fabricants proposent des garanties de 5 ans.</v>
          </cell>
        </row>
        <row r="3108">
          <cell r="E3108" t="str">
            <v>Où que l'onduleur soit situé, un dispositif spécifique de coupure côté réseau ( fusible, interrupteur, coupe-circuit ) doit être facilement accessible à l'extérieur de la maison façon à être en mesure à tout moment de l'arrêter rapidement.</v>
          </cell>
        </row>
        <row r="3109">
          <cell r="E3109" t="str">
            <v>Selon le câblage, on distingue trois types d'onduleurs (voir Câblage):</v>
          </cell>
        </row>
        <row r="3110">
          <cell r="E3110" t="str">
            <v>onduleur d'installation,</v>
          </cell>
        </row>
        <row r="3111">
          <cell r="E3111" t="str">
            <v>onduleur de ligne,</v>
          </cell>
        </row>
        <row r="3112">
          <cell r="E3112" t="str">
            <v>onduleur de module.</v>
          </cell>
        </row>
        <row r="3114">
          <cell r="E3114" t="str">
            <v>Câblage</v>
          </cell>
        </row>
        <row r="3116">
          <cell r="E3116" t="str">
            <v>Les modules photovoltaïques sont reliés au générateur solaire par un montage en série ou parallèle. Les modules montés en série sont désignés comme une ligne.</v>
          </cell>
        </row>
        <row r="3118">
          <cell r="E3118" t="str">
            <v>Selon le câblage, on distingue trois types d'onduleurs:</v>
          </cell>
        </row>
        <row r="3120">
          <cell r="E3120" t="str">
            <v>onduleur d'installation: il agit sur l'installation tout entière. Les différentes lignes sont réunies dans le boîtier de connexion du générateur. Ce concept convient bien pour de petites installations, où il représente la formule la plus intéressante;</v>
          </cell>
        </row>
        <row r="3121">
          <cell r="E3121" t="str">
            <v>onduleur de ligne: le générateur solaire est scindé en plusieurs lignes. Un onduleur est installé pour chacune des lignes. Si un onduleur s'arrête ou si une ombre tombe sur une ligne, la fonction des autres lignes reste intacte. Dans le cas des grandes in</v>
          </cell>
        </row>
        <row r="3122">
          <cell r="E3122" t="str">
            <v>onduleur de module: chaque module a son propre onduleur. Le câblage est constitué exclusivement d'un simple câblage de courant alternatif. L'avantage de ce concept est que, si un module reçoit de l'ombre, il se déconnecte et n'influence donc pas le foncti</v>
          </cell>
        </row>
        <row r="3124">
          <cell r="E3124" t="str">
            <v>Lorsque l'installation est composée de générateurs partiels de conception différente ou dans le cas d'installations partiellement ombragées, il convient d'utiliser des onduleurs de ligne ou de module.</v>
          </cell>
        </row>
        <row r="3126">
          <cell r="E3126" t="str">
            <v xml:space="preserve">Pour le câblage d'une installation photovoltaïque, il faut particulièrement être attentif au câblage à courant continu. Pour éviter des pertes importantes, il convient de choisir des câbles de section suffisamment grande. S'ils sont placés à l'extérieur, </v>
          </cell>
        </row>
        <row r="3128">
          <cell r="E3128" t="str">
            <v>Par ailleurs, on veillera à placer l'onduleur le plus près possible des modules afin que le câble à courant continu soit le plus court possible. Il convient cependant de choisir pour l'onduleur un endroit frais et sec, qui soit aussi facilement accessible</v>
          </cell>
        </row>
        <row r="3130">
          <cell r="E3130" t="str">
            <v>Questionnaire région Alsace pour demande de Subvention :</v>
          </cell>
        </row>
        <row r="3132">
          <cell r="E3132" t="str">
            <v>Type et surface des capteurs - Puissance crête du générateur et des onduleurs</v>
          </cell>
        </row>
        <row r="3133">
          <cell r="E3133" t="str">
            <v>Préciser le type de capteurs (mono- ou poly-cristallin, amorphe, etc.…) et indiquer la</v>
          </cell>
        </row>
        <row r="3134">
          <cell r="E3134" t="str">
            <v>surface net du générateur.</v>
          </cell>
        </row>
        <row r="3135">
          <cell r="E3135" t="str">
            <v>Préciser la puissance crête du générateur en fonction de la surface et de la puissance</v>
          </cell>
        </row>
        <row r="3136">
          <cell r="E3136" t="str">
            <v>crête de chaque capteur.</v>
          </cell>
        </row>
        <row r="3137">
          <cell r="E3137" t="str">
            <v>Justifier le choix de la puissance des onduleurs. Le rapport entre la puissance du ou</v>
          </cell>
        </row>
        <row r="3138">
          <cell r="E3138" t="str">
            <v>des onduleurs et la puissance du générateur doit être compris entre 0,7 et 1.</v>
          </cell>
        </row>
        <row r="3139">
          <cell r="E3139" t="str">
            <v>(Puissance onduleur = Puissance du générateur x 0.7)</v>
          </cell>
        </row>
        <row r="3140">
          <cell r="E3140" t="str">
            <v>saisie et stockage de données de fonctionnement, affichage de ces données (sur écran et/ou transfert sur PC), aux fins de surveillance de l'installation photovoltaïque,</v>
          </cell>
        </row>
        <row r="3141">
          <cell r="D3141" t="str">
            <v>ONDULEUR SONNY BOY /  de SMA</v>
          </cell>
          <cell r="E3141" t="str">
            <v>protection CC et CA (p. ex. protection contre l'inversion de polarité, la surtension et la surcharge, dispositifs de surveillance et de protection pour le respect des directives VDE pour les installations d'autogénération).</v>
          </cell>
        </row>
        <row r="3143">
          <cell r="E3143" t="str">
            <v>L'onduleur SMA est le coeur de toute installation photovoltaïque</v>
          </cell>
        </row>
        <row r="3145">
          <cell r="E3145" t="str">
            <v>La performance d'une installation PV dépend de son onduleur. Il transforme le courant continu des cellules solaires en courant alternatif conforme au réseau. Sa qualité est fonction du rendement, l'onduleur est le coeur de l'installation photovoltaïque.</v>
          </cell>
        </row>
        <row r="3147">
          <cell r="E3147" t="str">
            <v>Les installations photovoltaïques sont aussi différentes que les bâtiments sur lesquels elles sont montées. Par conséquent, le technicien spécialisé doit, parmi un large éventail de modèles, pouvoir choisir l'onduleur qui fonctionne au mieux avec le génér</v>
          </cell>
        </row>
        <row r="3149">
          <cell r="E3149" t="str">
            <v>La société SMA, en tant que premier fabricant ayant mis en série un onduleur solaire, a toujours concentré ses efforts sur le développement de nouvelles technologies afin d'élargir les possibilités d'utilisation des onduleurs, si bien qu'aujourd'hui toute</v>
          </cell>
        </row>
        <row r="3150">
          <cell r="E3150" t="str">
            <v>La puissance maximale que peut avoir un générateur solaire afin d'assurer un fonctionnement sûr et optimal de l'onduleur.</v>
          </cell>
        </row>
        <row r="3151">
          <cell r="E3151" t="str">
            <v>Flexible</v>
          </cell>
        </row>
        <row r="3152">
          <cell r="E3152" t="str">
            <v>Les onduleurs SMA peuvent être montés en intérieur et en extérieur.</v>
          </cell>
        </row>
        <row r="3153">
          <cell r="E3153" t="str">
            <v>La puissance en standby (puissance que l'onduleur consomme quand il n'injecte pas de courant) et la puissance de nuit (celle que l'onduleur consomme quand il est «éteint») doivent être aussi faibles que possible.</v>
          </cell>
        </row>
        <row r="3154">
          <cell r="E3154" t="str">
            <v>Fiabilité</v>
          </cell>
        </row>
        <row r="3155">
          <cell r="E3155" t="str">
            <v>Nous développons et fabriquons nos onduleurs pour une durée de vie de plus de 20 ans.</v>
          </cell>
        </row>
        <row r="3156">
          <cell r="E3156" t="str">
            <v>La température ambiante, l'humidité de l'air et la nature des protections donnent des indications sur les conditions ambiantes dans lesquelles l'onduleur peut être utilisé. Un onduleur placé à l'extérieur doit avoir l'indice de protection IP 65.</v>
          </cell>
        </row>
        <row r="3157">
          <cell r="E3157" t="str">
            <v>Robustesse</v>
          </cell>
        </row>
        <row r="3158">
          <cell r="E3158" t="str">
            <v>Une garantie standard de 5 ans (extensible à 10 ans en option), des services d'assistance par téléphone et des prestations de services complémentaires tels que des appareils de rechange, des contrats de service et de maintenance étendus ainsi que le « pac</v>
          </cell>
        </row>
        <row r="3160">
          <cell r="E3160" t="str">
            <v>Contrôle</v>
          </cell>
        </row>
        <row r="3161">
          <cell r="E3161" t="str">
            <v>Tous les onduleurs SMA peuvent être combinés avec une large gamme de systèmes destinés à la surveillance de l'installation. La gamme s'étend en effet du Sunny Beam à communication par onde radio à la Sunny WebBox pour le télédiagnostic et la télémaintenan</v>
          </cell>
        </row>
        <row r="3162">
          <cell r="E3162" t="str">
            <v>onduleur de ligne,</v>
          </cell>
        </row>
        <row r="3163">
          <cell r="E3163" t="str">
            <v>Sécurité</v>
          </cell>
        </row>
        <row r="3164">
          <cell r="E3164" t="str">
            <v>Avec le grid guard 2 et l'ESS, SMA propose les systèmes de sécurité les plus fiables du marché à ce jour.</v>
          </cell>
        </row>
        <row r="3165">
          <cell r="E3165" t="str">
            <v>Câblage</v>
          </cell>
        </row>
        <row r="3166">
          <cell r="E3166" t="str">
            <v>Made in Germany</v>
          </cell>
        </row>
        <row r="3167">
          <cell r="E3167" t="str">
            <v>Tous les onduleurs SMA sont développés et fabriqués à Niestetal, près de Kassel, où se situe également notre siège.</v>
          </cell>
        </row>
        <row r="3169">
          <cell r="E3169" t="str">
            <v>Vous avez le choix, avec ou sans transformateur</v>
          </cell>
        </row>
        <row r="3171">
          <cell r="E3171" t="str">
            <v>Les onduleurs SMA sont disponibles avec ou sans transformateur. Tandis que le modèle sans transformateur offre toutes les possibilités de mise en oeuvre des technologies de pointe, comme la topologie H5, avec un poids extrêmement faible, le modèle avec tr</v>
          </cell>
        </row>
        <row r="3172">
          <cell r="E3172" t="str">
            <v>onduleur de ligne: le générateur solaire est scindé en plusieurs lignes. Un onduleur est installé pour chacune des lignes. Si un onduleur s'arrête ou si une ombre tombe sur une ligne, la fonction des autres lignes reste intacte. Dans le cas des grandes in</v>
          </cell>
        </row>
        <row r="3173">
          <cell r="E3173" t="str">
            <v>http://www.sma-france.com/fr/technologies-solaires/produits/onduleurs-solaires/sunny-boy/index.html</v>
          </cell>
        </row>
        <row r="3174">
          <cell r="E3174" t="str">
            <v>Solarmax S de 1.8 à 4.6 Kwc</v>
          </cell>
        </row>
        <row r="3175">
          <cell r="E3175" t="str">
            <v>Lorsque l'installation est composée de générateurs partiels de conception différente ou dans le cas d'installations partiellement ombragées, il convient d'utiliser des onduleurs de ligne ou de module.</v>
          </cell>
        </row>
        <row r="3176">
          <cell r="E3176" t="str">
            <v>Stable et conviviale: la nouvelle série d'onduleurs de branche SolarMax S de Sputnik</v>
          </cell>
        </row>
        <row r="3177">
          <cell r="E3177" t="str">
            <v xml:space="preserve">Pour le câblage d'une installation photovoltaïque, il faut particulièrement être attentif au câblage à courant continu. Pour éviter des pertes importantes, il convient de choisir des câbles de section suffisamment grande. S'ils sont placés à l'extérieur, </v>
          </cell>
        </row>
        <row r="3178">
          <cell r="E3178" t="str">
            <v>Sputnik Engineering AG lance sur le marché la série d'onduleurs de branche SolarMax S, offrant des puissances nominales de 1,8 à 4,6 kilowatts. Les quatre modèles de la nouvelle série seront présentés pour la première fois à Fribourg du 21 au 23 juin 2007</v>
          </cell>
        </row>
        <row r="3179">
          <cell r="E3179" t="str">
            <v>Par ailleurs, on veillera à placer l'onduleur le plus près possible des modules afin que le câble à courant continu soit le plus court possible. Il convient cependant de choisir pour l'onduleur un endroit frais et sec, qui soit aussi facilement accessible</v>
          </cell>
        </row>
        <row r="3180">
          <cell r="E3180" t="str">
            <v>La nouvelle série d'onduleurs de branche SolarMax S de Sputnik définit de nouveaux standards en matière de maniement et de stabilité: au lieu de l’équipement de surveillance réseau par mesure d'impédance (ENS) utilisé jusqu'à ce jour, Sputnik utilise dans</v>
          </cell>
        </row>
        <row r="3181">
          <cell r="E3181" t="str">
            <v>Questionnaire région Alsace pour demande de Subvention :</v>
          </cell>
        </row>
        <row r="3182">
          <cell r="E3182" t="str">
            <v>La forme du courant sur la nouvelle série d'onduleurs est régulée de manière numérique afin de réduire encore davantage les taux d'harmoniques. Cela permet de diminuer tant les ondes harmoniques indésirables que la composante continue du courant alternati</v>
          </cell>
        </row>
        <row r="3183">
          <cell r="E3183" t="str">
            <v>Type et surface des capteurs - Puissance crête du générateur et des onduleurs</v>
          </cell>
        </row>
        <row r="3184">
          <cell r="E3184" t="str">
            <v>La plage de tension MPP des appareils sans transformateur va de 100 à 550 volts. Le rendement européen se situe, selon le modèle, entre 95,4 et 96,2 pour cent.</v>
          </cell>
        </row>
        <row r="3185">
          <cell r="E3185" t="str">
            <v>surface net du générateur.</v>
          </cell>
        </row>
        <row r="3186">
          <cell r="E3186" t="str">
            <v>Maniement amélioré</v>
          </cell>
        </row>
        <row r="3187">
          <cell r="E3187" t="str">
            <v>crête de chaque capteur.</v>
          </cell>
        </row>
        <row r="3188">
          <cell r="E3188" t="str">
            <v>Un nouveau procédé de fabrication a également permis une réduction du poids des onduleurs: les appareils de la série S pèsent jusqu'à 2,3 kilogrammes de moins que ceux de la série C à puissance nominale constante. Le maniement est encore facilité par un r</v>
          </cell>
        </row>
        <row r="3189">
          <cell r="E3189" t="str">
            <v>des onduleurs et la puissance du générateur doit être compris entre 0,7 et 1.</v>
          </cell>
        </row>
        <row r="3190">
          <cell r="E3190" t="str">
            <v>La nouvelle série S est dorénavant équipée de série d'une interface Ethernet, en plus de l'interface RS485. Elle possède par ailleurs un affichage graphique qui peut être commandé à l'aide de trois touches. Le boîtier en aluminium correspond à la classe d</v>
          </cell>
        </row>
        <row r="3192">
          <cell r="D3192" t="str">
            <v>ONDULEUR SONNY BOY /  de SMA</v>
          </cell>
          <cell r="E3192" t="str">
            <v xml:space="preserve">Pannes sur Onduleurs / source enquête d'Hespul </v>
          </cell>
        </row>
        <row r="3193">
          <cell r="E3193" t="str">
            <v>http://www.hespul.org/IMG/pdf/Synthese_Hespul_final_24_avr_07.pdf</v>
          </cell>
        </row>
        <row r="3194">
          <cell r="E3194" t="str">
            <v>L'onduleur SMA est le coeur de toute installation photovoltaïque</v>
          </cell>
        </row>
        <row r="3195">
          <cell r="E3195" t="str">
            <v>L’étude des pannes démontre que le principal problème des installations photovoltaïques est l’onduleur, 67 % des pannes étant dues à ce composant. Bien que cetype de panne surgisse parfois dès la première année de mise en service du système, le travail ef</v>
          </cell>
        </row>
        <row r="3196">
          <cell r="E3196" t="str">
            <v>Document de synthèse sur les Onduleurs</v>
          </cell>
        </row>
        <row r="3198">
          <cell r="E3198" t="str">
            <v>http://www.hespul.org/Vous-cherchez-des-statsitiques-des.html</v>
          </cell>
        </row>
        <row r="3200">
          <cell r="D3200" t="str">
            <v>ORIENTATION OPTIMALE</v>
          </cell>
          <cell r="E3200" t="str">
            <v>La société SMA, en tant que premier fabricant ayant mis en série un onduleur solaire, a toujours concentré ses efforts sur le développement de nouvelles technologies afin d'élargir les possibilités d'utilisation des onduleurs, si bien qu'aujourd'hui toute</v>
          </cell>
        </row>
        <row r="3202">
          <cell r="E3202" t="str">
            <v>Pour que l'orientation d'une installation photovoltaïque soit optimale, ses panneaux doivent être orientés vers le Sud et inclinés à 30°</v>
          </cell>
        </row>
        <row r="3203">
          <cell r="E3203" t="str">
            <v>Angle entre le Sud et la projection horizontale de la normale au module (positif à l'Ouest et négatif à l'Est).</v>
          </cell>
        </row>
        <row r="3205">
          <cell r="D3205" t="str">
            <v>Orientation d'un capteur solaire ( pour le Thermique - chauffage et ECS eau chaude … )</v>
          </cell>
          <cell r="E3205" t="str">
            <v>Fiabilité</v>
          </cell>
        </row>
        <row r="3206">
          <cell r="E3206" t="str">
            <v>Nous développons et fabriquons nos onduleurs pour une durée de vie de plus de 20 ans.</v>
          </cell>
        </row>
        <row r="3207">
          <cell r="E3207" t="str">
            <v>La puissance reçue par un capteur de 1m² dépend de son orientation par rapport aux rayons du soleil. En général le capteur est en position fixe, orienté plein sud à une inclinaison calculée en fonction de la latitude du lieu.</v>
          </cell>
        </row>
        <row r="3208">
          <cell r="E3208" t="str">
            <v>Robustesse</v>
          </cell>
        </row>
        <row r="3209">
          <cell r="E3209" t="str">
            <v>Hauteur du soleil par rapport à l'horizontale</v>
          </cell>
        </row>
        <row r="3211">
          <cell r="E3211" t="str">
            <v>L'axe de rotation de la Terre est incliné de 22,5 degrés par rapport à l'écliptique, le plan dans lequel se déplace le Soleil. Entre le solstice d'hiver, date à laquelle le soleil est le plus bas par rapport à l'horizon et le solstice d'été, date à laquel</v>
          </cell>
        </row>
        <row r="3212">
          <cell r="E3212" t="str">
            <v xml:space="preserve">Pour calculer la hauteur du soleil au dessus de l'horizon à midi aux deux solstices en fonction de la latitude du lieu il suffit d'appliquer deux formules très simples. B est l'angle en degrés formé par les rayons du soleil avec l'horizontale et L est la </v>
          </cell>
        </row>
        <row r="3213">
          <cell r="E3213" t="str">
            <v>a) Au solstice d'été</v>
          </cell>
        </row>
        <row r="3214">
          <cell r="E3214" t="str">
            <v>B = 112 - L</v>
          </cell>
        </row>
        <row r="3215">
          <cell r="E3215" t="str">
            <v>b) Au solstice d'hiver</v>
          </cell>
        </row>
        <row r="3216">
          <cell r="E3216" t="str">
            <v>B = 68 - L</v>
          </cell>
        </row>
        <row r="3217">
          <cell r="E3217" t="str">
            <v>Pour les autres heures de la journée le calcul est un peu plus compliqué.</v>
          </cell>
        </row>
        <row r="3218">
          <cell r="E3218" t="str">
            <v>Tous les onduleurs SMA sont développés et fabriqués à Niestetal, près de Kassel, où se situe également notre siège.</v>
          </cell>
        </row>
        <row r="3219">
          <cell r="E3219" t="str">
            <v>Au solstice d'été</v>
          </cell>
        </row>
        <row r="3220">
          <cell r="E3220" t="str">
            <v>Vous avez le choix, avec ou sans transformateur</v>
          </cell>
        </row>
        <row r="3221">
          <cell r="E3221" t="str">
            <v>La figure ci-contre montre la Terre au 21 juin, date du solstice d'été. Son axe de rotation (NS) étant incliné de 22 degrés (angle rouge), les rayons du soleil réchauffent l'hémisphère nord. A midi, le soleil est haut au dessus de l'horizon (angle vert).</v>
          </cell>
        </row>
        <row r="3222">
          <cell r="E3222" t="str">
            <v>Les onduleurs SMA sont disponibles avec ou sans transformateur. Tandis que le modèle sans transformateur offre toutes les possibilités de mise en oeuvre des technologies de pointe, comme la topologie H5, avec un poids extrêmement faible, le modèle avec tr</v>
          </cell>
        </row>
        <row r="3224">
          <cell r="E3224" t="str">
            <v>http://www.sma-france.com/fr/technologies-solaires/produits/onduleurs-solaires/sunny-boy/index.html</v>
          </cell>
        </row>
        <row r="3225">
          <cell r="E3225" t="str">
            <v>Solarmax S de 1.8 à 4.6 Kwc</v>
          </cell>
        </row>
        <row r="3227">
          <cell r="E3227" t="str">
            <v>Stable et conviviale: la nouvelle série d'onduleurs de branche SolarMax S de Sputnik</v>
          </cell>
        </row>
        <row r="3229">
          <cell r="E3229" t="str">
            <v>Sputnik Engineering AG lance sur le marché la série d'onduleurs de branche SolarMax S, offrant des puissances nominales de 1,8 à 4,6 kilowatts. Les quatre modèles de la nouvelle série seront présentés pour la première fois à Fribourg du 21 au 23 juin 2007</v>
          </cell>
        </row>
        <row r="3231">
          <cell r="E3231" t="str">
            <v>La nouvelle série d'onduleurs de branche SolarMax S de Sputnik définit de nouveaux standards en matière de maniement et de stabilité: au lieu de l’équipement de surveillance réseau par mesure d'impédance (ENS) utilisé jusqu'à ce jour, Sputnik utilise dans</v>
          </cell>
        </row>
        <row r="3233">
          <cell r="E3233" t="str">
            <v>La forme du courant sur la nouvelle série d'onduleurs est régulée de manière numérique afin de réduire encore davantage les taux d'harmoniques. Cela permet de diminuer tant les ondes harmoniques indésirables que la composante continue du courant alternati</v>
          </cell>
        </row>
        <row r="3235">
          <cell r="E3235" t="str">
            <v>La plage de tension MPP des appareils sans transformateur va de 100 à 550 volts. Le rendement européen se situe, selon le modèle, entre 95,4 et 96,2 pour cent.</v>
          </cell>
        </row>
        <row r="3237">
          <cell r="E3237" t="str">
            <v>Maniement amélioré</v>
          </cell>
        </row>
        <row r="3239">
          <cell r="E3239" t="str">
            <v>Un nouveau procédé de fabrication a également permis une réduction du poids des onduleurs: les appareils de la série S pèsent jusqu'à 2,3 kilogrammes de moins que ceux de la série C à puissance nominale constante. Le maniement est encore facilité par un r</v>
          </cell>
        </row>
        <row r="3241">
          <cell r="E3241" t="str">
            <v>La nouvelle série S est dorénavant équipée de série d'une interface Ethernet, en plus de l'interface RS485. Elle possède par ailleurs un affichage graphique qui peut être commandé à l'aide de trois touches. Le boîtier en aluminium correspond à la classe d</v>
          </cell>
        </row>
        <row r="3242">
          <cell r="E3242" t="str">
            <v>Pour que les rayons du soleil frappent perpendiculairement la surface du capteur (C), il faut que ce dernier soit incliné d'un angle (A, magenta) égal à la latitude du lieu (L en bleu) moins l'inclinaison de la terre (22 degrés, en rouge) ce qui se résume</v>
          </cell>
        </row>
        <row r="3243">
          <cell r="E3243" t="str">
            <v>A = L - 22</v>
          </cell>
        </row>
        <row r="3244">
          <cell r="E3244" t="str">
            <v>Exemple :</v>
          </cell>
        </row>
        <row r="3245">
          <cell r="E3245" t="str">
            <v>A Belfort, latitude 48 degrés environ, l'angle A est de 26 degrés.</v>
          </cell>
        </row>
        <row r="3246">
          <cell r="E3246" t="str">
            <v>L’étude des pannes démontre que le principal problème des installations photovoltaïques est l’onduleur, 67 % des pannes étant dues à ce composant. Bien que cetype de panne surgisse parfois dès la première année de mise en service du système, le travail ef</v>
          </cell>
        </row>
        <row r="3247">
          <cell r="E3247" t="str">
            <v>Au solstice d'hiver</v>
          </cell>
        </row>
        <row r="3249">
          <cell r="E3249" t="str">
            <v>A midi le soleil est bas sur l'horizon, le capteur devrait être presque vertical. La formule qui s'applique est :</v>
          </cell>
        </row>
        <row r="3250">
          <cell r="E3250" t="str">
            <v>A = L + 22</v>
          </cell>
        </row>
        <row r="3251">
          <cell r="D3251" t="str">
            <v>ORIENTATION OPTIMALE</v>
          </cell>
          <cell r="E3251" t="str">
            <v>Exemple :</v>
          </cell>
        </row>
        <row r="3252">
          <cell r="E3252" t="str">
            <v>Au Mans, latitude 48 degrés exactement, l'angle A est de 70 degrés.</v>
          </cell>
        </row>
        <row r="3253">
          <cell r="E3253" t="str">
            <v>Pour que l'orientation d'une installation photovoltaïque soit optimale, ses panneaux doivent être orientés vers le Sud et inclinés à 30°</v>
          </cell>
        </row>
        <row r="3254">
          <cell r="E3254" t="str">
            <v>Inclinaison optimum d'un capteur</v>
          </cell>
        </row>
        <row r="3256">
          <cell r="D3256" t="str">
            <v>Orientation d'un capteur solaire ( pour le Thermique - chauffage et ECS eau chaude … )</v>
          </cell>
          <cell r="E3256" t="str">
            <v>L'inclinaison optimale du capteur dépend du type d'utilisation que l'on fera de l'énergie solaire mais aussi de la direction du capteur, qui n'est pas toujours plein sud.</v>
          </cell>
        </row>
        <row r="3257">
          <cell r="E3257" t="str">
            <v>1) Chauffage d'une piscine en été</v>
          </cell>
        </row>
        <row r="3258">
          <cell r="E3258" t="str">
            <v>En Juillet et Août le soleil est pratiquement au plus haut, une inclinaison de 20 à 30 degrés est la meilleure</v>
          </cell>
        </row>
        <row r="3259">
          <cell r="E3259" t="str">
            <v>2) Eau chaude sanitaire (ECS)</v>
          </cell>
        </row>
        <row r="3260">
          <cell r="E3260" t="str">
            <v>Utilisation toute l'année mais la production est nettement plus importante en été. Pour éviter la surproduction en été et favoriser la mi-saison on adoptera un angle d'inclinaison proche de la latitude du lieu.</v>
          </cell>
        </row>
        <row r="3261">
          <cell r="E3261" t="str">
            <v>3) Chauffage des habitations</v>
          </cell>
        </row>
        <row r="3262">
          <cell r="E3262" t="str">
            <v>C'est en hiver que l'on a le plus besoin de chauffage mais c'est aussi à cette période de l'année que le soleil est le moins productif. En pratique c'est à la mi-saison que l'on profite le plus du chauffage solaire. L'inclinaison idéale est celle de la la</v>
          </cell>
        </row>
        <row r="3263">
          <cell r="E3263" t="str">
            <v>4) Photo-voltaïque</v>
          </cell>
        </row>
        <row r="3264">
          <cell r="E3264" t="str">
            <v>L'angle optimum par rapport à l'horizontale est 30 degrés. On profite ainsi du rayonnement diffusé par le reste du ciel.</v>
          </cell>
        </row>
        <row r="3265">
          <cell r="E3265" t="str">
            <v>B = 112 - L</v>
          </cell>
        </row>
        <row r="3266">
          <cell r="E3266" t="str">
            <v>Influence de l'orientation du capteur</v>
          </cell>
        </row>
        <row r="3267">
          <cell r="E3267" t="str">
            <v>B = 68 - L</v>
          </cell>
        </row>
        <row r="3268">
          <cell r="E3268" t="str">
            <v>Le tableau ci-dessous donne le coefficient par lequel il faut multiplier la puissance moyenne à long terme (donc finalement, l'énergie reçue) pour tenir compte de la détérioration des performances dues au défaut d'orientation d'un capteur photo-voltaïque.</v>
          </cell>
        </row>
        <row r="3269">
          <cell r="E3269" t="str">
            <v>L'orientation idéale est plein sud, à 30 degrés d'inclinaison. A la même inclinaison mais avec un capteur orienté plein est, la puissance reçue est seulement 10% moins bonne, ce qui n'est pas rédhibitoire.</v>
          </cell>
        </row>
        <row r="3270">
          <cell r="E3270" t="str">
            <v>Au solstice d'été</v>
          </cell>
        </row>
        <row r="3272">
          <cell r="E3272" t="str">
            <v>La figure ci-contre montre la Terre au 21 juin, date du solstice d'été. Son axe de rotation (NS) étant incliné de 22 degrés (angle rouge), les rayons du soleil réchauffent l'hémisphère nord. A midi, le soleil est haut au dessus de l'horizon (angle vert).</v>
          </cell>
        </row>
        <row r="3292">
          <cell r="E3292" t="str">
            <v>Exemple : Un capteur vertical fixé sur un mur ouest fournira 55% de la puissance qu'il aurait fourni en étant orienté plein sud et incliné à 30°.</v>
          </cell>
        </row>
        <row r="3293">
          <cell r="E3293" t="str">
            <v>ORIENTATION  et  Mesures</v>
          </cell>
        </row>
        <row r="3294">
          <cell r="E3294" t="str">
            <v xml:space="preserve">Angle a (degrés! pas %) *(1) : </v>
          </cell>
        </row>
        <row r="3295">
          <cell r="E3295" t="str">
            <v xml:space="preserve">Hauteur faîtière h (mètres) :  </v>
          </cell>
        </row>
        <row r="3296">
          <cell r="E3296" t="str">
            <v>Hauteur gouttière t (mètres) :</v>
          </cell>
        </row>
        <row r="3297">
          <cell r="E3297" t="str">
            <v>Longueur toit l (mètres) :</v>
          </cell>
        </row>
        <row r="3298">
          <cell r="E3298" t="str">
            <v>Longueur utile ln (mètres) :</v>
          </cell>
        </row>
        <row r="3299">
          <cell r="E3299" t="str">
            <v>Profondeur toit b (mètres) :</v>
          </cell>
        </row>
        <row r="3300">
          <cell r="E3300" t="str">
            <v>Profondeur utile bn (mètres) :</v>
          </cell>
        </row>
        <row r="3301">
          <cell r="E3301" t="str">
            <v>Azimut (+/- degrés Sud) :</v>
          </cell>
        </row>
        <row r="3302">
          <cell r="E3302" t="str">
            <v>Surface utile  In x bn ( m² ) :</v>
          </cell>
        </row>
        <row r="3303">
          <cell r="E3303" t="str">
            <v>Au Mans, latitude 48 degrés exactement, l'angle A est de 70 degrés.</v>
          </cell>
        </row>
        <row r="3305">
          <cell r="E3305" t="str">
            <v>*(1) Rappel mathématique</v>
          </cell>
        </row>
        <row r="3307">
          <cell r="E3307" t="str">
            <v>L'inclinaison optimale du capteur dépend du type d'utilisation que l'on fera de l'énergie solaire mais aussi de la direction du capteur, qui n'est pas toujours plein sud.</v>
          </cell>
        </row>
        <row r="3308">
          <cell r="D3308" t="str">
            <v>Origine de l'électricité en France</v>
          </cell>
          <cell r="E3308" t="str">
            <v>1) Chauffage d'une piscine en été</v>
          </cell>
        </row>
        <row r="3309">
          <cell r="E3309" t="str">
            <v>En Juillet et Août le soleil est pratiquement au plus haut, une inclinaison de 20 à 30 degrés est la meilleure</v>
          </cell>
        </row>
        <row r="3310">
          <cell r="E3310" t="str">
            <v>2) Eau chaude sanitaire (ECS)</v>
          </cell>
        </row>
        <row r="3311">
          <cell r="E3311" t="str">
            <v>Utilisation toute l'année mais la production est nettement plus importante en été. Pour éviter la surproduction en été et favoriser la mi-saison on adoptera un angle d'inclinaison proche de la latitude du lieu.</v>
          </cell>
        </row>
        <row r="3312">
          <cell r="E3312" t="str">
            <v>3) Chauffage des habitations</v>
          </cell>
        </row>
        <row r="3313">
          <cell r="E3313" t="str">
            <v>C'est en hiver que l'on a le plus besoin de chauffage mais c'est aussi à cette période de l'année que le soleil est le moins productif. En pratique c'est à la mi-saison que l'on profite le plus du chauffage solaire. L'inclinaison idéale est celle de la la</v>
          </cell>
        </row>
        <row r="3314">
          <cell r="E3314" t="str">
            <v>4) Photo-voltaïque</v>
          </cell>
        </row>
        <row r="3315">
          <cell r="E3315" t="str">
            <v>L'angle optimum par rapport à l'horizontale est 30 degrés. On profite ainsi du rayonnement diffusé par le reste du ciel.</v>
          </cell>
        </row>
        <row r="3317">
          <cell r="E3317" t="str">
            <v>Influence de l'orientation du capteur</v>
          </cell>
        </row>
        <row r="3319">
          <cell r="D3319" t="str">
            <v>Panneau solaire photovoltaique</v>
          </cell>
          <cell r="E3319" t="str">
            <v>Le tableau ci-dessous donne le coefficient par lequel il faut multiplier la puissance moyenne à long terme (donc finalement, l'énergie reçue) pour tenir compte de la détérioration des performances dues au défaut d'orientation d'un capteur photo-voltaïque.</v>
          </cell>
        </row>
        <row r="3320">
          <cell r="E3320" t="str">
            <v>L'orientation idéale est plein sud, à 30 degrés d'inclinaison. A la même inclinaison mais avec un capteur orienté plein est, la puissance reçue est seulement 10% moins bonne, ce qui n'est pas rédhibitoire.</v>
          </cell>
        </row>
        <row r="3321">
          <cell r="E3321" t="str">
            <v>Panneau photovoltaïque -  panel -  : Ensemble de modules rassemblés et câblés en série ou en parallèle. Les expressions " panneau photovoltaïque* " et " module photovoltaïques* " sont souvent utilisées indifféremment.</v>
          </cell>
        </row>
        <row r="3323">
          <cell r="E3323" t="str">
            <v>Modules photovoltaïques rassemblés et câblés en série ou en parallèle.</v>
          </cell>
        </row>
        <row r="3324">
          <cell r="E3324" t="str">
            <v xml:space="preserve">Un panneau photovoltaïque est un système de câblage électrique de plusieurs cellules photovoltaïques, logées dans une enveloppe de protection contre les intempéries et les influences environnementales, avec isolation électrique. Un panneau photovoltaïque </v>
          </cell>
        </row>
        <row r="3326">
          <cell r="E3326" t="str">
            <v>Un module solaire photovoltaïque (ou panneau solaire photovoltaïque) est un panneau constitué d'un ensemble de cellules photovoltaïques reliées entre elles électriquement.</v>
          </cell>
        </row>
        <row r="3328">
          <cell r="E3328" t="str">
            <v xml:space="preserve">Compte tenu d'un rendement d'environ 10%, la puissance crête d'un panneau photovoltaïque est de l'ordre de 100 à 180 watts par mètre carré. L'énergie captée par un module dépend de la surface du panneau mais aussi de la latitude et de l'ensoleillement du </v>
          </cell>
        </row>
        <row r="3330">
          <cell r="E3330" t="str">
            <v>Les modules se distinguent en fonction des technologies de silicium qu'ils utilisent :</v>
          </cell>
        </row>
        <row r="3332">
          <cell r="E3332" t="str">
            <v>silicium monocristalin: les capteurs photovoltaïques sont à base de cristaux de silicium encapsulés dans une enveloppe plastique.</v>
          </cell>
        </row>
        <row r="3333">
          <cell r="E3333" t="str">
            <v>silicium polycristalin: Les capteurs photovoltaïques sont à base de polycristaux de silicium, notablement moins coûteux à fabriquer que le silicium monocristalin, mais qui ont aussi un rendement un peu plus faible. Ces polycristaux sont obtenus par fusion</v>
          </cell>
        </row>
        <row r="3334">
          <cell r="E3334" t="str">
            <v>silicium amorphe: les panneaux « étalés » sont réalisés avec du silicium amorphe au fort pouvoir énergisant et présentés en bandes souples permettant une parfaite intégration architecturale.</v>
          </cell>
        </row>
        <row r="3336">
          <cell r="E3336" t="str">
            <v>Les cinq plus grandes firmes fabriquant des cellules photovoltaïques se partagent 60% du marché mondial. Il s'agit des sociétés japonaises Sharp et Kyocera, des entreprises américaines BP Solar et Astropower, et de l'allemande RWE Schott Solar. Le Japon p</v>
          </cell>
        </row>
        <row r="3339">
          <cell r="E3339" t="str">
            <v>Panneaux photovoltaïques</v>
          </cell>
        </row>
        <row r="3340">
          <cell r="E3340" t="str">
            <v>L’effet photovoltaïque a été découvert en 1839. Il désigne la conversion de l’énergie lumineuse (photons) en énergie électrique (volt). Dans le cadre des panneaux solaires, c’est un assemblage de cellules photovoltaïques (composants électriques) qui génèr</v>
          </cell>
        </row>
        <row r="3342">
          <cell r="E3342" t="str">
            <v>Le Silicium</v>
          </cell>
        </row>
        <row r="3343">
          <cell r="E3343" t="str">
            <v>Exemple : Un capteur vertical fixé sur un mur ouest fournira 55% de la puissance qu'il aurait fourni en étant orienté plein sud et incliné à 30°.</v>
          </cell>
        </row>
        <row r="3344">
          <cell r="E3344" t="str">
            <v>C’est actuellement le matériau le plus utilisé pour fabriquer industriellement les cellules photovoltaïques. Fabriquée à base de sable quartzeux, il est chauffé, purifié chimiquement et coulé sous forme de lingot suivant le processus pour la cristallisati</v>
          </cell>
        </row>
        <row r="3345">
          <cell r="E3345" t="str">
            <v xml:space="preserve">Angle a (degrés! pas %) *(1) : </v>
          </cell>
        </row>
        <row r="3346">
          <cell r="E3346" t="str">
            <v>→ Les cellules photovoltaïques au silicium cristallin représentent la majorité de la production mondiale de panneaux solaires.</v>
          </cell>
        </row>
        <row r="3347">
          <cell r="E3347" t="str">
            <v>Hauteur gouttière t (mètres) :</v>
          </cell>
        </row>
        <row r="3348">
          <cell r="E3348" t="str">
            <v>La gestion et le traitement de cette matière première crées les différentes technologies de panneaux solaires : monocristallin, poly cristallin et amorphe.</v>
          </cell>
        </row>
        <row r="3349">
          <cell r="E3349" t="str">
            <v>Longueur utile ln (mètres) :</v>
          </cell>
        </row>
        <row r="3350">
          <cell r="E3350" t="str">
            <v>Le Monocristallin</v>
          </cell>
        </row>
        <row r="3351">
          <cell r="E3351" t="str">
            <v>Profondeur utile bn (mètres) :</v>
          </cell>
        </row>
        <row r="3352">
          <cell r="E3352" t="str">
            <v>Les cellules photovoltaïques sont ici élaborées suite à la découpe en fines tranches d’un bloc de silicium cristallisé en un seul cristal (refroidissement naturel).</v>
          </cell>
        </row>
        <row r="3353">
          <cell r="E3353" t="str">
            <v>Fragiles, elles sont ensuite placées entre deux plaques de verre. Visuellement on observe un ensemble homogène de couleur bleu.</v>
          </cell>
        </row>
        <row r="3355">
          <cell r="E3355" t="str">
            <v>Avantages :</v>
          </cell>
        </row>
        <row r="3356">
          <cell r="E3356" t="str">
            <v>*(1) Rappel mathématique</v>
          </cell>
        </row>
        <row r="3357">
          <cell r="E3357" t="str">
            <v>Très bon rendement (+++)</v>
          </cell>
        </row>
        <row r="3358">
          <cell r="E3358" t="str">
            <v>Stabilité de la production d’énergie</v>
          </cell>
        </row>
        <row r="3359">
          <cell r="D3359" t="str">
            <v>Origine de l'électricité en France</v>
          </cell>
          <cell r="E3359" t="str">
            <v>Longue durée de vie (40 à 50 ans)</v>
          </cell>
        </row>
        <row r="3360">
          <cell r="E3360" t="str">
            <v>Intégration ou surimposition pour petites surfaces (habitations)</v>
          </cell>
        </row>
        <row r="3362">
          <cell r="E3362" t="str">
            <v>Utilisations : Aérospatiale, modules pour toits, façades…</v>
          </cell>
        </row>
        <row r="3364">
          <cell r="E3364" t="str">
            <v>À savoir : Cette même technicité existe avec un matériau composite remplaçant le silicium. Plus lourd et plus fragile, il est principalement utilisé pour les systèmes de concentrateurs et l’aérospatiale.</v>
          </cell>
        </row>
        <row r="3366">
          <cell r="E3366" t="str">
            <v>Le Polycristallin</v>
          </cell>
        </row>
        <row r="3368">
          <cell r="E3368" t="str">
            <v>Ce type de panneau solaire est le plus commercialisé en France pour sa production électrique (meilleur rapport qualité-prix).</v>
          </cell>
        </row>
        <row r="3370">
          <cell r="D3370" t="str">
            <v>Panneau solaire photovoltaique</v>
          </cell>
          <cell r="E3370" t="str">
            <v>Contrairement au panneau Monocristallin, le polycristallin a des cellules élaborées à partir d’un bloc de silicium cristallisé en forme de cristaux multiples (refroidissement forcé). Cette singularité est visible à l’œil nu : on observe toujours un ensemb</v>
          </cell>
        </row>
        <row r="3372">
          <cell r="E3372" t="str">
            <v>Avantages :</v>
          </cell>
        </row>
        <row r="3374">
          <cell r="E3374" t="str">
            <v>Bon rendement (++)</v>
          </cell>
        </row>
        <row r="3375">
          <cell r="E3375" t="str">
            <v>Longue durée de vie (40 à 50 ans)</v>
          </cell>
        </row>
        <row r="3376">
          <cell r="E3376" t="str">
            <v>Coût moins élevé (++)</v>
          </cell>
        </row>
        <row r="3377">
          <cell r="E3377" t="str">
            <v>Stabilité de la production d’énergie</v>
          </cell>
        </row>
        <row r="3378">
          <cell r="E3378" t="str">
            <v>Adapté à la production à grande échelle (grands panneaux)</v>
          </cell>
        </row>
        <row r="3379">
          <cell r="E3379" t="str">
            <v>Intégration ou surimposition pour petites surfaces (habitations)</v>
          </cell>
        </row>
        <row r="3380">
          <cell r="E3380" t="str">
            <v>Spectre d’absorption plus large que le monocristallin</v>
          </cell>
        </row>
        <row r="3381">
          <cell r="E3381" t="str">
            <v>Les modules se distinguent en fonction des technologies de silicium qu'ils utilisent :</v>
          </cell>
        </row>
        <row r="3382">
          <cell r="E3382" t="str">
            <v>Utilisations : modules pour toits, façades, générateurs…</v>
          </cell>
        </row>
        <row r="3383">
          <cell r="E3383" t="str">
            <v>silicium monocristalin: les capteurs photovoltaïques sont à base de cristaux de silicium encapsulés dans une enveloppe plastique.</v>
          </cell>
        </row>
        <row r="3384">
          <cell r="E3384" t="str">
            <v>À savoir : Cette même technicité existe avec un matériau composite remplaçant le silicium. Plus polluant il est utilisé en surface minimes dans le petit appareillage électronique</v>
          </cell>
        </row>
        <row r="3385">
          <cell r="E3385" t="str">
            <v>silicium amorphe: les panneaux « étalés » sont réalisés avec du silicium amorphe au fort pouvoir énergisant et présentés en bandes souples permettant une parfaite intégration architecturale.</v>
          </cell>
        </row>
        <row r="3386">
          <cell r="E3386" t="str">
            <v>L'Amorphe</v>
          </cell>
        </row>
        <row r="3387">
          <cell r="E3387" t="str">
            <v>Les cinq plus grandes firmes fabriquant des cellules photovoltaïques se partagent 60% du marché mondial. Il s'agit des sociétés japonaises Sharp et Kyocera, des entreprises américaines BP Solar et Astropower, et de l'allemande RWE Schott Solar. Le Japon p</v>
          </cell>
        </row>
        <row r="3388">
          <cell r="E3388" t="str">
            <v>Ces panneaux solaires offre une technologie attractive pour son faible coût. Elle permet d’utiliser de très fines couches de silicium et de les appliquer (par vaporisation sous vide) sur du verre, du plastique souple ou du métal.</v>
          </cell>
        </row>
        <row r="3390">
          <cell r="E3390" t="str">
            <v>Avantages :</v>
          </cell>
        </row>
        <row r="3391">
          <cell r="E3391" t="str">
            <v>L’effet photovoltaïque a été découvert en 1839. Il désigne la conversion de l’énergie lumineuse (photons) en énergie électrique (volt). Dans le cadre des panneaux solaires, c’est un assemblage de cellules photovoltaïques (composants électriques) qui génèr</v>
          </cell>
        </row>
        <row r="3392">
          <cell r="E3392" t="str">
            <v>Faible coût (+)</v>
          </cell>
        </row>
        <row r="3393">
          <cell r="E3393" t="str">
            <v>Bon rendement sous un faible éclairement</v>
          </cell>
        </row>
        <row r="3394">
          <cell r="E3394" t="str">
            <v>Fonctionnement par temps couvert et ombrage partiel</v>
          </cell>
        </row>
        <row r="3395">
          <cell r="E3395" t="str">
            <v>Bonne résistance à fort ensoleillement</v>
          </cell>
        </row>
        <row r="3396">
          <cell r="E3396" t="str">
            <v>Intégration ou surimposition pour grandes surfaces</v>
          </cell>
        </row>
        <row r="3397">
          <cell r="E3397" t="str">
            <v>→ Les cellules photovoltaïques au silicium cristallin représentent la majorité de la production mondiale de panneaux solaires.</v>
          </cell>
        </row>
        <row r="3398">
          <cell r="E3398" t="str">
            <v>Inconvénients :</v>
          </cell>
        </row>
        <row r="3399">
          <cell r="E3399" t="str">
            <v>La gestion et le traitement de cette matière première crées les différentes technologies de panneaux solaires : monocristallin, poly cristallin et amorphe.</v>
          </cell>
        </row>
        <row r="3400">
          <cell r="E3400" t="str">
            <v>Faible rendement (+)</v>
          </cell>
        </row>
        <row r="3401">
          <cell r="E3401" t="str">
            <v>Puissance diminuant avec le temps</v>
          </cell>
        </row>
        <row r="3402">
          <cell r="E3402" t="str">
            <v>Difficultés de stabilisation en fonction de la température</v>
          </cell>
        </row>
        <row r="3403">
          <cell r="E3403" t="str">
            <v>Les cellules photovoltaïques sont ici élaborées suite à la découpe en fines tranches d’un bloc de silicium cristallisé en un seul cristal (refroidissement naturel).</v>
          </cell>
        </row>
        <row r="3404">
          <cell r="E3404" t="str">
            <v>Utilisations : Bâtiments, appareil électroniques, …</v>
          </cell>
        </row>
        <row r="3406">
          <cell r="D3406" t="str">
            <v>Parafoudre</v>
          </cell>
          <cell r="E3406" t="str">
            <v>Avantages :</v>
          </cell>
        </row>
        <row r="3408">
          <cell r="E3408" t="str">
            <v>Une installation photovoltaïque doit être intégrée dans le concept de protection contre la foudre d'une construction, celle-ci risquant de détériorer l'onduleur. Les dispositifs anti-surtension habituels absorbent les surtensions. Leur état de fonctionnem</v>
          </cell>
        </row>
        <row r="3409">
          <cell r="E3409" t="str">
            <v>Stabilité de la production d’énergie</v>
          </cell>
        </row>
        <row r="3410">
          <cell r="D3410" t="str">
            <v>Parking / couverture</v>
          </cell>
          <cell r="E3410" t="str">
            <v>Longue durée de vie (40 à 50 ans)</v>
          </cell>
        </row>
        <row r="3411">
          <cell r="E3411" t="str">
            <v>Intégration ou surimposition pour petites surfaces (habitations)</v>
          </cell>
        </row>
        <row r="3412">
          <cell r="E3412" t="str">
            <v>Considérant les augmentations de prix des énergies fossiles, les propriétaires d’habitations et de parking recherchent des moyens pour réduire leurs factures d’énergies tout en collaborant aux efforts écologiques.</v>
          </cell>
        </row>
        <row r="3413">
          <cell r="E3413" t="str">
            <v>Utilisations : Aérospatiale, modules pour toits, façades…</v>
          </cell>
        </row>
        <row r="3414">
          <cell r="E3414" t="str">
            <v>Le quick-line carport est la solution idéale. Tout en servant de protection contre les intempéries, il s’autofinance par la production de courant électrique.</v>
          </cell>
        </row>
        <row r="3415">
          <cell r="E3415" t="str">
            <v>À savoir : Cette même technicité existe avec un matériau composite remplaçant le silicium. Plus lourd et plus fragile, il est principalement utilisé pour les systèmes de concentrateurs et l’aérospatiale.</v>
          </cell>
        </row>
        <row r="3416">
          <cell r="E3416" t="str">
            <v>source / http://www.der-solar-carport.de/</v>
          </cell>
        </row>
        <row r="3417">
          <cell r="E3417" t="str">
            <v>Le Polycristallin</v>
          </cell>
        </row>
        <row r="3419">
          <cell r="E3419" t="str">
            <v>Ce type de panneau solaire est le plus commercialisé en France pour sa production électrique (meilleur rapport qualité-prix).</v>
          </cell>
        </row>
        <row r="3421">
          <cell r="E3421" t="str">
            <v>Contrairement au panneau Monocristallin, le polycristallin a des cellules élaborées à partir d’un bloc de silicium cristallisé en forme de cristaux multiples (refroidissement forcé). Cette singularité est visible à l’œil nu : on observe toujours un ensemb</v>
          </cell>
        </row>
        <row r="3423">
          <cell r="D3423" t="str">
            <v>Petit matériel fonctionnant à l'électricité solaire</v>
          </cell>
          <cell r="E3423" t="str">
            <v>Avantages :</v>
          </cell>
        </row>
        <row r="3425">
          <cell r="E3425" t="str">
            <v>Le Ciele est régulièrement consulté par des particuliers et des enseignants à la recherche de petit matériel fonctionnant grâce aux énergies renouvelables.</v>
          </cell>
        </row>
        <row r="3426">
          <cell r="E3426" t="str">
            <v>Longue durée de vie (40 à 50 ans)</v>
          </cell>
        </row>
        <row r="3427">
          <cell r="E3427" t="str">
            <v>Il est donc apparu intéressant de rassembler dans un document l'ensemble des documentations et des contacts de professionnels que nous avions. Un recensement complémentaire au niveau français a permis de compléter ce catalogue</v>
          </cell>
        </row>
        <row r="3428">
          <cell r="E3428" t="str">
            <v>Stabilité de la production d’énergie</v>
          </cell>
        </row>
        <row r="3429">
          <cell r="E3429" t="str">
            <v>Adapté à la production à grande échelle (grands panneaux)</v>
          </cell>
        </row>
        <row r="3430">
          <cell r="E3430" t="str">
            <v>Intégration ou surimposition pour petites surfaces (habitations)</v>
          </cell>
        </row>
        <row r="3431">
          <cell r="E3431" t="str">
            <v>Spectre d’absorption plus large que le monocristallin</v>
          </cell>
        </row>
        <row r="3433">
          <cell r="E3433" t="str">
            <v>Utilisations : modules pour toits, façades, générateurs…</v>
          </cell>
        </row>
        <row r="3435">
          <cell r="E3435" t="str">
            <v>À savoir : Cette même technicité existe avec un matériau composite remplaçant le silicium. Plus polluant il est utilisé en surface minimes dans le petit appareillage électronique</v>
          </cell>
        </row>
        <row r="3437">
          <cell r="E3437" t="str">
            <v>L'Amorphe</v>
          </cell>
        </row>
        <row r="3439">
          <cell r="E3439" t="str">
            <v>Ces panneaux solaires offre une technologie attractive pour son faible coût. Elle permet d’utiliser de très fines couches de silicium et de les appliquer (par vaporisation sous vide) sur du verre, du plastique souple ou du métal.</v>
          </cell>
        </row>
        <row r="3441">
          <cell r="E3441" t="str">
            <v>Avantages :</v>
          </cell>
        </row>
        <row r="3442">
          <cell r="E3442" t="str">
            <v>Il regroupe des distributeurs et des fabricants de matériels fonctionnant grâce aux énergies renouvelables. Tous les produits présentés s'adressent aux particuliers. Ils coûtent moins de 1 525 € (10 000 F).</v>
          </cell>
        </row>
        <row r="3443">
          <cell r="E3443" t="str">
            <v>Les éoliennes de forte puissance, les chauffe-eau solaires (CESI) et les systèmes de chauffage solaire (SSC) sont donc exclues de ce document.</v>
          </cell>
        </row>
        <row r="3444">
          <cell r="E3444" t="str">
            <v>Pour plus d'informations sur les techniques utilisées (photovoltaïque, éolien...) vous pouvez cliquer sur le lien en bas de page "énergies renouvelables" et consulter nos pages filières.</v>
          </cell>
        </row>
        <row r="3445">
          <cell r="E3445" t="str">
            <v>Fonctionnement par temps couvert et ombrage partiel</v>
          </cell>
        </row>
        <row r="3446">
          <cell r="E3446" t="str">
            <v>Une première version papier de ce catalogue a été subventionnée par la Ville de Rennes.</v>
          </cell>
        </row>
        <row r="3447">
          <cell r="E3447" t="str">
            <v>La version 4.0 de ce " catalogue " a été réalisée en mai 2006. La liste des sociétés n'est pas exhaustive : 28 sont recensées et représentent 17 types de matériel.</v>
          </cell>
        </row>
        <row r="3448">
          <cell r="E3448" t="str">
            <v>Cette liste sera régulièrement actualisée.</v>
          </cell>
        </row>
        <row r="3449">
          <cell r="E3449" t="str">
            <v>Inconvénients :</v>
          </cell>
        </row>
        <row r="3450">
          <cell r="E3450" t="str">
            <v>Nous n'avons pas testé les produits présentés. Le Ciele ne se porte donc pas garant de leur qualité.</v>
          </cell>
        </row>
        <row r="3451">
          <cell r="E3451" t="str">
            <v>Faible rendement (+)</v>
          </cell>
        </row>
        <row r="3452">
          <cell r="E3452" t="str">
            <v>Les grandes surfaces et les magasins de bricolage vendent régulièrement au printemps des lampes de jardin, des balises lumineuses ou des projecteurs halogènes fonctionnant grâce à l'énergie solaire. Cette offre étant très ponctuelle, elle n'apparaît pas d</v>
          </cell>
        </row>
        <row r="3453">
          <cell r="E3453" t="str">
            <v>Difficultés de stabilisation en fonction de la température</v>
          </cell>
        </row>
        <row r="3454">
          <cell r="E3454" t="str">
            <v>Vous pouvez vous procurer ce document :</v>
          </cell>
        </row>
        <row r="3455">
          <cell r="E3455" t="str">
            <v>Utilisations : Bâtiments, appareil électroniques, …</v>
          </cell>
        </row>
        <row r="3456">
          <cell r="E3456" t="str">
            <v>- par courrier :</v>
          </cell>
        </row>
        <row r="3457">
          <cell r="D3457" t="str">
            <v>Parafoudre</v>
          </cell>
          <cell r="E3457" t="str">
            <v>en envoyant vos coordonnées et 2 timbres à 2,11 € (pour participation aux frais d'envoi et de photocopie) à : Ciele - 96 Canal St-Martin - 35700 RENNES</v>
          </cell>
        </row>
        <row r="3458">
          <cell r="E3458" t="str">
            <v>vous recevrez ce document sous 8 jours en impression noir et blanc recto-verso</v>
          </cell>
        </row>
        <row r="3459">
          <cell r="E3459" t="str">
            <v>Une installation photovoltaïque doit être intégrée dans le concept de protection contre la foudre d'une construction, celle-ci risquant de détériorer l'onduleur. Les dispositifs anti-surtension habituels absorbent les surtensions. Leur état de fonctionnem</v>
          </cell>
        </row>
        <row r="3460">
          <cell r="E3460" t="str">
            <v>- par mail : en envoyant un mail à c.gabillard@ciele.org</v>
          </cell>
        </row>
        <row r="3461">
          <cell r="D3461" t="str">
            <v>Parking / couverture</v>
          </cell>
          <cell r="E3461" t="str">
            <v>vous recevrez ce document couleurs en format *.pdf et en précisant votre nom et votre lieu de résidence (ville et code postal).</v>
          </cell>
        </row>
        <row r="3463">
          <cell r="E3463" t="str">
            <v>source : http://www.ciele.org/Catalogue/index.html</v>
          </cell>
        </row>
        <row r="3464">
          <cell r="E3464" t="str">
            <v>Considérant les augmentations de prix des énergies fossiles, les propriétaires d’habitations et de parking recherchent des moyens pour réduire leurs factures d’énergies tout en collaborant aux efforts écologiques.</v>
          </cell>
        </row>
        <row r="3465">
          <cell r="D3465" t="str">
            <v>Performance Ratio</v>
          </cell>
        </row>
        <row r="3466">
          <cell r="E3466" t="str">
            <v>Le quick-line carport est la solution idéale. Tout en servant de protection contre les intempéries, il s’autofinance par la production de courant électrique.</v>
          </cell>
        </row>
        <row r="3467">
          <cell r="E3467" t="str">
            <v>Performance Ratio, Critère d"évaluation d"un système photovoltaïque, indépendant de l"orientation et de l"ensoleillement global. Le ratio de performance est définit comme le rapport entre le rendement réel du système photovoltaïque et de lui théoriquement</v>
          </cell>
        </row>
        <row r="3468">
          <cell r="E3468" t="str">
            <v>source / http://www.der-solar-carport.de/</v>
          </cell>
        </row>
        <row r="3469">
          <cell r="D3469" t="str">
            <v>Perte de réflectivité</v>
          </cell>
        </row>
        <row r="3470">
          <cell r="E3470" t="str">
            <v>Perte de réflectivité, La lumière réfléchie à la surface de la cellule ne peut être transformée en énergie. Une couche Antireflex empêche ce phénomène.</v>
          </cell>
        </row>
        <row r="3472">
          <cell r="E3472" t="str">
            <v>Les pertes par réflexion sont des pertes subies par le rayonnement réfléchi par la surface d'un capteur ou d'un panneau solaire, ou encore par la surface d'une cellule solaire, et qui ne peut donc plus contribuer à la production d'électricité ou de chaleu</v>
          </cell>
        </row>
        <row r="3474">
          <cell r="D3474" t="str">
            <v>Photon</v>
          </cell>
        </row>
        <row r="3475">
          <cell r="D3475" t="str">
            <v>Petit matériel fonctionnant à l'électricité solaire</v>
          </cell>
        </row>
        <row r="3476">
          <cell r="E3476" t="str">
            <v>Photon- photon -  : Particule de lumière sans masse qui possède une énergie inversement proportionnelle à la longueur d'onde qui lui est associée.</v>
          </cell>
        </row>
        <row r="3477">
          <cell r="E3477" t="str">
            <v>Le Ciele est régulièrement consulté par des particuliers et des enseignants à la recherche de petit matériel fonctionnant grâce aux énergies renouvelables.</v>
          </cell>
        </row>
        <row r="3478">
          <cell r="D3478" t="str">
            <v>Photovoltaïque</v>
          </cell>
        </row>
        <row r="3479">
          <cell r="E3479" t="str">
            <v>Photovoltaïque, (abréviation : PV) C"est la technique, par laquelle l"énergie solaire est transformée au travers de cellules solaires en énergie électrique (courant).</v>
          </cell>
        </row>
        <row r="3481">
          <cell r="E3481" t="str">
            <v>L'énergie photovoltaïque c'est la conversion directe de lumière solaire en électricité.</v>
          </cell>
        </row>
        <row r="3483">
          <cell r="E3483" t="str">
            <v>Le mot "photo" vient du grec qui veut dire lumière et "voltaïque" vient du nom d'un physicien Italien Alessandro Volta qui a beaucoup contribué à la découverte de l'électricité et d'après qui on a aussi nommé l'unité de tension électrique le "volt".</v>
          </cell>
        </row>
        <row r="3485">
          <cell r="E3485" t="str">
            <v>L'énergie photovoltaïque représente la manière la plus élégante de produire de l'électricité. Elle se produit sans bruit, sans parties mécaniques et sans que des produits toxiques soient libérés. Une cellule solaire fait appel à des matériaux utilisés dan</v>
          </cell>
        </row>
        <row r="3487">
          <cell r="E3487" t="str">
            <v>L'effet photovoltaïque, découvert par le physicien Becquerel en 1839. Le silicium est un matériau isolant, c'est-à-dire qu’il n’admet pas de déplacement d’électron. Les électrons du silicium ont en revanche la particularité de se mettre en mouvement quand</v>
          </cell>
        </row>
        <row r="3489">
          <cell r="E3489" t="str">
            <v>Une fois excités, les électrons ne sont plus liés aux noyaux du réseau cristallin. Ils peuvent participer à la conduction électrique. Pour résumer, la lumière excite les électrons et déclenche leur déplacement rendant la cellule génératrice de courant éle</v>
          </cell>
        </row>
        <row r="3494">
          <cell r="E3494" t="str">
            <v>Il regroupe des distributeurs et des fabricants de matériels fonctionnant grâce aux énergies renouvelables. Tous les produits présentés s'adressent aux particuliers. Ils coûtent moins de 1 525 € (10 000 F).</v>
          </cell>
        </row>
        <row r="3495">
          <cell r="E3495" t="str">
            <v>Les éoliennes de forte puissance, les chauffe-eau solaires (CESI) et les systèmes de chauffage solaire (SSC) sont donc exclues de ce document.</v>
          </cell>
        </row>
        <row r="3496">
          <cell r="E3496" t="str">
            <v>Pour plus d'informations sur les techniques utilisées (photovoltaïque, éolien...) vous pouvez cliquer sur le lien en bas de page "énergies renouvelables" et consulter nos pages filières.</v>
          </cell>
        </row>
        <row r="3498">
          <cell r="D3498" t="str">
            <v>Playback Period/Time</v>
          </cell>
          <cell r="E3498" t="str">
            <v>Une première version papier de ce catalogue a été subventionnée par la Ville de Rennes.</v>
          </cell>
        </row>
        <row r="3499">
          <cell r="E3499" t="str">
            <v>Playback Period/Time, voir durée d"amortissement</v>
          </cell>
        </row>
        <row r="3500">
          <cell r="E3500" t="str">
            <v>Cette liste sera régulièrement actualisée.</v>
          </cell>
        </row>
        <row r="3501">
          <cell r="D3501" t="str">
            <v>Points forts du photovoltaïque</v>
          </cell>
        </row>
        <row r="3502">
          <cell r="E3502" t="str">
            <v>Nous n'avons pas testé les produits présentés. Le Ciele ne se porte donc pas garant de leur qualité.</v>
          </cell>
        </row>
        <row r="3503">
          <cell r="E3503" t="str">
            <v xml:space="preserve">- de reposer sur des technologies microélectronique et couches minces, en conservant une bonne marge de progrès et d’innovations. Le photovoltaïque envahi progressivement certaines niches, en progressant en volume de plus de 30% chaque année depuis 1999. </v>
          </cell>
        </row>
        <row r="3504">
          <cell r="E3504" t="str">
            <v>Les grandes surfaces et les magasins de bricolage vendent régulièrement au printemps des lampes de jardin, des balises lumineuses ou des projecteurs halogènes fonctionnant grâce à l'énergie solaire. Cette offre étant très ponctuelle, elle n'apparaît pas d</v>
          </cell>
        </row>
        <row r="3505">
          <cell r="E3505" t="str">
            <v>- de pouvoir s’intégrer un peu partout, pour fournir sur place de petites puissances (de 1 à 5000 watts), domaines ou aucune autre filière ne peut entrer en compétition avec le photovoltaïque ;</v>
          </cell>
        </row>
        <row r="3506">
          <cell r="E3506" t="str">
            <v>Vous pouvez vous procurer ce document :</v>
          </cell>
        </row>
        <row r="3507">
          <cell r="E3507" t="str">
            <v>- d’être un générateur simple et très fiable. Les modules sont garantis pendant 25 ans par la plupart des constructeurs. Ils ont une durée de vie bien supérieure, aucune pièce n’étant en mouvement. L’entretien concerne essentiellement la batterie. Ainsi l</v>
          </cell>
        </row>
        <row r="3508">
          <cell r="E3508" t="str">
            <v>- par courrier :</v>
          </cell>
        </row>
        <row r="3509">
          <cell r="E3509" t="str">
            <v>- de pouvoir s’intégrer facilement, sans gênes particulières (bruit, esthétique si certains progrès sont réalisés.) Il se substitue notamment à des toits ou façade, comme élément de bâtiment en verre produisant de l’énergie ;</v>
          </cell>
        </row>
        <row r="3510">
          <cell r="E3510" t="str">
            <v>vous recevrez ce document sous 8 jours en impression noir et blanc recto-verso</v>
          </cell>
        </row>
        <row r="3511">
          <cell r="E3511" t="str">
            <v xml:space="preserve">- d’avoir un potentiel illimité. 5% de la surface des déserts suffiraient pour alimenter la planète entière. </v>
          </cell>
        </row>
        <row r="3512">
          <cell r="E3512" t="str">
            <v>- par mail : en envoyant un mail à c.gabillard@ciele.org</v>
          </cell>
        </row>
        <row r="3513">
          <cell r="E3513" t="str">
            <v xml:space="preserve">- Plus que le prix du kWh, c’est le coût de la substitution à une autre solution qui est important. Le photovoltaïque se substitue à la création d’un réseau électrique et est moins cher en zone rurale que ce réseau. Il se substitue au toit classique, qui </v>
          </cell>
        </row>
        <row r="3515">
          <cell r="D3515" t="str">
            <v>Points faibles du photovoltaïque</v>
          </cell>
          <cell r="E3515" t="str">
            <v>source : http://www.ciele.org/Catalogue/index.html</v>
          </cell>
        </row>
        <row r="3517">
          <cell r="D3517" t="str">
            <v>Performance Ratio</v>
          </cell>
          <cell r="E3517" t="str">
            <v>Le développement du photovoltaïque est rapide, mais représente encore peu de chose dans le bilan énergétique mondial. L’ensemble des modules existant actuellement produit autant d’énergie que 20 % d’une tranche nucléaire. Ce n’est notamment pas une soluti</v>
          </cell>
        </row>
        <row r="3519">
          <cell r="E3519" t="str">
            <v>- Le stockage est le maillon faible. La solution est d’allonger la durée de vie des batteries pour la rendre proche de celle des modules. C’est un objectif atteignable en 2010. Le temps de retour énergétique de la batterie est un autre point faible. Le mo</v>
          </cell>
        </row>
        <row r="3520">
          <cell r="E3520" t="str">
            <v>- La R&amp;D se focalise sur le module, et a ainsi longtemps ignoré le stockage, et oublié curieusement les équipements alimentés. Energie durablement la plus chère par kWh, produisant et stockant du courant continu, le photovoltaïque est tributaire du dévelo</v>
          </cell>
        </row>
        <row r="3521">
          <cell r="D3521" t="str">
            <v>Perte de réflectivité</v>
          </cell>
        </row>
        <row r="3522">
          <cell r="E3522" t="str">
            <v>- Le photovoltaïque est sans concurrence pour fournir une faible énergie à la verticale même du besoin. Il faut donc répondre aux besoins individuellement, multiplier les générateurs. Ceci est plus facile en terrain vierge, où une nouvelle approche est po</v>
          </cell>
        </row>
        <row r="3524">
          <cell r="E3524" t="str">
            <v>- Les problèmes non techniques, l’adaptation aux usagers, les limites de fourniture d’énergie qui sont  liées notamment à la météo, la modification des approches classiques bouleversent tellement les habitudes que seules des crises, pétrolières par exempl</v>
          </cell>
        </row>
        <row r="3526">
          <cell r="D3526" t="str">
            <v>Potentiel de son toit solaire ( évaluer ) :</v>
          </cell>
        </row>
        <row r="3528">
          <cell r="E3528" t="str">
            <v>Quelle quantité d'électricité sera produite ?</v>
          </cell>
        </row>
        <row r="3530">
          <cell r="D3530" t="str">
            <v>Photovoltaïque</v>
          </cell>
          <cell r="E3530" t="str">
            <v>La production d'électricité d'un toit solaire peut être calculée avec une marge d'erreur inférieure à 10 %. Elle dépend :</v>
          </cell>
        </row>
        <row r="3531">
          <cell r="E3531" t="str">
            <v xml:space="preserve"> - de l'ensoleillement annuel du site, qui peut être évalué assez précisément pour presque tous les sites en Europe et même dans le monde entier.</v>
          </cell>
        </row>
        <row r="3532">
          <cell r="E3532" t="str">
            <v xml:space="preserve"> - d'un facteur de correction calculé à partir de l'écart d'orientation par rapport au Sud, de l'inclinaison des panneaux par rapport à l'horizontale et le cas échéant, des ombrages relevés sur le site.</v>
          </cell>
        </row>
        <row r="3533">
          <cell r="E3533" t="str">
            <v xml:space="preserve"> - des performances techniques des modules photovoltaîques et de l'onduleur ( rendement et disponibilité )</v>
          </cell>
        </row>
        <row r="3534">
          <cell r="E3534" t="str">
            <v>La puisance-crête d'un toit solaire, donnée en Wc ou kWc, mesure la puissance théorique maximale que ce toit peut produire dans des conditions standards d'ensoleillement.</v>
          </cell>
        </row>
        <row r="3535">
          <cell r="E3535" t="str">
            <v>exemple : en Alsace la production électrique moyenne attendue dans les conditions optimales d'installation pour un toit solaire d'une puissance d 1 kWc (- 10 m² ) avec des modules polycristallins courants est estimé de 800 à 950 kWh / kWc</v>
          </cell>
        </row>
        <row r="3536">
          <cell r="E3536" t="str">
            <v>La production attendue d'un toit solaire peut être rapportée à la consommation du lieu ( mesurée ou prévue ) et s'exprimer en % des besoins, Par exemple 10 m² en France peuvent produire de 30 à 50 % de la consommation spécifique ( hors chauffage ) d'une f</v>
          </cell>
        </row>
        <row r="3537">
          <cell r="E3537" t="str">
            <v>L'énergie photovoltaïque représente la manière la plus élégante de produire de l'électricité. Elle se produit sans bruit, sans parties mécaniques et sans que des produits toxiques soient libérés. Une cellule solaire fait appel à des matériaux utilisés dan</v>
          </cell>
        </row>
        <row r="3538">
          <cell r="E3538" t="str">
            <v>Evaluer le potentiel de son " toit solaire "</v>
          </cell>
        </row>
        <row r="3539">
          <cell r="E3539" t="str">
            <v>L'effet photovoltaïque, découvert par le physicien Becquerel en 1839. Le silicium est un matériau isolant, c'est-à-dire qu’il n’admet pas de déplacement d’électron. Les électrons du silicium ont en revanche la particularité de se mettre en mouvement quand</v>
          </cell>
        </row>
        <row r="3540">
          <cell r="E3540" t="str">
            <v>La production attendue ( en kWc par kWc par an ) peut être estimée à partir de la production théorique donnée pour une orientation idéale au Sud. Le facteur de correction à appliquer peut être déduit des différents angles par rapport à l'horizontale et pa</v>
          </cell>
        </row>
        <row r="3541">
          <cell r="E3541" t="str">
            <v>Facteurs de correction pour une inclinaison et une orientation données</v>
          </cell>
        </row>
        <row r="3550">
          <cell r="D3550" t="str">
            <v>Playback Period/Time</v>
          </cell>
        </row>
        <row r="3551">
          <cell r="E3551" t="str">
            <v>Playback Period/Time, voir durée d"amortissement</v>
          </cell>
        </row>
        <row r="3553">
          <cell r="D3553" t="str">
            <v>Points forts du photovoltaïque</v>
          </cell>
        </row>
        <row r="3555">
          <cell r="E3555" t="str">
            <v xml:space="preserve">- de reposer sur des technologies microélectronique et couches minces, en conservant une bonne marge de progrès et d’innovations. Le photovoltaïque envahi progressivement certaines niches, en progressant en volume de plus de 30% chaque année depuis 1999. </v>
          </cell>
        </row>
        <row r="3557">
          <cell r="E3557" t="str">
            <v>- de pouvoir s’intégrer un peu partout, pour fournir sur place de petites puissances (de 1 à 5000 watts), domaines ou aucune autre filière ne peut entrer en compétition avec le photovoltaïque ;</v>
          </cell>
        </row>
        <row r="3559">
          <cell r="E3559" t="str">
            <v>- d’être un générateur simple et très fiable. Les modules sont garantis pendant 25 ans par la plupart des constructeurs. Ils ont une durée de vie bien supérieure, aucune pièce n’étant en mouvement. L’entretien concerne essentiellement la batterie. Ainsi l</v>
          </cell>
        </row>
        <row r="3561">
          <cell r="E3561" t="str">
            <v>- de pouvoir s’intégrer facilement, sans gênes particulières (bruit, esthétique si certains progrès sont réalisés.) Il se substitue notamment à des toits ou façade, comme élément de bâtiment en verre produisant de l’énergie ;</v>
          </cell>
        </row>
        <row r="3563">
          <cell r="E3563" t="str">
            <v xml:space="preserve">- d’avoir un potentiel illimité. 5% de la surface des déserts suffiraient pour alimenter la planète entière. </v>
          </cell>
        </row>
        <row r="3565">
          <cell r="E3565" t="str">
            <v xml:space="preserve">                 :  position à éviter si elle n'est pas imposée par une intégration architecturale</v>
          </cell>
        </row>
        <row r="3566">
          <cell r="E3566" t="str">
            <v>Nb : ces chiffres n'incluent pas les possibles masques qui pourraient réduire la production annuelle.</v>
          </cell>
        </row>
        <row r="3567">
          <cell r="D3567" t="str">
            <v>Points faibles du photovoltaïque</v>
          </cell>
        </row>
        <row r="3568">
          <cell r="D3568" t="str">
            <v>Potentiel Alsacien</v>
          </cell>
        </row>
        <row r="3569">
          <cell r="E3569" t="str">
            <v>Le développement du photovoltaïque est rapide, mais représente encore peu de chose dans le bilan énergétique mondial. L’ensemble des modules existant actuellement produit autant d’énergie que 20 % d’une tranche nucléaire. Ce n’est notamment pas une soluti</v>
          </cell>
        </row>
        <row r="3570">
          <cell r="E3570" t="str">
            <v>1 m² de panneau solaire fournit annuellement une quantité d'énergie équivalente à la combustion de 60 kg de pétrole, 4 m² suffisent à produire 50% de l'eau chaude sanitaire pour une maison individuelle.</v>
          </cell>
        </row>
        <row r="3571">
          <cell r="E3571" t="str">
            <v xml:space="preserve">A fin 2005, 34 000 m² de panneaux étaient installés en Alsace. </v>
          </cell>
        </row>
        <row r="3572">
          <cell r="E3572" t="str">
            <v>Les références sont nombreuses en maisons individuelles, mais également en résidentiel collectif comme les 328 logements du "kirchfeld" à Ostwald avec 406 m² de capteurs installés en toiture qui produisent chaque année environ 206 000 kWh.</v>
          </cell>
        </row>
        <row r="3574">
          <cell r="D3574" t="str">
            <v>Pourquoi le photovoltaique</v>
          </cell>
          <cell r="E3574" t="str">
            <v>- Le photovoltaïque est sans concurrence pour fournir une faible énergie à la verticale même du besoin. Il faut donc répondre aux besoins individuellement, multiplier les générateurs. Ceci est plus facile en terrain vierge, où une nouvelle approche est po</v>
          </cell>
        </row>
        <row r="3576">
          <cell r="E3576" t="str">
            <v>En circulant sur les petites routes du Sud de l'Allemagne, il est impossible de ne pas remarquer ces panneaux aux reflets bleutés. Sur un trajet d'une centaine de km ce sont plus de mille m² qui ont été entrevus. Comme les Allemands ont toujours eu l'habi</v>
          </cell>
        </row>
        <row r="3578">
          <cell r="D3578" t="str">
            <v>Potentiel de son toit solaire ( évaluer ) :</v>
          </cell>
          <cell r="E3578" t="str">
            <v>La réduction des gaspillages</v>
          </cell>
        </row>
        <row r="3580">
          <cell r="E3580" t="str">
            <v>La production d'électricité par les moyens lourds que sont les grosses centrales (thermiques, hydrauliques...) impose des investissements très lourds avec des coûts d'exploitation grandissants (main d'oeuvre, énergie, maintenance...), sans parler des prob</v>
          </cell>
        </row>
        <row r="3581">
          <cell r="E3581" t="str">
            <v>En produisant la moitié de son électricité à l'aide d'une installation photovoltaïque, cette famille diviserait par deux ces pertes et l'organisme de distribution d'électricité du pays pourrait réduire fortement ses investissements en lignes à haute tensi</v>
          </cell>
        </row>
        <row r="3582">
          <cell r="E3582" t="str">
            <v>Une source d'énergie propre inépuisable</v>
          </cell>
        </row>
        <row r="3583">
          <cell r="E3583" t="str">
            <v xml:space="preserve"> - de l'ensoleillement annuel du site, qui peut être évalué assez précisément pour presque tous les sites en Europe et même dans le monde entier.</v>
          </cell>
        </row>
        <row r="3584">
          <cell r="E3584" t="str">
            <v>Il est d'une grande banalité de dire que l'énergie solaire est gratuite et éternelle. La capacité de production n'est limitée que par le coût de l'investissement et elle pourrait augmenter encore, à surface de captage égale, si le rendement des cellules a</v>
          </cell>
        </row>
        <row r="3585">
          <cell r="E3585" t="str">
            <v xml:space="preserve"> - des performances techniques des modules photovoltaîques et de l'onduleur ( rendement et disponibilité )</v>
          </cell>
        </row>
        <row r="3586">
          <cell r="E3586" t="str">
            <v>Le coût, l'avenir</v>
          </cell>
        </row>
        <row r="3587">
          <cell r="E3587" t="str">
            <v>exemple : en Alsace la production électrique moyenne attendue dans les conditions optimales d'installation pour un toit solaire d'une puissance d 1 kWc (- 10 m² ) avec des modules polycristallins courants est estimé de 800 à 950 kWh / kWc</v>
          </cell>
        </row>
        <row r="3588">
          <cell r="E3588" t="str">
            <v>Aujourd'hui, le coût du kWh d'origine solaire photovoltaïque est un des plus élevés. Sans subvention ou avantage financier personne n'aurait intérêt à installer une centrale photovoltaïque, pas plus les entreprises, collectivités que les particuliers. Act</v>
          </cell>
        </row>
        <row r="3590">
          <cell r="E3590" t="str">
            <v>Evaluer le potentiel de son " toit solaire "</v>
          </cell>
        </row>
        <row r="3592">
          <cell r="E3592" t="str">
            <v>La production attendue ( en kWc par kWc par an ) peut être estimée à partir de la production théorique donnée pour une orientation idéale au Sud. Le facteur de correction à appliquer peut être déduit des différents angles par rapport à l'horizontale et pa</v>
          </cell>
        </row>
        <row r="3593">
          <cell r="E3593" t="str">
            <v>Facteurs de correction pour une inclinaison et une orientation données</v>
          </cell>
        </row>
        <row r="3605">
          <cell r="D3605" t="str">
            <v>POUVOIR CALORIFIQUE</v>
          </cell>
        </row>
        <row r="3607">
          <cell r="E3607" t="str">
            <v>Quantité de chaleur dégagée par la combustion complète de l’unité de combustible considéré. La notion de pouvoir calorifique ne s’applique donc qu’aux combustibles. On distingue notamment :</v>
          </cell>
        </row>
        <row r="3609">
          <cell r="E3609" t="str">
            <v>pouvoir calorifique supérieur (PCS) qui donne le dégagement maximal théorique de la chaleur lors de la combustion, y compris la chaleur de condensation de la vapeur d’eau produite lors de la combustion ;</v>
          </cell>
        </row>
        <row r="3610">
          <cell r="E3610" t="str">
            <v>pouvoir calorifique inférieur (PCI) qui exclut de la chaleur dégagée la chaleur de conden-sation de l’eau supposée restée à l’état de vapeur à l’issue de la combustion.</v>
          </cell>
        </row>
        <row r="3612">
          <cell r="E3612" t="str">
            <v>Nota : dans la pratique, la différence entre PCS et PCI est de l’ordre de grandeur suivant :</v>
          </cell>
        </row>
        <row r="3613">
          <cell r="E3613" t="str">
            <v>Gaz naturel : 10%</v>
          </cell>
        </row>
        <row r="3614">
          <cell r="E3614" t="str">
            <v>Gaz de pétrole liquéfié : 9%</v>
          </cell>
        </row>
        <row r="3615">
          <cell r="E3615" t="str">
            <v>Autres produits pétroliers : 7-8%</v>
          </cell>
        </row>
        <row r="3616">
          <cell r="E3616" t="str">
            <v>Combustibles solides : 2-5%</v>
          </cell>
        </row>
        <row r="3617">
          <cell r="E3617" t="str">
            <v xml:space="preserve">                 :  position à éviter si elle n'est pas imposée par une intégration architecturale</v>
          </cell>
        </row>
        <row r="3618">
          <cell r="D3618" t="str">
            <v xml:space="preserve">PPM  Point de puissance maximum (PPM ou MPP en anglais - "maximum peak power") </v>
          </cell>
          <cell r="E3618" t="str">
            <v>Nb : ces chiffres n'incluent pas les possibles masques qui pourraient réduire la production annuelle.</v>
          </cell>
        </row>
        <row r="3620">
          <cell r="D3620" t="str">
            <v>Potentiel Alsacien</v>
          </cell>
          <cell r="E3620" t="str">
            <v xml:space="preserve">Pour un éclairement donné, c'est le régime de fonctionnement pour lequel un module PV ou une série de modules fournit le maximum de puissance (point sur la caractéristique U-I). Les onduleurs disposent d'un dispositif de suivi de ce point (MPP tracker en </v>
          </cell>
        </row>
        <row r="3622">
          <cell r="D3622" t="str">
            <v>POWER NEXT</v>
          </cell>
          <cell r="E3622" t="str">
            <v>1 m² de panneau solaire fournit annuellement une quantité d'énergie équivalente à la combustion de 60 kg de pétrole, 4 m² suffisent à produire 50% de l'eau chaude sanitaire pour une maison individuelle.</v>
          </cell>
        </row>
        <row r="3623">
          <cell r="E3623" t="str">
            <v xml:space="preserve">A fin 2005, 34 000 m² de panneaux étaient installés en Alsace. </v>
          </cell>
        </row>
        <row r="3624">
          <cell r="E3624" t="str">
            <v>Bourse d'électricité, ouverte à Paris depuis fin 2001. En France, les responsables d'équilibre y achètent et y vendent des blocs d'énergie.</v>
          </cell>
        </row>
        <row r="3625">
          <cell r="E3625" t="str">
            <v>Prix spot</v>
          </cell>
        </row>
        <row r="3626">
          <cell r="D3626" t="str">
            <v>Pourquoi le photovoltaique</v>
          </cell>
          <cell r="E3626" t="str">
            <v>Prix instantané de l'énergie constaté sur le marché Powernext pour ½ heure donnée d'un jour donné.</v>
          </cell>
        </row>
        <row r="3627">
          <cell r="D3627" t="str">
            <v>Principe photovoltaïque</v>
          </cell>
        </row>
        <row r="3628">
          <cell r="E3628" t="str">
            <v xml:space="preserve">Principe photovoltaïque, il décrit la formation d"une tension électrique dans un semi-conducteur, ou même dans la molécule d"un pigment, lorsque le rayonnement de la lumière excite les capteurs de charges. En extrayant ces capteurs de charges, on obtient </v>
          </cell>
        </row>
        <row r="3630">
          <cell r="D3630" t="str">
            <v>Prix / notion</v>
          </cell>
          <cell r="E3630" t="str">
            <v>La réduction des gaspillages</v>
          </cell>
        </row>
        <row r="3632">
          <cell r="E3632" t="str">
            <v>Les prix diffèrent suivant le type de pose et le modèle de capteur utilisé.</v>
          </cell>
        </row>
        <row r="3633">
          <cell r="E3633" t="str">
            <v>En produisant la moitié de son électricité à l'aide d'une installation photovoltaïque, cette famille diviserait par deux ces pertes et l'organisme de distribution d'électricité du pays pourrait réduire fortement ses investissements en lignes à haute tensi</v>
          </cell>
        </row>
        <row r="3634">
          <cell r="E3634" t="str">
            <v>En pose sur toiture : 1 kWc (environ 10 m²) coûte 7000 à 8000 € H. T.*</v>
          </cell>
        </row>
        <row r="3635">
          <cell r="E3635" t="str">
            <v>En pose sur toit plat (terrasse) : 1 kWc coûte 7500 à 8500 € H. T.*</v>
          </cell>
        </row>
        <row r="3636">
          <cell r="E3636" t="str">
            <v>En intégration toiture : 1 kWc coûte 7000 à 9000 € H. T.*</v>
          </cell>
        </row>
        <row r="3638">
          <cell r="E3638" t="str">
            <v>Ces prix sont donnés à titre indicatif et doivent être confirmés par une visite des lieux</v>
          </cell>
        </row>
        <row r="3639">
          <cell r="E3639" t="str">
            <v>http://www.w-tec.fr/photovoltaique.htm</v>
          </cell>
        </row>
        <row r="3640">
          <cell r="E3640" t="str">
            <v>W-tec - 56, rue des Romains - 68170 Rixheim</v>
          </cell>
        </row>
        <row r="3641">
          <cell r="E3641" t="str">
            <v>Tél : +33 (0)3 89 65 37 89</v>
          </cell>
        </row>
        <row r="3643">
          <cell r="E3643" t="str">
            <v xml:space="preserve">Prix source : WIKIPEDIA </v>
          </cell>
        </row>
        <row r="3644">
          <cell r="E3644" t="str">
            <v>http://fr.wikipedia.org/wiki/Cellule_photovolta%C3%AFque#Prix_du_kWh_pour_des_panneaux_en_silicium_fixes</v>
          </cell>
        </row>
        <row r="3646">
          <cell r="E3646" t="str">
            <v>Prix des équipements :</v>
          </cell>
        </row>
        <row r="3648">
          <cell r="E3648" t="str">
            <v xml:space="preserve">Modules polycristalins (fabrication): ~2.000 $ / kWc  1500 € </v>
          </cell>
        </row>
        <row r="3649">
          <cell r="E3649" t="str">
            <v>Modules polycristalins (commerce): de 3.490 $ à 5.100 $ / kWc (8 m²/kWc) :   2600 0 3750 €</v>
          </cell>
        </row>
        <row r="3650">
          <cell r="E3650" t="str">
            <v>Installation: de 600 $ à 2.000 $ / kWc (en autoconstruction de 100 $ à 400 $/ kWc) /  440 à 1470  € et 74 à 295 €</v>
          </cell>
        </row>
        <row r="3651">
          <cell r="E3651" t="str">
            <v>Onduleur pour injection réseau : ~400 $/kWc / 295 €</v>
          </cell>
        </row>
        <row r="3652">
          <cell r="E3652" t="str">
            <v>Taux de change au 01/08/2007  du dollar en euros : 1.36</v>
          </cell>
        </row>
        <row r="3654">
          <cell r="E3654" t="str">
            <v>Prix source :   OUTILS SOLAIRES</v>
          </cell>
        </row>
        <row r="3655">
          <cell r="E3655" t="str">
            <v>http://www.outilssolaires.com/pv/prin-couts.htm</v>
          </cell>
        </row>
        <row r="3657">
          <cell r="D3657" t="str">
            <v>POUVOIR CALORIFIQUE</v>
          </cell>
          <cell r="E3657" t="str">
            <v>Les coûts moyens d'un système photovoltaïque raccordé au réseau avec une puissance de 2000 Wc </v>
          </cell>
        </row>
        <row r="3658">
          <cell r="E3658" t="str">
            <v> d'après l'enquête d'octobre 2006</v>
          </cell>
        </row>
        <row r="3659">
          <cell r="E3659" t="str">
            <v>Quantité de chaleur dégagée par la combustion complète de l’unité de combustible considéré. La notion de pouvoir calorifique ne s’applique donc qu’aux combustibles. On distingue notamment :</v>
          </cell>
        </row>
        <row r="3660">
          <cell r="E3660" t="str">
            <v>Coût moyen en € HT /  posé et intégré</v>
          </cell>
        </row>
        <row r="3661">
          <cell r="E3661" t="str">
            <v>pouvoir calorifique supérieur (PCS) qui donne le dégagement maximal théorique de la chaleur lors de la combustion, y compris la chaleur de condensation de la vapeur d’eau produite lors de la combustion ;</v>
          </cell>
        </row>
        <row r="3662">
          <cell r="E3662" t="str">
            <v>Fournitures :     13 583 / 14 676 €</v>
          </cell>
        </row>
        <row r="3663">
          <cell r="E3663" t="str">
            <v>Pose           :       2 057 /   2 446 €    (   15 à 17 % °</v>
          </cell>
        </row>
        <row r="3664">
          <cell r="E3664" t="str">
            <v>Total           :      15 640 / 17 122 €</v>
          </cell>
        </row>
        <row r="3665">
          <cell r="E3665" t="str">
            <v>Coût W/c   :    7.80 Wc / 8.60 Wc</v>
          </cell>
        </row>
        <row r="3666">
          <cell r="E3666" t="str">
            <v>Gaz de pétrole liquéfié : 9%</v>
          </cell>
        </row>
        <row r="3667">
          <cell r="E3667" t="str">
            <v>Notes :</v>
          </cell>
        </row>
        <row r="3668">
          <cell r="E3668" t="str">
            <v>A. Les coûts moyens cités couvrent tous les accessoires nécessaires pour un système photovoltaïque clef en main, raccordé au réseau électrique.</v>
          </cell>
        </row>
        <row r="3669">
          <cell r="E3669" t="str">
            <v>B. Les coût total pour la fourniture et la pose des systèmes proposés par les différentes entreprises varient de 13.000 à 17.500 euros HT pour une installation avec les modules PV "posés" en toiture et de 13.500 à 19.500 euros HT pour les systèmes "intégr</v>
          </cell>
        </row>
        <row r="3670">
          <cell r="D3670" t="str">
            <v xml:space="preserve">PPM  Point de puissance maximum (PPM ou MPP en anglais - "maximum peak power") </v>
          </cell>
          <cell r="E3670" t="str">
            <v>C. Les systèmes photovoltaïques avec des modules "intégrés" en toiture coûtent près de 10% plus que les systèmes avec des modules PV "posés" en toiture. Le surcoût est dû aux accessoires et à la main d'œuvre additionnelles nécessaire pour assurer l'étanch</v>
          </cell>
        </row>
        <row r="3671">
          <cell r="E3671" t="str">
            <v>D. Les "Coûts/Wc" ne sont pas nécessairement transposables aux systèmes plus ou moins grands. Il est clair que le coût au Wc diminue avec l'augmentation de la taille de l'installation.</v>
          </cell>
        </row>
        <row r="3672">
          <cell r="E3672" t="str">
            <v>E. D'après l'enquête, un contrat d'entretien est rarement proposé au propriétaire de l'installation. Cependant, certains professionnels proposent un système de gestion et de télésurveillance par internet.</v>
          </cell>
        </row>
        <row r="3674">
          <cell r="D3674" t="str">
            <v>POWER NEXT</v>
          </cell>
          <cell r="E3674" t="str">
            <v xml:space="preserve">Le coût d'un module photovoltaïque : </v>
          </cell>
        </row>
        <row r="3675">
          <cell r="E3675" t="str">
            <v xml:space="preserve">Le prix des modules vendus dans le commerce varie de 5 à 10 euros/Wc, suivant les dimensions du module. Les modules de faible puissance sont comparativement plus chers. </v>
          </cell>
        </row>
        <row r="3676">
          <cell r="E3676" t="str">
            <v xml:space="preserve">Le coût d'un système photovoltaïque : </v>
          </cell>
        </row>
        <row r="3677">
          <cell r="E3677" t="str">
            <v>En octobre 2006, Outils Solaires a réalisé une enquête auprès des installateurs solaires référencés sur le site. Parmi les 85 entreprises qui ont eu la gentillesse de répondre, 33 ont installé un total de 296 systèmes photovoltaïques depuis un an. Elles r</v>
          </cell>
        </row>
        <row r="3678">
          <cell r="E3678" t="str">
            <v>Prix instantané de l'énergie constaté sur le marché Powernext pour ½ heure donnée d'un jour donné.</v>
          </cell>
        </row>
        <row r="3679">
          <cell r="D3679" t="str">
            <v>Principe photovoltaïque</v>
          </cell>
          <cell r="E3679" t="str">
            <v>Sanyo veut diviser le coût du solaire photovoltaïque</v>
          </cell>
        </row>
        <row r="3680">
          <cell r="E3680" t="str">
            <v xml:space="preserve">Sanyo, groupe japonais d'électronique, a annoncé mercredi la mise en oeuvre d'un centre de développement avancé pour le photovoltaïque, au sein de son usine de Gifu, au Japon. </v>
          </cell>
        </row>
        <row r="3682">
          <cell r="D3682" t="str">
            <v>Prix / notion</v>
          </cell>
          <cell r="E3682" t="str">
            <v xml:space="preserve"> L'objectif visé : développer une technologie solaire de 3ème génération, des cellules à fines couches de silicium, pour diviser par deux au moins le coût de l'énergie solaire photovoltaïque.</v>
          </cell>
        </row>
        <row r="3684">
          <cell r="E3684" t="str">
            <v>"Avec cette troisième génération de produits, nous avons pour objectif de faire baisser le coût de la production d'énergie solaire, pour qu'il puisse à terme égaler ou au moins être comparable aux factures d'électricité actuelles des particuliers", expliq</v>
          </cell>
        </row>
        <row r="3686">
          <cell r="E3686" t="str">
            <v>A ce jour, 1 watt d'énergie solaire équivaut à un coût de 250 à 300 yens, soit 1,6 à 1,9 €. Avec cette nouvelle technologie, il pourrait passer sous les 150 yens, soit 0,95 €. (  soit moins 46 % )</v>
          </cell>
        </row>
        <row r="3687">
          <cell r="E3687" t="str">
            <v>En pose sur toit plat (terrasse) : 1 kWc coûte 7500 à 8500 € H. T.*</v>
          </cell>
        </row>
        <row r="3688">
          <cell r="E3688" t="str">
            <v>Le centre de développement représente un investissement de 6 milliards de yens sur 3 ans. 80 milliards de yen, soit 500 millions d'euros sur 5 ans seront consacrés à la multiplication de la capacité de production de panneaux photovoltaïques du groupe, qui</v>
          </cell>
        </row>
        <row r="3690">
          <cell r="E3690" t="str">
            <v>publiée le 05/12/2007 à 11:25 </v>
          </cell>
        </row>
        <row r="3691">
          <cell r="E3691" t="str">
            <v>© Enerzine.com</v>
          </cell>
        </row>
        <row r="3692">
          <cell r="E3692" t="str">
            <v>W-tec - 56, rue des Romains - 68170 Rixheim</v>
          </cell>
        </row>
        <row r="3693">
          <cell r="E3693" t="str">
            <v>Evolution prix des modules /  1979 à 1999                                   et prospective de 1984 à 2012</v>
          </cell>
        </row>
        <row r="3695">
          <cell r="E3695" t="str">
            <v xml:space="preserve">Prix source : WIKIPEDIA </v>
          </cell>
        </row>
        <row r="3696">
          <cell r="E3696" t="str">
            <v>http://fr.wikipedia.org/wiki/Cellule_photovolta%C3%AFque#Prix_du_kWh_pour_des_panneaux_en_silicium_fixes</v>
          </cell>
        </row>
        <row r="3698">
          <cell r="E3698" t="str">
            <v>Prix des équipements :</v>
          </cell>
        </row>
        <row r="3700">
          <cell r="E3700" t="str">
            <v xml:space="preserve">Modules polycristalins (fabrication): ~2.000 $ / kWc  1500 € </v>
          </cell>
        </row>
        <row r="3701">
          <cell r="E3701" t="str">
            <v>Modules polycristalins (commerce): de 3.490 $ à 5.100 $ / kWc (8 m²/kWc) :   2600 0 3750 €</v>
          </cell>
        </row>
        <row r="3702">
          <cell r="E3702" t="str">
            <v>Installation: de 600 $ à 2.000 $ / kWc (en autoconstruction de 100 $ à 400 $/ kWc) /  440 à 1470  € et 74 à 295 €</v>
          </cell>
        </row>
        <row r="3703">
          <cell r="E3703" t="str">
            <v>Onduleur pour injection réseau : ~400 $/kWc / 295 €</v>
          </cell>
        </row>
        <row r="3704">
          <cell r="E3704" t="str">
            <v>Taux de change au 01/08/2007  du dollar en euros : 1.36</v>
          </cell>
        </row>
        <row r="3706">
          <cell r="E3706" t="str">
            <v>Prix source :   OUTILS SOLAIRES</v>
          </cell>
        </row>
        <row r="3707">
          <cell r="E3707" t="str">
            <v>http://www.outilssolaires.com/pv/prin-couts.htm</v>
          </cell>
        </row>
        <row r="3709">
          <cell r="E3709" t="str">
            <v>Les coûts moyens d'un système photovoltaïque raccordé au réseau avec une puissance de 2000 Wc </v>
          </cell>
        </row>
        <row r="3710">
          <cell r="E3710" t="str">
            <v> d'après l'enquête d'octobre 2006</v>
          </cell>
        </row>
        <row r="3711">
          <cell r="E3711" t="str">
            <v>Carte d’ensoleillement journalier : déserts 7kWh, Europe : 3 kWh  </v>
          </cell>
        </row>
        <row r="3712">
          <cell r="E3712" t="str">
            <v>Coût moyen en € HT /  posé et intégré</v>
          </cell>
        </row>
        <row r="3713">
          <cell r="D3713" t="str">
            <v>Producteurs d'électricité</v>
          </cell>
        </row>
        <row r="3714">
          <cell r="E3714" t="str">
            <v>Fournitures :     13 583 / 14 676 €</v>
          </cell>
        </row>
        <row r="3715">
          <cell r="E3715" t="str">
            <v>Ainsi vous participerez à l'essor des nouvelles technologies de l'énergie tout en rentabilisant, car il est équivalent à un placement de 9 à 11 %.</v>
          </cell>
        </row>
        <row r="3716">
          <cell r="E3716" t="str">
            <v>Total           :      15 640 / 17 122 €</v>
          </cell>
        </row>
        <row r="3717">
          <cell r="E3717" t="str">
            <v>Générateurs photovoltaïques raccordés au réseau :</v>
          </cell>
        </row>
        <row r="3719">
          <cell r="E3719" t="str">
            <v>Notes :</v>
          </cell>
        </row>
        <row r="3720">
          <cell r="E3720" t="str">
            <v>A. Les coûts moyens cités couvrent tous les accessoires nécessaires pour un système photovoltaïque clef en main, raccordé au réseau électrique.</v>
          </cell>
        </row>
        <row r="3721">
          <cell r="E3721" t="str">
            <v>B. Les coût total pour la fourniture et la pose des systèmes proposés par les différentes entreprises varient de 13.000 à 17.500 euros HT pour une installation avec les modules PV "posés" en toiture et de 13.500 à 19.500 euros HT pour les systèmes "intégr</v>
          </cell>
        </row>
        <row r="3722">
          <cell r="E3722" t="str">
            <v>C. Les systèmes photovoltaïques avec des modules "intégrés" en toiture coûtent près de 10% plus que les systèmes avec des modules PV "posés" en toiture. Le surcoût est dû aux accessoires et à la main d'œuvre additionnelles nécessaire pour assurer l'étanch</v>
          </cell>
        </row>
        <row r="3723">
          <cell r="E3723" t="str">
            <v>D. Les "Coûts/Wc" ne sont pas nécessairement transposables aux systèmes plus ou moins grands. Il est clair que le coût au Wc diminue avec l'augmentation de la taille de l'installation.</v>
          </cell>
        </row>
        <row r="3724">
          <cell r="E3724" t="str">
            <v>E. D'après l'enquête, un contrat d'entretien est rarement proposé au propriétaire de l'installation. Cependant, certains professionnels proposent un système de gestion et de télésurveillance par internet.</v>
          </cell>
        </row>
        <row r="3726">
          <cell r="E3726" t="str">
            <v xml:space="preserve">Le coût d'un module photovoltaïque : </v>
          </cell>
        </row>
        <row r="3727">
          <cell r="E3727" t="str">
            <v xml:space="preserve">Le prix des modules vendus dans le commerce varie de 5 à 10 euros/Wc, suivant les dimensions du module. Les modules de faible puissance sont comparativement plus chers. </v>
          </cell>
        </row>
        <row r="3728">
          <cell r="E3728" t="str">
            <v xml:space="preserve">Le coût d'un système photovoltaïque : </v>
          </cell>
        </row>
        <row r="3729">
          <cell r="E3729" t="str">
            <v>Les modules photovoltaïques produisent du courant continu qui sera transformé en courant alternatif par onduleur. L’électricité ainsi produite permet d’alimenter les récepteurs électriques du bâtiment. Lorsque la production d’électricité dépasse la consom</v>
          </cell>
        </row>
        <row r="3731">
          <cell r="E3731" t="str">
            <v>Exemple de production d'un particulier</v>
          </cell>
        </row>
        <row r="3732">
          <cell r="E3732" t="str">
            <v xml:space="preserve">Sanyo, groupe japonais d'électronique, a annoncé mercredi la mise en oeuvre d'un centre de développement avancé pour le photovoltaïque, au sein de son usine de Gifu, au Japon. </v>
          </cell>
        </row>
        <row r="3733">
          <cell r="E3733" t="str">
            <v>Ca yest, ça fonctionne ! Même hier, journée de pluie, environ 6 kWh. A 13h, il y avait déjà 3 kWh, et pourtant, pluie en continu. La production a quand même été bien moindre que les 22 et 23, comme vous pouvez voir sur  la courbe ci dessous, avec producti</v>
          </cell>
        </row>
        <row r="3734">
          <cell r="E3734" t="str">
            <v>Production solaire 14.6 kWh le 22/6</v>
          </cell>
        </row>
        <row r="3736">
          <cell r="E3736" t="str">
            <v>"Avec cette troisième génération de produits, nous avons pour objectif de faire baisser le coût de la production d'énergie solaire, pour qu'il puisse à terme égaler ou au moins être comparable aux factures d'électricité actuelles des particuliers", expliq</v>
          </cell>
        </row>
        <row r="3738">
          <cell r="E3738" t="str">
            <v>A ce jour, 1 watt d'énergie solaire équivaut à un coût de 250 à 300 yens, soit 1,6 à 1,9 €. Avec cette nouvelle technologie, il pourrait passer sous les 150 yens, soit 0,95 €. (  soit moins 46 % )</v>
          </cell>
        </row>
        <row r="3740">
          <cell r="E3740" t="str">
            <v>Le centre de développement représente un investissement de 6 milliards de yens sur 3 ans. 80 milliards de yen, soit 500 millions d'euros sur 5 ans seront consacrés à la multiplication de la capacité de production de panneaux photovoltaïques du groupe, qui</v>
          </cell>
        </row>
        <row r="3742">
          <cell r="E3742" t="str">
            <v>publiée le 05/12/2007 à 11:25 </v>
          </cell>
        </row>
        <row r="3743">
          <cell r="E3743" t="str">
            <v>© Enerzine.com</v>
          </cell>
        </row>
        <row r="3745">
          <cell r="E3745" t="str">
            <v>Evolution prix des modules /  1979 à 1999                                   et prospective de 1984 à 2012</v>
          </cell>
        </row>
        <row r="3748">
          <cell r="E3748" t="str">
            <v>L'installation fait 2430 Wc Watt crête, c'est à dire que si le soleil rayonnait à 1000 W/m² (Watt par mètre carré) et que le panneau restait à 25°C, et que le rayonnement était perpendiculaire au panneau, il y aurait une puissance de 2430 Watt.</v>
          </cell>
        </row>
        <row r="3749">
          <cell r="E3749" t="str">
            <v>En réalité, la température est montée à 70°C d'après la sonde de température. Comme il y a perte de 0.4% par degré supérieur à 25°, cela donne</v>
          </cell>
        </row>
        <row r="3750">
          <cell r="E3750" t="str">
            <v>2430 * (1 - 0.4/100*(70-25) = 1992 Watt. Or à ce moment précis, l'installation fournissait 2005 Watt, en sortie d'onduleur.</v>
          </cell>
        </row>
        <row r="3751">
          <cell r="E3751" t="str">
            <v>On est même monté à 2059 Watt, avec 69°C, le 21/6 à 13h45, proche de midi solaire.</v>
          </cell>
        </row>
        <row r="3752">
          <cell r="E3752" t="str">
            <v>Donc tout fonctionne bien, vu les pertes d'onduleur de 5%, la production des panneaux doit être supérieure aux valeurs ci dessus de 5%.</v>
          </cell>
        </row>
        <row r="3753">
          <cell r="E3753" t="str">
            <v>Le chemin vers l'indépendance énergétique est encore long ! 14.6 kWh le 22/6/07, 14.4 le 21/6, c'est plus que notre consommation de courant de jour, heures pleines, mais pour l'hiver, ce n'est pas gagné.</v>
          </cell>
        </row>
        <row r="3755">
          <cell r="E3755" t="str">
            <v>publié par :</v>
          </cell>
        </row>
        <row r="3756">
          <cell r="E3756" t="str">
            <v>http://franck-nat.over-blog.com/categorie-1238596.html</v>
          </cell>
        </row>
        <row r="3758">
          <cell r="D3758" t="str">
            <v>Production solaire moyenne</v>
          </cell>
        </row>
        <row r="3760">
          <cell r="E3760" t="str">
            <v>La production annuelle moyenne, bien que variable, reste bien dans la plage comprise entre 900 et 1000 kWh/kWc/an, valeur typique de la production annuelle d’un système photovoltaïque en France. Soit une variation maxi de 11 %</v>
          </cell>
        </row>
        <row r="3762">
          <cell r="D3762" t="str">
            <v>Producteurs / principaux :</v>
          </cell>
        </row>
        <row r="3763">
          <cell r="E3763" t="str">
            <v>Carte d’ensoleillement journalier : déserts 7kWh, Europe : 3 kWh  </v>
          </cell>
        </row>
        <row r="3764">
          <cell r="E3764" t="str">
            <v xml:space="preserve"> - producteurs de silicium</v>
          </cell>
        </row>
        <row r="3765">
          <cell r="D3765" t="str">
            <v>Producteurs d'électricité</v>
          </cell>
        </row>
        <row r="3766">
          <cell r="E3766" t="str">
            <v>REC , Norvège ( mais siège social aux Etats Unis ) . 1er mondial avec 6.500 T en 2006 et 13.000 T prévus en 2007 [29] . Fabrique également des cellules , des wafers et des panneaux .</v>
          </cell>
        </row>
        <row r="3767">
          <cell r="E3767" t="str">
            <v>Wacker , Allemagne . 2e producteur mondial avec 5.600 T en 2006 et 10.000 T prévues en 2008 .</v>
          </cell>
        </row>
        <row r="3768">
          <cell r="E3768" t="str">
            <v>Hemlock , USA . 3e mondial avec 3.600 T en 2006 et 7.500 T prévues en 2008 .</v>
          </cell>
        </row>
        <row r="3769">
          <cell r="E3769" t="str">
            <v>mais aussi : Crystallox , Scanwafer , PV silicon , Hoku materials , Sichuan Xinguang , Luyang Zhonhui , Emei , Sharp , Technip , Orkla , Ferroatlantica , Metallurgija , Hycore ... etc</v>
          </cell>
        </row>
        <row r="3771">
          <cell r="E3771" t="str">
            <v>- producteurs de cellules</v>
          </cell>
        </row>
        <row r="3773">
          <cell r="E3773" t="str">
            <v>Sharp , Japon . 1er producteur mondial avec 600 MW en 2006 et 710 prévus en 2007</v>
          </cell>
        </row>
        <row r="3774">
          <cell r="E3774" t="str">
            <v>Q cells , Allemagne . 2e producteur mondial avec 420 MW en 2006 et 540 MW prévus en 2007 .</v>
          </cell>
        </row>
        <row r="3775">
          <cell r="E3775" t="str">
            <v>mais aussi : Suntech power , Schott , Isofoton , ErSol , DelSolar , Photowatt , Photovoltec , Sunways , Topray Solar , Nanjing PV-tech , REC , KIS Co , Solland , Solartec Sro ... etc</v>
          </cell>
        </row>
        <row r="3777">
          <cell r="E3777" t="str">
            <v>- producteurs de panneaux solaires photovoltaïques</v>
          </cell>
        </row>
        <row r="3779">
          <cell r="E3779" t="str">
            <v>Sharp , Japon . 1er producteur mondial avec 600 MW en 2006 et 710 MW prévus en 2007 ( produit le silicium, les cellules et les panneaux ).</v>
          </cell>
        </row>
        <row r="3780">
          <cell r="E3780" t="str">
            <v>Suntech Power , Chine . 2e mondial avec 270 MW en 2006 et 330 MW prévus en 2007 . Fabrique aussi des cellules .</v>
          </cell>
        </row>
        <row r="3781">
          <cell r="E3781" t="str">
            <v xml:space="preserve">mais aussi : BP solar , Sanyo , Deutshe solar , Kyocera , First Solar , Mitsubishi , Motech , SolarWorld , Shell Solar , Aleo Solar , Solarwatt , Scheuten Solar , Sunpower corp , Solar Fabrik , Tenesol , Evergreen Solar , Honda Soltec , Kaneka , Scancell </v>
          </cell>
        </row>
        <row r="3783">
          <cell r="D3783" t="str">
            <v>Protection contre la foudre</v>
          </cell>
          <cell r="E3783" t="str">
            <v>Exemple de production d'un particulier</v>
          </cell>
        </row>
        <row r="3785">
          <cell r="E3785" t="str">
            <v>En règle générale, une installation photovoltaïque n'augmente pas le risque de foudre. Pour des raisons de sécurité les installations photovoltaïques doivent être montées dans le respect des normes de protection contre la foudre.</v>
          </cell>
        </row>
        <row r="3786">
          <cell r="E3786" t="str">
            <v>Production solaire 14.6 kWh le 22/6</v>
          </cell>
        </row>
        <row r="3787">
          <cell r="D3787" t="str">
            <v xml:space="preserve">Puissance crête </v>
          </cell>
        </row>
        <row r="3789">
          <cell r="E3789" t="str">
            <v>Puissance crête (unité : Watts, WC ; symbole : PC) -  peak power (WP,PP) -  : Puissance mesurée aux bornes d'une cellule PV dans des conditions standard de test (STC) de fonctionnement :</v>
          </cell>
        </row>
        <row r="3791">
          <cell r="E3791" t="str">
            <v>ensoleillement nominal de 1 000 Watt / m², AM = 1,5 ;</v>
          </cell>
        </row>
        <row r="3793">
          <cell r="E3793" t="str">
            <v>température de cellule de + 25 °C.</v>
          </cell>
        </row>
        <row r="3795">
          <cell r="E3795" t="str">
            <v>En moyenne, un Watt crête correspond à la puissance d'une cellule monocristalline d'une surface de 1 dm² et de dimensions 100 mm x 100 mm.</v>
          </cell>
        </row>
        <row r="3797">
          <cell r="E3797" t="str">
            <v xml:space="preserve">Valeur de référence permettant de comparer les puissances des panneaux entre elles. La puissance crête est obtenue par des tests effectués en laboratoire, sous une irradiation de 1 000w/m2, une température de 25°, la lumière ayant le spectre attendu pour </v>
          </cell>
        </row>
        <row r="3799">
          <cell r="D3799" t="str">
            <v>Puissance installée fin 2006</v>
          </cell>
        </row>
        <row r="3800">
          <cell r="E3800" t="str">
            <v>L'installation fait 2430 Wc Watt crête, c'est à dire que si le soleil rayonnait à 1000 W/m² (Watt par mètre carré) et que le panneau restait à 25°C, et que le rayonnement était perpendiculaire au panneau, il y aurait une puissance de 2430 Watt.</v>
          </cell>
        </row>
        <row r="3801">
          <cell r="E3801" t="str">
            <v>monde 6.700 MW</v>
          </cell>
        </row>
        <row r="3802">
          <cell r="E3802" t="str">
            <v>Europe 3.418 MW</v>
          </cell>
        </row>
        <row r="3803">
          <cell r="E3803" t="str">
            <v>Allemagne 3.063 MW</v>
          </cell>
        </row>
        <row r="3804">
          <cell r="E3804" t="str">
            <v>Japon 1.750 MW</v>
          </cell>
        </row>
        <row r="3805">
          <cell r="E3805" t="str">
            <v>Etats Unis 610 MW</v>
          </cell>
        </row>
        <row r="3806">
          <cell r="E3806" t="str">
            <v>Espagne 118 MW</v>
          </cell>
        </row>
        <row r="3807">
          <cell r="E3807" t="str">
            <v>France 32 MW   ( soit 0.50 % du monde / et  1 % de l' Allemagne )</v>
          </cell>
        </row>
        <row r="3808">
          <cell r="E3808" t="str">
            <v>http://franck-nat.over-blog.com/categorie-1238596.html</v>
          </cell>
        </row>
        <row r="3809">
          <cell r="E3809" t="str">
            <v>La prévision mondiale pour 2007 est de 9.000 MW</v>
          </cell>
        </row>
        <row r="3810">
          <cell r="D3810" t="str">
            <v>Production solaire moyenne</v>
          </cell>
        </row>
        <row r="3811">
          <cell r="D3811" t="str">
            <v>Puissance nominale</v>
          </cell>
        </row>
        <row r="3812">
          <cell r="E3812" t="str">
            <v>Puissance nominale, Puissance maximale délivré par un panneau solaire, mesurée selon les Conditions Standards de Test (STC) Elle est mesurée en Watt crête (Wc).</v>
          </cell>
        </row>
        <row r="3813">
          <cell r="E3813" t="str">
            <v>La puissance nominale est la puissance maximale fournie d'une cellule ou d'un panneau photovoltaïque. La puissance nominale est définie comme la puissance crête au point de puissance maximale.</v>
          </cell>
        </row>
        <row r="3814">
          <cell r="D3814" t="str">
            <v>Producteurs / principaux :</v>
          </cell>
        </row>
        <row r="3815">
          <cell r="E3815" t="str">
            <v>La puissance, c'est l'énergie consommée ou mise à disposition par unité de temps. L'unité de mesure de la puissance est le Watt (W) ou le kilowatt (kW).</v>
          </cell>
        </row>
        <row r="3816">
          <cell r="E3816" t="str">
            <v xml:space="preserve"> - producteurs de silicium</v>
          </cell>
        </row>
        <row r="3817">
          <cell r="E3817" t="str">
            <v>1 kW = 1 000 W = 1 000 J/s.</v>
          </cell>
        </row>
        <row r="3818">
          <cell r="E3818" t="str">
            <v>REC , Norvège ( mais siège social aux Etats Unis ) . 1er mondial avec 6.500 T en 2006 et 13.000 T prévus en 2007 [29] . Fabrique également des cellules , des wafers et des panneaux .</v>
          </cell>
        </row>
        <row r="3819">
          <cell r="D3819" t="str">
            <v>Puissance maximum</v>
          </cell>
          <cell r="E3819" t="str">
            <v>Wacker , Allemagne . 2e producteur mondial avec 5.600 T en 2006 et 10.000 T prévues en 2008 .</v>
          </cell>
        </row>
        <row r="3820">
          <cell r="E3820" t="str">
            <v>Hemlock , USA . 3e mondial avec 3.600 T en 2006 et 7.500 T prévues en 2008 .</v>
          </cell>
        </row>
        <row r="3821">
          <cell r="E3821" t="str">
            <v>Puissance maximum (unité : Watts, W ; symbole : Pmax) -  max power (Pmax) -  : Puissance maximale délivrée par une cellule PV* dans des conditions de fonctionnement données.</v>
          </cell>
        </row>
        <row r="3823">
          <cell r="D3823" t="str">
            <v>Puissance et productivité</v>
          </cell>
          <cell r="E3823" t="str">
            <v>- producteurs de cellules</v>
          </cell>
        </row>
        <row r="3825">
          <cell r="E3825" t="str">
            <v>La puissance d'une module ou d'un système photovoltaïque est mesurée en Watts crête (Wc) ou kiloWatts crête (kWc). La "puissance crête" caractérise la puissance d'un panneau ou d'un système photovoltaïque dans les conditions d'ensoleillement optimales.</v>
          </cell>
        </row>
        <row r="3826">
          <cell r="E3826" t="str">
            <v>La production annuelle d'un système photovoltaïque bien orienté, avec une puissance de 1.000 Wc (de 8 à 10 m2 de modules) peut varier entre 900 kWh au Nord de la France à 1100 kWh au Sud.</v>
          </cell>
        </row>
        <row r="3827">
          <cell r="E3827" t="str">
            <v xml:space="preserve">La productivité globale pendant l'année va varier suivant l'inclinaison et l'orientation des modules. Comme l'ensoleillement est plus fort en été, il vaut mieux favoriser le captage en été si l'objet est de fournir (et vendre) un maximum d'électricité au </v>
          </cell>
        </row>
        <row r="3828">
          <cell r="E3828" t="str">
            <v>L'Union Européenne a publié une carte montrant la production annuelle d'un système photovoltaïque de 1 kWc orienté au Sud, partout en Europe.</v>
          </cell>
        </row>
        <row r="3829">
          <cell r="E3829" t="str">
            <v>- producteurs de panneaux solaires photovoltaïques</v>
          </cell>
        </row>
        <row r="3830">
          <cell r="E3830" t="str">
            <v>Productivité annuelle suivant l'inclinaison et l'orientation des modules</v>
          </cell>
        </row>
        <row r="3831">
          <cell r="E3831" t="str">
            <v>Sharp , Japon . 1er producteur mondial avec 600 MW en 2006 et 710 MW prévus en 2007 ( produit le silicium, les cellules et les panneaux ).</v>
          </cell>
        </row>
        <row r="3832">
          <cell r="E3832" t="str">
            <v>Suntech Power , Chine . 2e mondial avec 270 MW en 2006 et 330 MW prévus en 2007 . Fabrique aussi des cellules .</v>
          </cell>
        </row>
        <row r="3833">
          <cell r="E3833" t="str">
            <v xml:space="preserve">mais aussi : BP solar , Sanyo , Deutshe solar , Kyocera , First Solar , Mitsubishi , Motech , SolarWorld , Shell Solar , Aleo Solar , Solarwatt , Scheuten Solar , Sunpower corp , Solar Fabrik , Tenesol , Evergreen Solar , Honda Soltec , Kaneka , Scancell </v>
          </cell>
        </row>
        <row r="3835">
          <cell r="D3835" t="str">
            <v>Protection contre la foudre</v>
          </cell>
        </row>
        <row r="3837">
          <cell r="E3837" t="str">
            <v>En règle générale, une installation photovoltaïque n'augmente pas le risque de foudre. Pour des raisons de sécurité les installations photovoltaïques doivent être montées dans le respect des normes de protection contre la foudre.</v>
          </cell>
        </row>
        <row r="3839">
          <cell r="D3839" t="str">
            <v xml:space="preserve">Puissance crête </v>
          </cell>
        </row>
        <row r="3841">
          <cell r="E3841" t="str">
            <v>Puissance crête (unité : Watts, WC ; symbole : PC) -  peak power (WP,PP) -  : Puissance mesurée aux bornes d'une cellule PV dans des conditions standard de test (STC) de fonctionnement :</v>
          </cell>
        </row>
        <row r="3843">
          <cell r="E3843" t="str">
            <v>ensoleillement nominal de 1 000 Watt / m², AM = 1,5 ;</v>
          </cell>
        </row>
        <row r="3845">
          <cell r="E3845" t="str">
            <v>température de cellule de + 25 °C.</v>
          </cell>
        </row>
        <row r="3846">
          <cell r="E3846" t="str">
            <v>Par exemple : Une installation photovoltaïque de 1 kWc, orientée au Sud et inclinée à 30° par rapport à l'horizontal dans le Sud de la France, pourrait produire 1.100 kWh/an.</v>
          </cell>
        </row>
        <row r="3847">
          <cell r="E3847" t="str">
            <v>Mais, une installation avec des modules verticaux en façade Sud dans le Nord de la France ne pourrait produire que 612 kWh/an (68% de 900 kWh)</v>
          </cell>
        </row>
        <row r="3849">
          <cell r="E3849" t="str">
            <v>Les panneaux solaires photovoltaïques produisent de l'électricité à partir de lumière grâce à des cellules photovoltaïques en silicium reliées entre elles en série ou en parallèle.</v>
          </cell>
        </row>
        <row r="3850">
          <cell r="E3850" t="str">
            <v>1 m2 de cellules photovoltaïques délivre une puissance d'environ 100 à 200 W.</v>
          </cell>
        </row>
        <row r="3851">
          <cell r="D3851" t="str">
            <v>Puissance installée fin 2006</v>
          </cell>
          <cell r="E3851" t="str">
            <v>Un système photovoltaïque ne génère aucun déchet et, en dehors des batteries éventuelles, son coût de démantèlement est très faible tandis que ses coûts d'exploitation sont quasi nuls.</v>
          </cell>
        </row>
        <row r="3853">
          <cell r="E3853" t="str">
            <v>Définition de la puissance crête ( kWc )</v>
          </cell>
        </row>
        <row r="3854">
          <cell r="E3854" t="str">
            <v>Europe 3.418 MW</v>
          </cell>
        </row>
        <row r="3855">
          <cell r="E3855" t="str">
            <v>Puissance électrique maximum que peut fournir une cellule dans les conditions standards : à 25°C et sous une puissance lumineuse de 1000 W/m².</v>
          </cell>
        </row>
        <row r="3856">
          <cell r="E3856" t="str">
            <v>Japon 1.750 MW</v>
          </cell>
        </row>
        <row r="3857">
          <cell r="E3857" t="str">
            <v>Le rendement d'un capteur solaire diminue quand la température augmente. Conséquence : malgré 25 % d'ensoleillement en moins par rapport à Lyon, le capteur situé à Lille est plus performant au printemps et en été; la tendance s'inverse en automne et en hi</v>
          </cell>
        </row>
        <row r="3858">
          <cell r="E3858" t="str">
            <v>Espagne 118 MW</v>
          </cell>
        </row>
        <row r="3859">
          <cell r="D3859" t="str">
            <v>Quelle puissance peut délivrer mon installation ?</v>
          </cell>
          <cell r="E3859" t="str">
            <v>France 32 MW   ( soit 0.50 % du monde / et  1 % de l' Allemagne )</v>
          </cell>
        </row>
        <row r="3861">
          <cell r="E3861" t="str">
            <v>« L'objectif de cette page est maintenant de calculer le nombre de kWh que va pouvoir fabriquer votre installation en fonction des choix que vous allez faire mais aussi de la configuration de votre toit et de votre environnement. Pour cela nous allons fai</v>
          </cell>
        </row>
        <row r="3862">
          <cell r="E3862" t="str">
            <v xml:space="preserve">                                      1) Inscrivez le nom de votre village ou ville la plus proche puis une virgule </v>
          </cell>
        </row>
        <row r="3863">
          <cell r="D3863" t="str">
            <v>Puissance nominale</v>
          </cell>
          <cell r="E3863" t="str">
            <v xml:space="preserve">                                    et enfin France juste après. Lancer la recherche en cliquant sur le bouton « search ».</v>
          </cell>
        </row>
        <row r="3864">
          <cell r="E3864" t="str">
            <v>Puissance nominale, Puissance maximale délivré par un panneau solaire, mesurée selon les Conditions Standards de Test (STC) Elle est mesurée en Watt crête (Wc).</v>
          </cell>
        </row>
        <row r="3865">
          <cell r="E3865" t="str">
            <v>La puissance nominale est la puissance maximale fournie d'une cellule ou d'un panneau photovoltaïque. La puissance nominale est définie comme la puissance crête au point de puissance maximale.</v>
          </cell>
        </row>
        <row r="3867">
          <cell r="E3867" t="str">
            <v>La puissance, c'est l'énergie consommée ou mise à disposition par unité de temps. L'unité de mesure de la puissance est le Watt (W) ou le kilowatt (kW).</v>
          </cell>
        </row>
        <row r="3869">
          <cell r="E3869" t="str">
            <v>1 kW = 1 000 W = 1 000 J/s.</v>
          </cell>
        </row>
        <row r="3871">
          <cell r="D3871" t="str">
            <v>Puissance maximum</v>
          </cell>
        </row>
        <row r="3873">
          <cell r="E3873" t="str">
            <v>Puissance maximum (unité : Watts, W ; symbole : Pmax) -  max power (Pmax) -  : Puissance maximale délivrée par une cellule PV* dans des conditions de fonctionnement données.</v>
          </cell>
        </row>
        <row r="3875">
          <cell r="D3875" t="str">
            <v>Puissance et productivité</v>
          </cell>
        </row>
        <row r="3877">
          <cell r="E3877" t="str">
            <v>Un exemple de résultat est donné ci-dessus pour la recherche « Vauvert, France ». Vous pouvez comme cela vérifier que c'est bien de votre ville ou village qu'il s'agit.</v>
          </cell>
        </row>
        <row r="3878">
          <cell r="E3878" t="str">
            <v>La production annuelle d'un système photovoltaïque bien orienté, avec une puissance de 1.000 Wc (de 8 à 10 m2 de modules) peut varier entre 900 kWh au Nord de la France à 1100 kWh au Sud.</v>
          </cell>
        </row>
        <row r="3879">
          <cell r="E3879" t="str">
            <v xml:space="preserve">La productivité globale pendant l'année va varier suivant l'inclinaison et l'orientation des modules. Comme l'ensoleillement est plus fort en été, il vaut mieux favoriser le captage en été si l'objet est de fournir (et vendre) un maximum d'électricité au </v>
          </cell>
        </row>
        <row r="3880">
          <cell r="E3880" t="str">
            <v>L'Union Européenne a publié une carte montrant la production annuelle d'un système photovoltaïque de 1 kWc orienté au Sud, partout en Europe.</v>
          </cell>
        </row>
        <row r="3882">
          <cell r="E3882" t="str">
            <v>Productivité annuelle suivant l'inclinaison et l'orientation des modules</v>
          </cell>
        </row>
        <row r="3893">
          <cell r="E3893" t="str">
            <v>2) Technologie PV : laissez Silicone cristallin (99% des installations actuelles).</v>
          </cell>
        </row>
        <row r="3894">
          <cell r="E3894" t="str">
            <v>3) Puissance de pointe en kWp (p veut dire peak donc identique à kW crête) : 3 kWc est le plus intéressant comme vous l'avez compris précedemment. Mais si votre surface disponible est moindre, mettez le chiffre adéquat.</v>
          </cell>
        </row>
        <row r="3895">
          <cell r="E3895" t="str">
            <v>4) Les pertes du système : prenez 14 % avant d'affiner ce chiffre avec votre installateur futur.</v>
          </cell>
        </row>
        <row r="3896">
          <cell r="E3896" t="str">
            <v>5) Inclinaison des modules : l'angle que font vos modules avec l'horizontale du lieu. S'ils sont posés ou intégrés dans votre toit, c'est l'inclinaison du toit qui est à prendre. Le calcul simple et rapide est accessible à la page de ce site www.le-photov</v>
          </cell>
        </row>
        <row r="3897">
          <cell r="E3897" t="str">
            <v xml:space="preserve">6) L'orientation des modules est l'écart avec le sud. Si votre toit est par exemple orienté à louest, l'orientation sera de 90 ; si cest plein sud, l'orientation est de 0 ; si c'est l'est, -90. Toutes les valeurs intermédiaires sont à estimer, à l'aide </v>
          </cell>
        </row>
        <row r="3898">
          <cell r="E3898" t="str">
            <v>7) Cochez la boite « Montre le graphe de l'horizon » : cela va vous permettre d'obtenir les trajectoires extrêmes du soleil pendant l'année, mais aussi les ombres apportées par les reliefs environnants. Simulez une maison à Chamonix et vous comprendrez le</v>
          </cell>
        </row>
        <row r="3899">
          <cell r="E3899" t="str">
            <v>8) Choisissez « Output in new window » pour que le résultat apparaisse dans une nouvelle fenêtre. Vous pourrez plus tard cocher la case « save as PDF » pour l'enregistrer sur votre ordinateur.</v>
          </cell>
        </row>
        <row r="3900">
          <cell r="E3900" t="str">
            <v>Lancer le calcul avec la touche « Calculate ». Une nouvelle fenêtre apparaît alors : un tableau, un graphe de production mensuelle et les trajectoires extrêmes du soleil dans l'année (important pour le calcul des ombres et de l'impact des obstacles pour v</v>
          </cell>
        </row>
        <row r="3901">
          <cell r="E3901" t="str">
            <v>: http://re.jrc.ec.europa.eu/pvgis/apps3/pvest.php</v>
          </cell>
        </row>
        <row r="3902">
          <cell r="E3902" t="str">
            <v>1 m2 de cellules photovoltaïques délivre une puissance d'environ 100 à 200 W.</v>
          </cell>
        </row>
        <row r="3903">
          <cell r="D3903" t="str">
            <v>PV</v>
          </cell>
          <cell r="E3903" t="str">
            <v>Un système photovoltaïque ne génère aucun déchet et, en dehors des batteries éventuelles, son coût de démantèlement est très faible tandis que ses coûts d'exploitation sont quasi nuls.</v>
          </cell>
        </row>
        <row r="3904">
          <cell r="E3904" t="str">
            <v>abréviation de photovoltaïque.</v>
          </cell>
        </row>
        <row r="3905">
          <cell r="E3905" t="str">
            <v>Définition de la puissance crête ( kWc )</v>
          </cell>
        </row>
        <row r="3906">
          <cell r="D3906" t="str">
            <v>QUALIFICATIONS  POSSIBLE POUR UN INSTALLATEUR</v>
          </cell>
        </row>
        <row r="3907">
          <cell r="E3907" t="str">
            <v>Puissance électrique maximum que peut fournir une cellule dans les conditions standards : à 25°C et sous une puissance lumineuse de 1000 W/m².</v>
          </cell>
        </row>
        <row r="3908">
          <cell r="E3908" t="str">
            <v>Les installateurs d'équipements solaires thermiques domestiques (CESI, SSC) sont invités à souscrirevolontairement à la charte Qualisol. Cette charte a été élaborée par les professions concernées dans lecadre de l'association Qualit'EnR. Elle comporte dix</v>
          </cell>
        </row>
        <row r="3909">
          <cell r="E3909" t="str">
            <v>Le rendement d'un capteur solaire diminue quand la température augmente. Conséquence : malgré 25 % d'ensoleillement en moins par rapport à Lyon, le capteur situé à Lille est plus performant au printemps et en été; la tendance s'inverse en automne et en hi</v>
          </cell>
        </row>
        <row r="3910">
          <cell r="E3910" t="str">
            <v>Mais avec la montée en puissance de la demande pour le photovoltaïque depuis le début de l'année 2007et la spécificité de ce type d'installation mariant les compétences de couvreur et d'électricien, l'associationQualit' EnR a instauré un nouvelle appellat</v>
          </cell>
        </row>
        <row r="3911">
          <cell r="D3911" t="str">
            <v>Quelle puissance peut délivrer mon installation ?</v>
          </cell>
        </row>
        <row r="3912">
          <cell r="E3912" t="str">
            <v>Ces qualifications sont accordées sur présentations de références d'installations solaires photovoltaïques déjàréalisées. S'il ne les a pas, il doit avoir suivi une formation de 3 jours pour la partie elec avec une journéede travaux pratiques et une forma</v>
          </cell>
        </row>
        <row r="3913">
          <cell r="E3913" t="str">
            <v>« L'objectif de cette page est maintenant de calculer le nombre de kWh que va pouvoir fabriquer votre installation en fonction des choix que vous allez faire mais aussi de la configuration de votre toit et de votre environnement. Pour cela nous allons fai</v>
          </cell>
        </row>
        <row r="3914">
          <cell r="E3914" t="str">
            <v>Aussi pour votre information, la présentation de la qualification pour l'année en cours (valable un an) signifie qu'il aura  :</v>
          </cell>
        </row>
        <row r="3915">
          <cell r="E3915" t="str">
            <v xml:space="preserve">                                    et enfin France juste après. Lancer la recherche en cliquant sur le bouton « search ».</v>
          </cell>
        </row>
        <row r="3916">
          <cell r="E3916" t="str">
            <v>- justifié de ses 2 compétences professionnelles (comme précisé ci-dessus)</v>
          </cell>
        </row>
        <row r="3917">
          <cell r="E3917" t="str">
            <v>- signé la charte QualiPV (qui est sur la page suivante pour votre information)</v>
          </cell>
        </row>
        <row r="3918">
          <cell r="E3918" t="str">
            <v>- fourni des éléments administratifs aussi divers que :</v>
          </cell>
        </row>
        <row r="3919">
          <cell r="E3919" t="str">
            <v>     - attestation d'assurances professionnels élec et couvreur ou métallerie-serrurerie</v>
          </cell>
        </row>
        <row r="3920">
          <cell r="E3920" t="str">
            <v>     - responsabilité civile générale</v>
          </cell>
        </row>
        <row r="3921">
          <cell r="E3921" t="str">
            <v>     - responsabilité décennale</v>
          </cell>
        </row>
        <row r="3922">
          <cell r="E3922" t="str">
            <v>     - K-bis avec un code NAF 45 (amené à être plus précis car intègre construction de voie ferrée par exemple … )</v>
          </cell>
        </row>
        <row r="3924">
          <cell r="E3924" t="str">
            <v>Votre installateur n'aura peut-être pas encore cette qualification. C'est votre choix de procéder àl'installation. Vérifiez tout de même que l'obtention des aides régionales n'est pas subordonnée àl'existence de cette qualification comme c'est le cas pour</v>
          </cell>
        </row>
        <row r="3926">
          <cell r="E3926" t="str">
            <v>La charte QualiPV et ses dix points :</v>
          </cell>
        </row>
        <row r="3928">
          <cell r="E3928" t="str">
            <v>1. Posséder au sein de son entreprise les compétences professionnelles nécessaires, acquises par la formation initiale ou continue, et/ou par une pratique confirmée. Etre à jour de ses obligations légales, et disposer des garanties légales couvrant explic</v>
          </cell>
        </row>
        <row r="3929">
          <cell r="E3929" t="str">
            <v>Un exemple de résultat est donné ci-dessus pour la recherche « Vauvert, France ». Vous pouvez comme cela vérifier que c'est bien de votre ville ou village qu'il s'agit.</v>
          </cell>
        </row>
        <row r="3930">
          <cell r="E3930" t="str">
            <v>2. Préconiser des matériels et équipements photovoltaïques conformes aux exigences réglementaires et être le relais des informations de l'Association Qualit'EnR et des organismes publics,</v>
          </cell>
        </row>
        <row r="3932">
          <cell r="E3932" t="str">
            <v>3. Assurer auprès du client un rôle de conseil, l'assister dans le choix des solutions les mieux adaptées, compte tenu du "gisement solaire" local, des contraintes du site, et de la possibilité de raccordement au réseau,</v>
          </cell>
        </row>
        <row r="3934">
          <cell r="E3934" t="str">
            <v>4. Après visite sur site, soumettre au client un devis descriptif écrit, détaillé et complet, de l'installation solaire qu'elle propose, en fixant un délai de réalisation, des termes de paiement et des conditions de garantie légale,</v>
          </cell>
        </row>
        <row r="3936">
          <cell r="E3936" t="str">
            <v>5. Informer le client sur les démarches nécessaires, relatives en particulier aux déclarations préalables de travaux, aux demandes d'autorisation de raccordement et de production d'électricité, aux conditions d'octroi des aides publiques et des incitation</v>
          </cell>
        </row>
        <row r="3938">
          <cell r="E3938" t="str">
            <v>6. Une fois l'accord du client obtenu (devis co-signé), réaliser l'installation commandée dans le respect des règles professionnelles, normes et textes réglementaires applicables, selon les prescriptions prévues,</v>
          </cell>
        </row>
        <row r="3940">
          <cell r="E3940" t="str">
            <v xml:space="preserve">7. Mettre en service l'installation, puis procéder à la réception des travaux en présence du client. Lui remettre les notices et tous documents relatifs aux conditions de garantie et d'entretien/maintenance du générateur photovoltaïque raccordé au réseau </v>
          </cell>
        </row>
        <row r="3942">
          <cell r="E3942" t="str">
            <v>8. Remettre au client une facture descriptive détaillée (qui distingue a minima le poste "fourniture des équipements", et le poste "main d'œuvre) et complète de la prestation, conforme au devis (avec désignation précise des équipements relatifs au générat</v>
          </cell>
        </row>
        <row r="3944">
          <cell r="E3944" t="str">
            <v>9. En cas d'anomalies ou d'incidents de fonctionnement de l'installation signalés par le client, s'engager à intervenir sur le site dans des délais rapides, et procéder aux vérifications et remises en état nécessaires, dans le cadre des obligations d'inte</v>
          </cell>
        </row>
        <row r="3945">
          <cell r="E3945" t="str">
            <v>2) Technologie PV : laissez Silicone cristallin (99% des installations actuelles).</v>
          </cell>
        </row>
        <row r="3946">
          <cell r="E3946" t="str">
            <v>10. Sur simple notification de l'Association Qualit'EnR, favoriser toute opération de contrôle que l'Association Qualit'EnR ou son mandataire souhaiterait effectuer sur ses réalisations, aux fins d'examiner les conditions de mise en œuvre et de réalisatio</v>
          </cell>
        </row>
        <row r="3947">
          <cell r="E3947" t="str">
            <v>4) Les pertes du système : prenez 14 % avant d'affiner ce chiffre avec votre installateur futur.</v>
          </cell>
        </row>
        <row r="3948">
          <cell r="E3948" t="str">
            <v>voir sur site : http://www.qualit-enr.org/</v>
          </cell>
        </row>
        <row r="3949">
          <cell r="E3949" t="str">
            <v>www.qualipv.org</v>
          </cell>
        </row>
        <row r="3950">
          <cell r="E3950" t="str">
            <v>7) Cochez la boite « Montre le graphe de l'horizon » : cela va vous permettre d'obtenir les trajectoires extrêmes du soleil pendant l'année, mais aussi les ombres apportées par les reliefs environnants. Simulez une maison à Chamonix et vous comprendrez le</v>
          </cell>
        </row>
        <row r="3951">
          <cell r="E3951" t="str">
            <v>L'idéal bien sûr pour une entreprise étant de réunir les deux compétences pour installer un générateur PV.</v>
          </cell>
        </row>
        <row r="3952">
          <cell r="E3952" t="str">
            <v>Lancer le calcul avec la touche « Calculate ». Une nouvelle fenêtre apparaît alors : un tableau, un graphe de production mensuelle et les trajectoires extrêmes du soleil dans l'année (important pour le calcul des ombres et de l'impact des obstacles pour v</v>
          </cell>
        </row>
        <row r="3953">
          <cell r="E3953" t="str">
            <v>Pour l'heure et pour des raisons de marché, les entreprises « QualiPV module élec » peuvent travailler avec des spécialistes de l'intégration au bâti, pas obligatoirement titulaires de l'appellation « QualiPV module Bat ».</v>
          </cell>
        </row>
        <row r="3955">
          <cell r="D3955" t="str">
            <v>PV</v>
          </cell>
          <cell r="E3955" t="str">
            <v>En adhérant au dispositif QualiPV, chaque entreprise s'engage à respecter les dix points de la charte QualiPV et aussi à réaliser au moins cinq installations photovoltaïques sur la période triennale d'adhésion.</v>
          </cell>
        </row>
        <row r="3956">
          <cell r="E3956" t="str">
            <v>abréviation de photovoltaïque.</v>
          </cell>
        </row>
        <row r="3957">
          <cell r="E3957" t="str">
            <v>Objectif d'une telle démarche : promouvoir et diffuser des bonnes pratiques d'installation de systèmes solaires photovoltaïques raccordés au réseau, développer la qualité des services et conforter les consommateurs dans le choix d'un professionnel compéte</v>
          </cell>
        </row>
        <row r="3958">
          <cell r="D3958" t="str">
            <v>QUALIFICATIONS  POSSIBLE POUR UN INSTALLATEUR</v>
          </cell>
        </row>
        <row r="3959">
          <cell r="E3959" t="str">
            <v>Dès octobre, des formations vont se mettre en place et seront dispensées dans les centres de formation conventionnés par Qualit'EnR.</v>
          </cell>
        </row>
        <row r="3960">
          <cell r="E3960" t="str">
            <v>Les installateurs d'équipements solaires thermiques domestiques (CESI, SSC) sont invités à souscrirevolontairement à la charte Qualisol. Cette charte a été élaborée par les professions concernées dans lecadre de l'association Qualit'EnR. Elle comporte dix</v>
          </cell>
        </row>
        <row r="3961">
          <cell r="E3961" t="str">
            <v>Quali PV (Elec ou Bat) ne sera JAMAIS obligatoire pour les primes étatiques, autrement dit pour le crédit d'impôt. Il ne faut pas oublier que c'est une qualification d'un organisme privé, donc pas du tout obligatoire. Les collectivités peuvent l'imposer p</v>
          </cell>
        </row>
        <row r="3962">
          <cell r="E3962" t="str">
            <v>La certification Quali PV (qualification photo voltaique) est&gt; délivré aux artisans électriciens après une journée de formation&gt; auprès d'un organisme spécialisé &amp; validé par un QCM ( 20 réponses&gt; sur 25 pour qualification). !!!!</v>
          </cell>
        </row>
        <row r="3964">
          <cell r="D3964" t="str">
            <v>Rachat du courant par EDF</v>
          </cell>
          <cell r="E3964" t="str">
            <v>Ces qualifications sont accordées sur présentations de références d'installations solaires photovoltaïques déjàréalisées. S'il ne les a pas, il doit avoir suivi une formation de 3 jours pour la partie elec avec une journéede travaux pratiques et une forma</v>
          </cell>
        </row>
        <row r="3966">
          <cell r="E3966" t="str">
            <v>c'est la date de demande complète de contrat d'achat et non pas la date de signature du contrat d'achat qui détermine le tarif de base. EDF n'envoie plus d'accusé de réception.</v>
          </cell>
        </row>
        <row r="3968">
          <cell r="E3968" t="str">
            <v>Prix du rachat en Allemagne pour 2008 :  46.75 cts / au lieu de 49.21 cts auparavent</v>
          </cell>
        </row>
        <row r="3969">
          <cell r="E3969" t="str">
            <v>- signé la charte QualiPV (qui est sur la page suivante pour votre information)</v>
          </cell>
        </row>
        <row r="3970">
          <cell r="D3970" t="str">
            <v>Ratio de performance du panneau</v>
          </cell>
          <cell r="E3970" t="str">
            <v>- fourni des éléments administratifs aussi divers que :</v>
          </cell>
        </row>
        <row r="3971">
          <cell r="E3971" t="str">
            <v>Ratio de performance du panneau, Rapport entre la puissance délivrée et le rayonnement solaire, en fonction de la surface du panneau. Attention : Un rendement élevé peut résulter d"un espacement réduit entre les cellules et le cadre. (risque de salissure)</v>
          </cell>
        </row>
        <row r="3972">
          <cell r="E3972" t="str">
            <v>     - responsabilité civile générale</v>
          </cell>
        </row>
        <row r="3973">
          <cell r="D3973" t="str">
            <v>Ratio de performance du Système</v>
          </cell>
          <cell r="E3973" t="str">
            <v>     - responsabilité décennale</v>
          </cell>
        </row>
        <row r="3974">
          <cell r="E3974" t="str">
            <v>     - K-bis avec un code NAF 45 (amené à être plus précis car intègre construction de voie ferrée par exemple … )</v>
          </cell>
        </row>
        <row r="3975">
          <cell r="E3975" t="str">
            <v>De façon habituel, "ratio de performance" dans le contexte du photovoltaïque raccordé au réseau fait référence au rendement du système  : rendements caractérisants la typologie de l´installation (type d´intégration mais aussi onduleur, pertes dans les câb</v>
          </cell>
        </row>
        <row r="3976">
          <cell r="E3976" t="str">
            <v>Votre installateur n'aura peut-être pas encore cette qualification. C'est votre choix de procéder àl'installation. Vérifiez tout de même que l'obtention des aides régionales n'est pas subordonnée àl'existence de cette qualification comme c'est le cas pour</v>
          </cell>
        </row>
        <row r="3977">
          <cell r="E3977" t="str">
            <v>L’ordre de grandeur du ratio de performance d’une centrale PV est plutôt de 10% (ratio entre irradiation solaire sur un plan horizontal disponible sur le site et énergie disponible au compteur EDF). Ce ratio reflète plusieurs composantes :</v>
          </cell>
        </row>
        <row r="3978">
          <cell r="E3978" t="str">
            <v>La charte QualiPV et ses dix points :</v>
          </cell>
        </row>
        <row r="3979">
          <cell r="E3979" t="str">
            <v>1.       Exposition du champ PV : rapport entre irradiation solaire reçue sur un plan horizontal - donnée de la station météo locale - et irradiation solaire reçue sur le plan des capteurs ; la seconde étant plus importante que la première quand on est bi</v>
          </cell>
        </row>
        <row r="3980">
          <cell r="E3980" t="str">
            <v>1. Posséder au sein de son entreprise les compétences professionnelles nécessaires, acquises par la formation initiale ou continue, et/ou par une pratique confirmée. Etre à jour de ses obligations légales, et disposer des garanties légales couvrant explic</v>
          </cell>
        </row>
        <row r="3981">
          <cell r="E3981" t="str">
            <v>2.       Rendement intrinsèque des modules : conversion de l’irradiation solaire reçue sur le plan du module en électricité disponible à la sortie du module (13% à 15% pour des modules classiques dans les conditions standards « STC »)</v>
          </cell>
        </row>
        <row r="3982">
          <cell r="E3982" t="str">
            <v>2. Préconiser des matériels et équipements photovoltaïques conformes aux exigences réglementaires et être le relais des informations de l'Association Qualit'EnR et des organismes publics,</v>
          </cell>
        </row>
        <row r="3983">
          <cell r="E3983" t="str">
            <v>3.       Rendement du système : conversion de l’électricité théoriquement disponible à la sortie des modules en électricité disponible au compteur : on vise en général 77% ou 78% au moins ; ce ratio dépend lui-même de :</v>
          </cell>
        </row>
        <row r="3984">
          <cell r="E3984" t="str">
            <v>3. Assurer auprès du client un rôle de conseil, l'assister dans le choix des solutions les mieux adaptées, compte tenu du "gisement solaire" local, des contraintes du site, et de la possibilité de raccordement au réseau,</v>
          </cell>
        </row>
        <row r="3985">
          <cell r="E3985" t="str">
            <v xml:space="preserve">           Pertes du champ photovoltaïque (qualité des modules, « mismatch » c'est-à-dire différence de performance entre modules d’une branche et entre branches mises en parallèles, pertes ohmiques en amont de l’onduleur…)</v>
          </cell>
        </row>
        <row r="3986">
          <cell r="E3986" t="str">
            <v>4. Après visite sur site, soumettre au client un devis descriptif écrit, détaillé et complet, de l'installation solaire qu'elle propose, en fixant un délai de réalisation, des termes de paiement et des conditions de garantie légale,</v>
          </cell>
        </row>
        <row r="3987">
          <cell r="E3987" t="str">
            <v xml:space="preserve">           Pertes de l’onduleur (performance intrinsèque de l’onduleur – le rendement max. d’un onduleur est compris entre 94% et 97%, adéquation entre plage de tension du champ PV et plage de tension optimale de fonctionnement de l’onduleur</v>
          </cell>
        </row>
        <row r="3988">
          <cell r="E3988" t="str">
            <v>5. Informer le client sur les démarches nécessaires, relatives en particulier aux déclarations préalables de travaux, aux demandes d'autorisation de raccordement et de production d'électricité, aux conditions d'octroi des aides publiques et des incitation</v>
          </cell>
        </row>
        <row r="3989">
          <cell r="E3989" t="str">
            <v xml:space="preserve">           Pertes dans les câble AC : liaisons entre les onduleurs et l’armoire triphasé et entre l’armoire et le compteur – on choisit les sections de câbles pour limiter ces pertes à 1% en général</v>
          </cell>
        </row>
        <row r="3990">
          <cell r="E3990" t="str">
            <v>6. Une fois l'accord du client obtenu (devis co-signé), réaliser l'installation commandée dans le respect des règles professionnelles, normes et textes réglementaires applicables, selon les prescriptions prévues,</v>
          </cell>
        </row>
        <row r="3991">
          <cell r="E3991" t="str">
            <v>Des logiciels comme PVSyst permettent de modéliser ces valeurs assez finement…</v>
          </cell>
        </row>
        <row r="3992">
          <cell r="E3992" t="str">
            <v xml:space="preserve">7. Mettre en service l'installation, puis procéder à la réception des travaux en présence du client. Lui remettre les notices et tous documents relatifs aux conditions de garantie et d'entretien/maintenance du générateur photovoltaïque raccordé au réseau </v>
          </cell>
        </row>
        <row r="3993">
          <cell r="D3993" t="str">
            <v>Rayonnement</v>
          </cell>
        </row>
        <row r="3994">
          <cell r="E3994" t="str">
            <v>Rayonnement -  Terme utilisé indistinctement pour désigner un énergie (irradiation solaire par exemple) ou une puissance (éclairement solaire par exemple) - Voir irradiation et / ou irradiation.</v>
          </cell>
        </row>
        <row r="3995">
          <cell r="D3995" t="str">
            <v>Rayonnement diffus</v>
          </cell>
        </row>
        <row r="3996">
          <cell r="E3996" t="str">
            <v xml:space="preserve">Rayonnement diffus, il se manifeste lorsque le rayonnement solaire direct se disperse dans  les nuages et les particules atmosphériques. Il s"agit donc de rayonnement, qui ne suit pas une direction défini par le soleil en direction du point d"observation </v>
          </cell>
        </row>
        <row r="3997">
          <cell r="E3997" t="str">
            <v>Le rayonnement solaire capté par la surface terrestre se divise en rayonnement direct et en rayonnement diffus. Le rayonnement diffus concerne tout le rayonnement, dont la trajectoire entre le soleil et le point d'observation n'est pas géométriquement rec</v>
          </cell>
        </row>
        <row r="3998">
          <cell r="E3998" t="str">
            <v>10. Sur simple notification de l'Association Qualit'EnR, favoriser toute opération de contrôle que l'Association Qualit'EnR ou son mandataire souhaiterait effectuer sur ses réalisations, aux fins d'examiner les conditions de mise en œuvre et de réalisatio</v>
          </cell>
        </row>
        <row r="3999">
          <cell r="E3999" t="str">
            <v>Rayonnement réfléchi par les nuages, le brouillard ou l'environnement. Il ne porte pas d'ombres directes et ne peut pas être focalisé par une lentille ou un miroir. Un module photovoltaïque transforme également le rayonnement diffus en électricité.</v>
          </cell>
        </row>
        <row r="4000">
          <cell r="E4000" t="str">
            <v>voir sur site : http://www.qualit-enr.org/</v>
          </cell>
        </row>
        <row r="4001">
          <cell r="D4001" t="str">
            <v>Rayonnement direct</v>
          </cell>
          <cell r="E4001" t="str">
            <v>www.qualipv.org</v>
          </cell>
        </row>
        <row r="4002">
          <cell r="E4002" t="str">
            <v>Rayonnement direct, rayonnement solaire atteignant  directement la surface terrestre depuis le soleil. Au rayonnement direct s"ajoute le rayonnement diffus. </v>
          </cell>
        </row>
        <row r="4003">
          <cell r="E4003" t="str">
            <v>L'idéal bien sûr pour une entreprise étant de réunir les deux compétences pour installer un générateur PV.</v>
          </cell>
        </row>
        <row r="4004">
          <cell r="D4004" t="str">
            <v>Rayonnement direct et diffus</v>
          </cell>
        </row>
        <row r="4005">
          <cell r="E4005" t="str">
            <v>Pour l'heure et pour des raisons de marché, les entreprises « QualiPV module élec » peuvent travailler avec des spécialistes de l'intégration au bâti, pas obligatoirement titulaires de l'appellation « QualiPV module Bat ».</v>
          </cell>
        </row>
        <row r="4006">
          <cell r="E4006" t="str">
            <v>En traversant l’atmosphère, le rayonnement solaire est absorbé et diffusé. Au sol, on distingue plusieurs composantes :</v>
          </cell>
        </row>
        <row r="4007">
          <cell r="E4007" t="str">
            <v>En adhérant au dispositif QualiPV, chaque entreprise s'engage à respecter les dix points de la charte QualiPV et aussi à réaliser au moins cinq installations photovoltaïques sur la période triennale d'adhésion.</v>
          </cell>
        </row>
        <row r="4008">
          <cell r="E4008" t="str">
            <v>– Le rayonnement direct est reçu directement du soleil, sans diffusion par l’atmosphère. Ses rayons sont parallèles entre eux, il forme donc des ombres et peut être concentré par des miroirs.</v>
          </cell>
        </row>
        <row r="4009">
          <cell r="E4009" t="str">
            <v>Objectif d'une telle démarche : promouvoir et diffuser des bonnes pratiques d'installation de systèmes solaires photovoltaïques raccordés au réseau, développer la qualité des services et conforter les consommateurs dans le choix d'un professionnel compéte</v>
          </cell>
        </row>
        <row r="4010">
          <cell r="E4010" t="str">
            <v>– Le rayonnement diffus est constitué des photons diffusés par l’atmosphère (air, nébulosité, aérosols). Sa structure varie avec les conditions météorologiques. Par temps couvert, on admet qu’il est isotrope, c’est-à-dire qu’on reçoit un rayonnement ident</v>
          </cell>
        </row>
        <row r="4011">
          <cell r="E4011" t="str">
            <v>Dès octobre, des formations vont se mettre en place et seront dispensées dans les centres de formation conventionnés par Qualit'EnR.</v>
          </cell>
        </row>
        <row r="4012">
          <cell r="E4012" t="str">
            <v>Par temps clair ou voilé , outre le ciel bleu relativement isotrope (diffusion sur l’air), on a une couronne plus brillante autour du soleil ( composante appelée circumsolaire) et souvent un renforcement sur l’horizon, la bande horizon (cf. figure 2.11, p</v>
          </cell>
        </row>
        <row r="4013">
          <cell r="E4013" t="str">
            <v>Quali PV (Elec ou Bat) ne sera JAMAIS obligatoire pour les primes étatiques, autrement dit pour le crédit d'impôt. Il ne faut pas oublier que c'est une qualification d'un organisme privé, donc pas du tout obligatoire. Les collectivités peuvent l'imposer p</v>
          </cell>
        </row>
        <row r="4014">
          <cell r="E4014" t="str">
            <v>– L’albédo est la partie réfléchie par le sol. Il dépend de l’environnement du site, il faudra en tenir compte pour évaluer le rayonnement sur plans inclinés.</v>
          </cell>
        </row>
        <row r="4016">
          <cell r="D4016" t="str">
            <v>Rachat du courant par EDF</v>
          </cell>
          <cell r="E4016" t="str">
            <v xml:space="preserve">On appelle direct normal le rayonnement direct mesuré perpendiculairement aux rayons du soleil. Mesuré selon un plan non perpendiculaire, le même rayonnement irradie une plus grande surface,et est donc moins intense (effet «cosinus»): Ip = In · cos a, où </v>
          </cell>
        </row>
        <row r="4018">
          <cell r="E4018" t="str">
            <v>En Suisse</v>
          </cell>
        </row>
        <row r="4019">
          <cell r="E4019" t="str">
            <v>en plaine, on reçoit en moyenne 1000 kWh/m2 annuel, ce qui avec 12 % de rendement produit 120 kWh/m².</v>
          </cell>
        </row>
        <row r="4020">
          <cell r="E4020" t="str">
            <v>Prix du rachat en Allemagne pour 2008 :  46.75 cts / au lieu de 49.21 cts auparavent</v>
          </cell>
        </row>
        <row r="4022">
          <cell r="D4022" t="str">
            <v>Ratio de performance du panneau</v>
          </cell>
        </row>
        <row r="4023">
          <cell r="E4023" t="str">
            <v>Ratio de performance du panneau, Rapport entre la puissance délivrée et le rayonnement solaire, en fonction de la surface du panneau. Attention : Un rendement élevé peut résulter d"un espacement réduit entre les cellules et le cadre. (risque de salissure)</v>
          </cell>
        </row>
        <row r="4025">
          <cell r="D4025" t="str">
            <v>Ratio de performance du Système</v>
          </cell>
        </row>
        <row r="4027">
          <cell r="E4027" t="str">
            <v>De façon habituel, "ratio de performance" dans le contexte du photovoltaïque raccordé au réseau fait référence au rendement du système  : rendements caractérisants la typologie de l´installation (type d´intégration mais aussi onduleur, pertes dans les câb</v>
          </cell>
        </row>
        <row r="4029">
          <cell r="E4029" t="str">
            <v>L’ordre de grandeur du ratio de performance d’une centrale PV est plutôt de 10% (ratio entre irradiation solaire sur un plan horizontal disponible sur le site et énergie disponible au compteur EDF). Ce ratio reflète plusieurs composantes :</v>
          </cell>
        </row>
        <row r="4031">
          <cell r="E4031" t="str">
            <v>1.       Exposition du champ PV : rapport entre irradiation solaire reçue sur un plan horizontal - donnée de la station météo locale - et irradiation solaire reçue sur le plan des capteurs ; la seconde étant plus importante que la première quand on est bi</v>
          </cell>
        </row>
        <row r="4032">
          <cell r="D4032" t="str">
            <v>Rayonnement incident</v>
          </cell>
        </row>
        <row r="4033">
          <cell r="E4033" t="str">
            <v>2.       Rendement intrinsèque des modules : conversion de l’irradiation solaire reçue sur le plan du module en électricité disponible à la sortie du module (13% à 15% pour des modules classiques dans les conditions standards « STC »)</v>
          </cell>
        </row>
        <row r="4034">
          <cell r="E4034" t="str">
            <v>C'est le rayonnement global mesuré dans le plan de captage, donc dans le plan du module photovoltaïque.</v>
          </cell>
        </row>
        <row r="4035">
          <cell r="E4035" t="str">
            <v>3.       Rendement du système : conversion de l’électricité théoriquement disponible à la sortie des modules en électricité disponible au compteur : on vise en général 77% ou 78% au moins ; ce ratio dépend lui-même de :</v>
          </cell>
        </row>
        <row r="4036">
          <cell r="D4036" t="str">
            <v>Rayonnement global</v>
          </cell>
        </row>
        <row r="4037">
          <cell r="E4037" t="str">
            <v xml:space="preserve">Rayonnement global, Energie rayonnante totale du soleil, qui atteint une  surface horizontale à la surface de la Terre  au cours d"une unité de temps précise. Le rayonnement global s"obtient en ajoutant le rayonnement direct au rayonnement diffus. Il est </v>
          </cell>
        </row>
        <row r="4038">
          <cell r="E4038" t="str">
            <v>C'est la somme du rayonnement direct, du rayonnement diffus et du rayonnement réfléchi par le sol (albédo).</v>
          </cell>
        </row>
        <row r="4039">
          <cell r="E4039" t="str">
            <v xml:space="preserve">           Pertes de l’onduleur (performance intrinsèque de l’onduleur – le rendement max. d’un onduleur est compris entre 94% et 97%, adéquation entre plage de tension du champ PV et plage de tension optimale de fonctionnement de l’onduleur</v>
          </cell>
        </row>
        <row r="4040">
          <cell r="D4040" t="str">
            <v>Rendement annuel de mon installation / en Alsace</v>
          </cell>
        </row>
        <row r="4041">
          <cell r="E4041" t="str">
            <v xml:space="preserve">           Pertes dans les câble AC : liaisons entre les onduleurs et l’armoire triphasé et entre l’armoire et le compteur – on choisit les sections de câbles pour limiter ces pertes à 1% en général</v>
          </cell>
        </row>
        <row r="4042">
          <cell r="E4042" t="str">
            <v>La réponse à cette question dépend bien sûr fortement de quelques conditions de base.</v>
          </cell>
        </row>
        <row r="4043">
          <cell r="E4043" t="str">
            <v>L'orientation de l'installation ( vers le Sud ? ) , l'inclinaison de l'installation ( quelle est l'inclinaison du toit ), les valeurs de rayonnement locales, sans compter les conditions météo.</v>
          </cell>
        </row>
        <row r="4044">
          <cell r="E4044" t="str">
            <v>On peut se baser sur la valeur suivante comme aide approximative aux prévisions : 900 à 1000 kWh par an, par kWc de puissance installée …</v>
          </cell>
        </row>
        <row r="4045">
          <cell r="D4045" t="str">
            <v>Rayonnement</v>
          </cell>
          <cell r="E4045" t="str">
            <v>( Il est évident qu'à Marseille , le bonus sera au moins de 40 % …. Ou plus …. )</v>
          </cell>
        </row>
        <row r="4046">
          <cell r="E4046" t="str">
            <v>Rayonnement -  Terme utilisé indistinctement pour désigner un énergie (irradiation solaire par exemple) ou une puissance (éclairement solaire par exemple) - Voir irradiation et / ou irradiation.</v>
          </cell>
        </row>
        <row r="4047">
          <cell r="D4047" t="str">
            <v>Rendement d'un module photovoltaïque</v>
          </cell>
        </row>
        <row r="4048">
          <cell r="E4048" t="str">
            <v xml:space="preserve">Rayonnement diffus, il se manifeste lorsque le rayonnement solaire direct se disperse dans  les nuages et les particules atmosphériques. Il s"agit donc de rayonnement, qui ne suit pas une direction défini par le soleil en direction du point d"observation </v>
          </cell>
        </row>
        <row r="4049">
          <cell r="E4049" t="str">
            <v>Rendement d'une cellule PV (%) -  cell efficiency (%) - : Rapport entre l'énergie électrique aux bornes de la cellule PV* et l'énergie incidente.</v>
          </cell>
        </row>
        <row r="4050">
          <cell r="E4050" t="str">
            <v xml:space="preserve">Le rendement d’un module photovoltaïque exprime le pourcentage d’énergie lumineuse en provenance du soleil qui est converti en électricité. </v>
          </cell>
        </row>
        <row r="4051">
          <cell r="E4051" t="str">
            <v>Rayonnement réfléchi par les nuages, le brouillard ou l'environnement. Il ne porte pas d'ombres directes et ne peut pas être focalisé par une lentille ou un miroir. Un module photovoltaïque transforme également le rayonnement diffus en électricité.</v>
          </cell>
        </row>
        <row r="4052">
          <cell r="E4052" t="str">
            <v>La formule suivante peut-être utilisée pour calculer le rendement d’un module photovoltaïque* :</v>
          </cell>
        </row>
        <row r="4053">
          <cell r="D4053" t="str">
            <v>Rayonnement direct</v>
          </cell>
        </row>
        <row r="4054">
          <cell r="E4054" t="str">
            <v>Rayonnement direct, rayonnement solaire atteignant  directement la surface terrestre depuis le soleil. Au rayonnement direct s"ajoute le rayonnement diffus. </v>
          </cell>
        </row>
        <row r="4056">
          <cell r="D4056" t="str">
            <v>Rayonnement direct et diffus</v>
          </cell>
        </row>
        <row r="4058">
          <cell r="E4058" t="str">
            <v>D'un module: rapport entre la puissance électrique de sortie et la puissance lumineuse incidente sur un module.</v>
          </cell>
        </row>
        <row r="4059">
          <cell r="E4059" t="str">
            <v>D'un onduleur: rapport entre puissance alternative injectée dans le réseau et la puissance continue produite par le générateur photovoltaïque.</v>
          </cell>
        </row>
        <row r="4060">
          <cell r="E4060" t="str">
            <v>– Le rayonnement direct est reçu directement du soleil, sans diffusion par l’atmosphère. Ses rayons sont parallèles entre eux, il forme donc des ombres et peut être concentré par des miroirs.</v>
          </cell>
        </row>
        <row r="4061">
          <cell r="D4061" t="str">
            <v>Rendement Européen</v>
          </cell>
        </row>
        <row r="4062">
          <cell r="E4062" t="str">
            <v>– Le rayonnement diffus est constitué des photons diffusés par l’atmosphère (air, nébulosité, aérosols). Sa structure varie avec les conditions météorologiques. Par temps couvert, on admet qu’il est isotrope, c’est-à-dire qu’on reçoit un rayonnement ident</v>
          </cell>
        </row>
        <row r="4063">
          <cell r="E4063" t="str">
            <v>Rendement pondéré d'un onduleur pour différentes puissances d'entrée (ensoleillements). Cette grandeur, adoptée par les principaux fabricants, permet de comparer l'efficacité des onduleurs de marques différentes. Cette caractéristique est donnée par la fo</v>
          </cell>
        </row>
        <row r="4064">
          <cell r="E4064" t="str">
            <v>Par temps clair ou voilé , outre le ciel bleu relativement isotrope (diffusion sur l’air), on a une couronne plus brillante autour du soleil ( composante appelée circumsolaire) et souvent un renforcement sur l’horizon, la bande horizon (cf. figure 2.11, p</v>
          </cell>
        </row>
        <row r="4065">
          <cell r="D4065" t="str">
            <v>Rentabilité d'un Projet / vu par EDF</v>
          </cell>
        </row>
        <row r="4066">
          <cell r="E4066" t="str">
            <v>– L’albédo est la partie réfléchie par le sol. Il dépend de l’environnement du site, il faudra en tenir compte pour évaluer le rayonnement sur plans inclinés.</v>
          </cell>
        </row>
        <row r="4067">
          <cell r="E4067" t="str">
            <v>Généralités pour l’approche d’un projet</v>
          </cell>
        </row>
        <row r="4068">
          <cell r="E4068" t="str">
            <v>• Puissance produite de 50 Wc à 100 Wc par m2 en fonction des</v>
          </cell>
        </row>
        <row r="4069">
          <cell r="E4069" t="str">
            <v>techniques</v>
          </cell>
        </row>
        <row r="4070">
          <cell r="E4070" t="str">
            <v>• Production d’énergie de ~ 1000 h/an dans notre région  /  85000  Vendée 2007</v>
          </cell>
        </row>
        <row r="4071">
          <cell r="E4071" t="str">
            <v>• Obligation d’achat EDF à 300 ou 550 €/MWh selon le principe</v>
          </cell>
        </row>
        <row r="4072">
          <cell r="E4072" t="str">
            <v>d’intégration à la toiture ( Guide Dideme Avril 2007)</v>
          </cell>
        </row>
        <row r="4073">
          <cell r="E4073" t="str">
            <v>• Pré-budgets de ~7 €/kWc</v>
          </cell>
        </row>
        <row r="4074">
          <cell r="E4074" t="str">
            <v>Exemple d’un projet de surface de 1000 m2 à 100 Wc/m2 avec intégration au bâti</v>
          </cell>
        </row>
        <row r="4076">
          <cell r="E4076" t="str">
            <v>• Recettes = 100 Wc/m2 x 1000 h/an x 550 €/Mwh = 55 k€ HT</v>
          </cell>
        </row>
        <row r="4077">
          <cell r="E4077" t="str">
            <v>• Investissement = 100 Wc/m2 x 1000 m2 x 7€/Wc = 700 k€ HT</v>
          </cell>
        </row>
        <row r="4078">
          <cell r="E4078" t="str">
            <v>• Rentabilité = 700 k€ / 55 k€ = 13 ans</v>
          </cell>
        </row>
        <row r="4080">
          <cell r="E4080" t="str">
            <v xml:space="preserve">1.2 Les projets photovoltaïques / " Penser à tout " </v>
          </cell>
        </row>
        <row r="4082">
          <cell r="E4082" t="str">
            <v>Equipements techniques</v>
          </cell>
        </row>
        <row r="4084">
          <cell r="D4084" t="str">
            <v>Rayonnement incident</v>
          </cell>
          <cell r="E4084" t="str">
            <v>• Modules photovoltaïques</v>
          </cell>
        </row>
        <row r="4085">
          <cell r="E4085" t="str">
            <v>• Onduleurs</v>
          </cell>
        </row>
        <row r="4086">
          <cell r="E4086" t="str">
            <v>• Centrale d’acquisition de données</v>
          </cell>
        </row>
        <row r="4087">
          <cell r="E4087" t="str">
            <v>• Câblage basse tension en courant continu</v>
          </cell>
        </row>
        <row r="4088">
          <cell r="D4088" t="str">
            <v>Rayonnement global</v>
          </cell>
          <cell r="E4088" t="str">
            <v>• Tableau Divisionnaire Générateur Solaire</v>
          </cell>
        </row>
        <row r="4089">
          <cell r="E4089" t="str">
            <v>• Câblage basse tension en courant alternatif</v>
          </cell>
        </row>
        <row r="4090">
          <cell r="E4090" t="str">
            <v>• Tableau Général Basse tension</v>
          </cell>
        </row>
        <row r="4091">
          <cell r="E4091" t="str">
            <v>• Transformateur élévateur Haute tension si nécessité</v>
          </cell>
        </row>
        <row r="4092">
          <cell r="D4092" t="str">
            <v>Rendement annuel de mon installation / en Alsace</v>
          </cell>
          <cell r="E4092" t="str">
            <v>• Equipements pour couplage réseau EDF en Basse ou Haute tension</v>
          </cell>
        </row>
        <row r="4093">
          <cell r="E4093" t="str">
            <v>• Raccordements au réseau EDF</v>
          </cell>
        </row>
        <row r="4094">
          <cell r="E4094" t="str">
            <v>La réponse à cette question dépend bien sûr fortement de quelques conditions de base.</v>
          </cell>
        </row>
        <row r="4095">
          <cell r="E4095" t="str">
            <v>Contrats</v>
          </cell>
        </row>
        <row r="4096">
          <cell r="E4096" t="str">
            <v>• Maîtrise d’oeuvre</v>
          </cell>
        </row>
        <row r="4097">
          <cell r="E4097" t="str">
            <v>• Installation</v>
          </cell>
        </row>
        <row r="4098">
          <cell r="E4098" t="str">
            <v>• Réseau EDF ( accès – raccordement – exploitation )</v>
          </cell>
        </row>
        <row r="4099">
          <cell r="D4099" t="str">
            <v>Rendement d'un module photovoltaïque</v>
          </cell>
          <cell r="E4099" t="str">
            <v>• Achat EDF</v>
          </cell>
        </row>
        <row r="4100">
          <cell r="E4100" t="str">
            <v>• Alimentation des auxiliaires</v>
          </cell>
        </row>
        <row r="4101">
          <cell r="E4101" t="str">
            <v>Rendement d'une cellule PV (%) -  cell efficiency (%) - : Rapport entre l'énergie électrique aux bornes de la cellule PV* et l'énergie incidente.</v>
          </cell>
        </row>
        <row r="4102">
          <cell r="E4102" t="str">
            <v xml:space="preserve">Le rendement d’un module photovoltaïque exprime le pourcentage d’énergie lumineuse en provenance du soleil qui est converti en électricité. </v>
          </cell>
        </row>
        <row r="4104">
          <cell r="E4104" t="str">
            <v>La formule suivante peut-être utilisée pour calculer le rendement d’un module photovoltaïque* :</v>
          </cell>
        </row>
        <row r="4110">
          <cell r="E4110" t="str">
            <v>D'un module: rapport entre la puissance électrique de sortie et la puissance lumineuse incidente sur un module.</v>
          </cell>
        </row>
        <row r="4111">
          <cell r="E4111" t="str">
            <v>D'un onduleur: rapport entre puissance alternative injectée dans le réseau et la puissance continue produite par le générateur photovoltaïque.</v>
          </cell>
        </row>
        <row r="4113">
          <cell r="D4113" t="str">
            <v>Rendement Européen</v>
          </cell>
        </row>
        <row r="4115">
          <cell r="E4115" t="str">
            <v>Rendement pondéré d'un onduleur pour différentes puissances d'entrée (ensoleillements). Cette grandeur, adoptée par les principaux fabricants, permet de comparer l'efficacité des onduleurs de marques différentes. Cette caractéristique est donnée par la fo</v>
          </cell>
        </row>
        <row r="4117">
          <cell r="D4117" t="str">
            <v>Rentabilité d'un Projet / vu par EDF</v>
          </cell>
        </row>
        <row r="4118">
          <cell r="D4118" t="str">
            <v>Recyclage des panneaux photovoltaiques</v>
          </cell>
        </row>
        <row r="4119">
          <cell r="E4119" t="str">
            <v>Généralités pour l’approche d’un projet</v>
          </cell>
        </row>
        <row r="4120">
          <cell r="E4120" t="str">
            <v>La plus ancienne centrale solaire allemande de 600 kW, sur l'Île de Pellworm dans la mer du Nord a dépassé la durée de vie prévue de 20 ans, et sera réhabilité.</v>
          </cell>
        </row>
        <row r="4121">
          <cell r="E4121" t="str">
            <v>L'entreprise Solar World AG (www.solarworld.de) propose de recycler les modules PV fabriqués par AEG-Telefunken en 1983. Les panneaux seront d'abord fondus afin de séparés les composants. Ensuite, les cellules en silicium seront soumises à un procédé de p</v>
          </cell>
        </row>
        <row r="4122">
          <cell r="E4122" t="str">
            <v>• Production d’énergie de ~ 1000 h/an dans notre région  /  85000  Vendée 2007</v>
          </cell>
        </row>
        <row r="4123">
          <cell r="E4123" t="str">
            <v>Ces nouveaux panneaux photovoltaïque auront une garantie de 25 ans et l'énergie grise incorporée seront nettement inférieure aux panneaux avec des composants neufs.</v>
          </cell>
        </row>
        <row r="4124">
          <cell r="E4124" t="str">
            <v>d’intégration à la toiture ( Guide Dideme Avril 2007)</v>
          </cell>
        </row>
        <row r="4125">
          <cell r="E4125" t="str">
            <v>Un accord volontaire de collecte et de recyclage des panneaux solaires photovoltaïques usagés a été signé par plus de 30 producteurs internationaux. 26 12 2008</v>
          </cell>
        </row>
        <row r="4126">
          <cell r="E4126" t="str">
            <v>Exemple d’un projet de surface de 1000 m2 à 100 Wc/m2 avec intégration au bâti</v>
          </cell>
        </row>
        <row r="4127">
          <cell r="E4127" t="str">
            <v>Plus de 70 % des panneaux solaires photovoltaïques seront collectés et recyclés au sein des 27 pays membres de l'Union Européenne.</v>
          </cell>
        </row>
        <row r="4128">
          <cell r="E4128" t="str">
            <v>• Recettes = 100 Wc/m2 x 1000 h/an x 550 €/Mwh = 55 k€ HT</v>
          </cell>
        </row>
        <row r="4129">
          <cell r="E4129" t="str">
            <v>Regroupés au sein d'une association intitulée "PV Cycle", les producteurs de panneaux solaires s'engagent notamment sur des objectifs de taux de collecte et de recyclage supérieurs aux actuelles obligations de la réglementation européenne en matière de dé</v>
          </cell>
        </row>
        <row r="4130">
          <cell r="E4130" t="str">
            <v>• Rentabilité = 700 k€ / 55 k€ = 13 ans</v>
          </cell>
        </row>
        <row r="4131">
          <cell r="E4131" t="str">
            <v>65 % des panneaux photovoltaïques usagés seront collectés et 85 % des matériaux des panneaux photovoltaïques usagés collectés seront recyclés : ces taux pourraient être révisé à la hausse, précise le ministère de l'écologie (MEEDDAT).</v>
          </cell>
        </row>
        <row r="4132">
          <cell r="E4132" t="str">
            <v xml:space="preserve">1.2 Les projets photovoltaïques / " Penser à tout " </v>
          </cell>
        </row>
        <row r="4133">
          <cell r="E4133" t="str">
            <v>Les membres de PV Cycle devront fournir une information précise et détaillée sur les modalités de reprise et les réseaux de collecte pour les utilisateurs de panneaux photovoltaïques, par le biais d’étiquetage sur les panneaux, de leur site internet et de</v>
          </cell>
        </row>
        <row r="4134">
          <cell r="E4134" t="str">
            <v>Equipements techniques</v>
          </cell>
        </row>
        <row r="4135">
          <cell r="E4135" t="str">
            <v>La collecte et recyclage des panneaux photovoltaïques usagés seront gratuits pour les usagers.</v>
          </cell>
        </row>
        <row r="4136">
          <cell r="E4136" t="str">
            <v>• Modules photovoltaïques</v>
          </cell>
        </row>
        <row r="4137">
          <cell r="E4137" t="str">
            <v>"C’est la première fois qu’une profession s’organise volontairement à l’échelle de l’Europe pour assurer la collecte et le recyclage de ses produits vendus, avec des objectifs extrêmement ambitieux. Avec cet accord, c’est la démarche du Grenelle qui s’éte</v>
          </cell>
        </row>
        <row r="4138">
          <cell r="D4138" t="str">
            <v>Rendement</v>
          </cell>
          <cell r="E4138" t="str">
            <v>• Centrale d’acquisition de données</v>
          </cell>
        </row>
        <row r="4139">
          <cell r="E4139" t="str">
            <v>Rendement, ratio de performance</v>
          </cell>
        </row>
        <row r="4140">
          <cell r="E4140" t="str">
            <v>• Tableau Divisionnaire Générateur Solaire</v>
          </cell>
        </row>
        <row r="4141">
          <cell r="D4141" t="str">
            <v>Rendement</v>
          </cell>
          <cell r="E4141" t="str">
            <v>• Câblage basse tension en courant alternatif</v>
          </cell>
        </row>
        <row r="4142">
          <cell r="E4142" t="str">
            <v>Rendement, rapport entre l"énergie d"entrée et de sortie.</v>
          </cell>
        </row>
        <row r="4143">
          <cell r="E4143" t="str">
            <v>• Transformateur élévateur Haute tension si nécessité</v>
          </cell>
        </row>
        <row r="4144">
          <cell r="D4144" t="str">
            <v>Rendement de cellule</v>
          </cell>
          <cell r="E4144" t="str">
            <v>• Equipements pour couplage réseau EDF en Basse ou Haute tension</v>
          </cell>
        </row>
        <row r="4145">
          <cell r="E4145" t="str">
            <v>Rendement de cellule, rapport entre l"énergie d"entrée et de sortie, lié à la surface d"une cellule.</v>
          </cell>
        </row>
        <row r="4147">
          <cell r="D4147" t="str">
            <v>Rendement de conversion</v>
          </cell>
          <cell r="E4147" t="str">
            <v>Contrats</v>
          </cell>
        </row>
        <row r="4148">
          <cell r="E4148" t="str">
            <v>• Maîtrise d’oeuvre</v>
          </cell>
        </row>
        <row r="4149">
          <cell r="E4149" t="str">
            <v>Pour une cellule photovoltaïque (PV) : rapport de la puissance électrique maximale de sortie sur le produit de la surface du générateur et de l'éclairement incident mesuré.</v>
          </cell>
        </row>
        <row r="4150">
          <cell r="E4150" t="str">
            <v>• Réseau EDF ( accès – raccordement – exploitation )</v>
          </cell>
        </row>
        <row r="4151">
          <cell r="D4151" t="str">
            <v>Rendement / Evolution récente du Rendement</v>
          </cell>
          <cell r="E4151" t="str">
            <v>• Achat EDF</v>
          </cell>
        </row>
        <row r="4152">
          <cell r="E4152" t="str">
            <v>• Alimentation des auxiliaires</v>
          </cell>
        </row>
        <row r="4153">
          <cell r="E4153" t="str">
            <v>En 1995, les rendements des panneaux monocristallins étaient d'environ 10%, en 2000 d'environ 12% et actuellement (2007) suivant les fabricants, de 15 à 17 %. En 12 ans la croissance des rendements a donc été de près de 60%. Pour estimer une production él</v>
          </cell>
        </row>
        <row r="4155">
          <cell r="E4155" t="str">
            <v>Il vaut mieux faire le calcul soi même plutôt que se fier à ce qui a été effectué à une autre époque et repris ici où là sans que le détail des éléments pris en compte dans le calcul soit précisé. La rapidité de l'évolution récente rend très vite obsolète</v>
          </cell>
        </row>
        <row r="4157">
          <cell r="E4157" t="str">
            <v xml:space="preserve">Toutefois on peut aussi calculer directement à partir du kWc : à Rouen, 1 kWc produit approximativement 950 kWh par an ( 1 kW x 950 h ). Ce dernier calcul est indépendant de la surface des panneaux et de leur rendement, données déjà prises en compte pour </v>
          </cell>
        </row>
        <row r="4159">
          <cell r="D4159" t="str">
            <v>Résistence série ( RS )</v>
          </cell>
        </row>
        <row r="4161">
          <cell r="E4161" t="str">
            <v>Résistance interne de la cellule PV qui dépend principalement de la résistivité au niveau des grilles collectrices.</v>
          </cell>
        </row>
        <row r="4163">
          <cell r="E4163" t="str">
            <v>Résistance série (unité : ohm, W ; symbole : RS) -  series resistance (RS) - : Résistance interne de la cellule PV* qui dépend principalement de la résistivité au niveau des grilles collectrices.</v>
          </cell>
        </row>
        <row r="4165">
          <cell r="D4165" t="str">
            <v>Résistance shunt (RSh)</v>
          </cell>
        </row>
        <row r="4167">
          <cell r="E4167" t="str">
            <v>Résistance due au courant de fuite au niveau de la jonction P-N d’une cellule PV</v>
          </cell>
        </row>
        <row r="4169">
          <cell r="E4169" t="str">
            <v>Résistance shunt (unité : ohm, W ; symbole : RSh) -  shunt resistance (RSh) - : résistance due au courant de fuite au niveau de la jonction P-N d'une cellule PV*.</v>
          </cell>
        </row>
        <row r="4170">
          <cell r="D4170" t="str">
            <v>Recyclage des panneaux photovoltaiques</v>
          </cell>
        </row>
        <row r="4171">
          <cell r="D4171" t="str">
            <v>R T E</v>
          </cell>
        </row>
        <row r="4172">
          <cell r="E4172" t="str">
            <v>La plus ancienne centrale solaire allemande de 600 kW, sur l'Île de Pellworm dans la mer du Nord a dépassé la durée de vie prévue de 20 ans, et sera réhabilité.</v>
          </cell>
        </row>
        <row r="4173">
          <cell r="E4173" t="str">
            <v>Réseau de Transport Electrique, désigne le Gestionnaire du réseau public de transport</v>
          </cell>
        </row>
        <row r="4174">
          <cell r="E4174" t="str">
            <v>d'électricité haute tension de type B (90 000 Volts et 63 000 Volts) et THT très haute</v>
          </cell>
        </row>
        <row r="4175">
          <cell r="E4175" t="str">
            <v>tension (400 000 Volts et 225 000 Volts).</v>
          </cell>
        </row>
        <row r="4177">
          <cell r="D4177" t="str">
            <v>Rupture du Contrat par le Gestionnaire du Réseau</v>
          </cell>
          <cell r="E4177" t="str">
            <v>Un accord volontaire de collecte et de recyclage des panneaux solaires photovoltaïques usagés a été signé par plus de 30 producteurs internationaux. 26 12 2008</v>
          </cell>
        </row>
        <row r="4179">
          <cell r="E4179" t="str">
            <v>Attention, le gestionnaire du réseau ne peut rompre le contrat que sous condition d'un manquement de la part du producteur à ses obligations contractuelles, puisque le raccordement au réseau des installations énergies renouvelables fait partie des obligat</v>
          </cell>
        </row>
        <row r="4181">
          <cell r="E4181" t="str">
            <v>Regroupés au sein d'une association intitulée "PV Cycle", les producteurs de panneaux solaires s'engagent notamment sur des objectifs de taux de collecte et de recyclage supérieurs aux actuelles obligations de la réglementation européenne en matière de dé</v>
          </cell>
        </row>
        <row r="4182">
          <cell r="D4182" t="str">
            <v>Semi-conducteur</v>
          </cell>
        </row>
        <row r="4183">
          <cell r="E4183" t="str">
            <v>65 % des panneaux photovoltaïques usagés seront collectés et 85 % des matériaux des panneaux photovoltaïques usagés collectés seront recyclés : ces taux pourraient être révisé à la hausse, précise le ministère de l'écologie (MEEDDAT).</v>
          </cell>
        </row>
        <row r="4184">
          <cell r="E4184" t="str">
            <v>Semi-conducteur -  semiconductor -  : Matériau qui devient conducteur lorsqu'il reçoit un rayonnement (énergie solaire par exemple).</v>
          </cell>
        </row>
        <row r="4185">
          <cell r="E4185" t="str">
            <v>Les membres de PV Cycle devront fournir une information précise et détaillée sur les modalités de reprise et les réseaux de collecte pour les utilisateurs de panneaux photovoltaïques, par le biais d’étiquetage sur les panneaux, de leur site internet et de</v>
          </cell>
        </row>
        <row r="4186">
          <cell r="D4186" t="str">
            <v>Silicium</v>
          </cell>
        </row>
        <row r="4187">
          <cell r="E4187" t="str">
            <v>La collecte et recyclage des panneaux photovoltaïques usagés seront gratuits pour les usagers.</v>
          </cell>
        </row>
        <row r="4188">
          <cell r="E4188" t="str">
            <v>Silicium, Élément chimique, pouvant avoir quatre combinaisons avec des atomes voisins. Le silicium est le semi-conducteur jouant le plus important rôle dans les industries des semi-conducteurs et photovoltaïque. Cette matière première qu"est le dioxyde de</v>
          </cell>
        </row>
        <row r="4189">
          <cell r="E4189" t="str">
            <v>"C’est la première fois qu’une profession s’organise volontairement à l’échelle de l’Europe pour assurer la collecte et le recyclage de ses produits vendus, avec des objectifs extrêmement ambitieux. Avec cet accord, c’est la démarche du Grenelle qui s’éte</v>
          </cell>
        </row>
        <row r="4190">
          <cell r="D4190" t="str">
            <v>Silicium amorphe</v>
          </cell>
        </row>
        <row r="4191">
          <cell r="E4191" t="str">
            <v>Rendement, ratio de performance</v>
          </cell>
        </row>
        <row r="4192">
          <cell r="E4192" t="str">
            <v>Silicium amorphe -  amorphous silicon -  : Silicium qui n'est pas cristallin c'est à dire dans lequel les atomes ne sont pas rangés de façon ordonnée. Il est utilisé dans la fabrication de cellules couches minces*.</v>
          </cell>
        </row>
        <row r="4193">
          <cell r="D4193" t="str">
            <v>Rendement</v>
          </cell>
        </row>
        <row r="4194">
          <cell r="E4194" t="str">
            <v>Les atomes sont répartis de manière irrégulière dans un matériau amorphe (amorphe : mot d'origine grecque signifiant informe). En raison de la capacité d'absorption élevée du silicium amorphe, des couches de quelques µm d'épaisseur suffisent pour constitu</v>
          </cell>
        </row>
        <row r="4196">
          <cell r="D4196" t="str">
            <v>Rendement de cellule</v>
          </cell>
          <cell r="E4196" t="str">
            <v>Silicium amorphe, (en Grec astructuré)  Les atomes au sein d"un matériel amorphe sont répartis de façon irrégulière. En raison d"une épaisseur de couche d"1/2 micron seulement, la production utilisant la technologie en couche mince est particulièrement bo</v>
          </cell>
        </row>
        <row r="4197">
          <cell r="E4197" t="str">
            <v>Rendement de cellule, rapport entre l"énergie d"entrée et de sortie, lié à la surface d"une cellule.</v>
          </cell>
        </row>
        <row r="4198">
          <cell r="E4198" t="str">
            <v xml:space="preserve">Les filières couches minces principales sont le Silicium amorphe (Sia) utilisé depuis de longues années, dans les montres et calculatrices notamment, le CdTe (hétéro jonction cadmium telluride, sulfure de cadmium ), le CIS (hétéro jonction de  disélénure </v>
          </cell>
        </row>
        <row r="4199">
          <cell r="D4199" t="str">
            <v>Rendement de conversion</v>
          </cell>
          <cell r="E4199" t="str">
            <v>Une tendance est aux couches tandem Si amorphe Si microcristallin et aux multicouches associant deux semi-conducteurs de sensibilité spectrale complémentaire pour augmenter les rendements.</v>
          </cell>
        </row>
        <row r="4200">
          <cell r="E4200" t="str">
            <v>L’Arséniure de Gallium, qui permet de très haut rendements (33 % en laboratoire), est réservé aux applications spatiales.</v>
          </cell>
        </row>
        <row r="4201">
          <cell r="E4201" t="str">
            <v>Pour une cellule photovoltaïque (PV) : rapport de la puissance électrique maximale de sortie sur le produit de la surface du générateur et de l'éclairement incident mesuré.</v>
          </cell>
        </row>
        <row r="4202">
          <cell r="E4202" t="str">
            <v>Le silicium n'est pas cristallisé, il est déposé sur une feuille de verre. La cellule est gris très foncé. C'est la cellule des calculatrices et des montres dites "solaires".</v>
          </cell>
        </row>
        <row r="4203">
          <cell r="D4203" t="str">
            <v>Rendement / Evolution récente du Rendement</v>
          </cell>
        </row>
        <row r="4204">
          <cell r="E4204" t="str">
            <v>avantages :</v>
          </cell>
        </row>
        <row r="4205">
          <cell r="E4205" t="str">
            <v>fonctionnent avec un éclairement faible (même par temps couvert ou à l'intérieur d'un bâtiment),</v>
          </cell>
        </row>
        <row r="4206">
          <cell r="E4206" t="str">
            <v>moins chères que les autres.</v>
          </cell>
        </row>
        <row r="4207">
          <cell r="E4207" t="str">
            <v>moins sensible aux températures élevées que les cellules mono ou poly cristallines</v>
          </cell>
        </row>
        <row r="4208">
          <cell r="E4208" t="str">
            <v>inconvénients :</v>
          </cell>
        </row>
        <row r="4209">
          <cell r="E4209" t="str">
            <v>rendement faible en plein soleil, de 60Wc/m²[1],</v>
          </cell>
        </row>
        <row r="4210">
          <cell r="E4210" t="str">
            <v>performances qui diminuent sensiblement avec le temps.</v>
          </cell>
        </row>
        <row r="4211">
          <cell r="D4211" t="str">
            <v>Résistence série ( RS )</v>
          </cell>
        </row>
        <row r="4212">
          <cell r="D4212" t="str">
            <v>Silicium cristalin</v>
          </cell>
        </row>
        <row r="4213">
          <cell r="E4213" t="str">
            <v>Résistance interne de la cellule PV qui dépend principalement de la résistivité au niveau des grilles collectrices.</v>
          </cell>
        </row>
        <row r="4214">
          <cell r="E4214" t="str">
            <v>Silicium cristallin -  crystalline silicon -  : Nom sous lequel sont regroupées les différentes formes cristallines du silicium.</v>
          </cell>
        </row>
        <row r="4215">
          <cell r="E4215" t="str">
            <v>Résistance série (unité : ohm, W ; symbole : RS) -  series resistance (RS) - : Résistance interne de la cellule PV* qui dépend principalement de la résistivité au niveau des grilles collectrices.</v>
          </cell>
        </row>
        <row r="4216">
          <cell r="E4216" t="str">
            <v>Il domine le marché à plus de 80%. Les lingots de silicium, mono cristallin ou multicristallin, sont sciés en tranche de 2 à 300 microns, par des scies à fil coupant 2000 cellules à la fois en quelques heures. Les 396 MWc produits en 2001 représentent 200</v>
          </cell>
        </row>
        <row r="4217">
          <cell r="D4217" t="str">
            <v>Résistance shunt (RSh)</v>
          </cell>
        </row>
        <row r="4218">
          <cell r="D4218" t="str">
            <v>Silicium à faible épaisseur</v>
          </cell>
        </row>
        <row r="4219">
          <cell r="E4219" t="str">
            <v>Résistance due au courant de fuite au niveau de la jonction P-N d’une cellule PV</v>
          </cell>
        </row>
        <row r="4220">
          <cell r="E4220" t="str">
            <v>Les filières Si à faible épaisseur</v>
          </cell>
        </row>
        <row r="4221">
          <cell r="E4221" t="str">
            <v>Diverses solutions sont étudiées pour diminuer l’épaisseur des couches de silicium :</v>
          </cell>
        </row>
        <row r="4222">
          <cell r="E4222" t="str">
            <v>Le dépôt sur ruban est une solution testée de longue date et industrialisée par certains fabricants (RWE et Evergreen). La consommation de silicium est divisée par deux (8 g par Wc contre 16 g).</v>
          </cell>
        </row>
        <row r="4223">
          <cell r="D4223" t="str">
            <v>R T E</v>
          </cell>
          <cell r="E4223" t="str">
            <v>D’autres voies utilisent des techniques réduisant les épaisseurs ou facilitant la constitution de tranche. Le procédé « smart cut » de fragilisation de couche d’une vingtaine de microns puis transfert sur substrat bon marché existe en micro électronique e</v>
          </cell>
        </row>
        <row r="4225">
          <cell r="D4225" t="str">
            <v>Silicium monocristalin</v>
          </cell>
          <cell r="E4225" t="str">
            <v>Réseau de Transport Electrique, désigne le Gestionnaire du réseau public de transport</v>
          </cell>
        </row>
        <row r="4226">
          <cell r="E4226" t="str">
            <v>d'électricité haute tension de type B (90 000 Volts et 63 000 Volts) et THT très haute</v>
          </cell>
        </row>
        <row r="4227">
          <cell r="E4227" t="str">
            <v>Silicium monocristallin -  monocrystalline /  ;syngle crystal silicon -  : Matériau dont les atomes sont structurés de façon ordonnée et qui est utilisé dans la fabrication de cellules PV*.</v>
          </cell>
        </row>
        <row r="4229">
          <cell r="D4229" t="str">
            <v>Rupture du Contrat par le Gestionnaire du Réseau</v>
          </cell>
          <cell r="E4229" t="str">
            <v>Silicium monocristallin, dénomination du silicium qui se présente sous la forme d"un seul cristal.</v>
          </cell>
        </row>
        <row r="4231">
          <cell r="E4231" t="str">
            <v>Lors du refroidissement, le silicium fondu se solidifie en ne formant qu'un seul cristal de grande dimension. On découpe ensuite le cristal en fines tranches qui donneront les cellules. Ces cellules sont en général d'un bleu uniforme.</v>
          </cell>
        </row>
        <row r="4233">
          <cell r="E4233" t="str">
            <v>avantage :</v>
          </cell>
        </row>
        <row r="4234">
          <cell r="D4234" t="str">
            <v>Semi-conducteur</v>
          </cell>
          <cell r="E4234" t="str">
            <v>très bon rendement, de 120Wc/m²[1].</v>
          </cell>
        </row>
        <row r="4235">
          <cell r="E4235" t="str">
            <v>inconvénients :</v>
          </cell>
        </row>
        <row r="4236">
          <cell r="E4236" t="str">
            <v>coût élevé,</v>
          </cell>
        </row>
        <row r="4237">
          <cell r="E4237" t="str">
            <v>rendement faible sous un faible éclairement.</v>
          </cell>
        </row>
        <row r="4238">
          <cell r="D4238" t="str">
            <v>Silicium</v>
          </cell>
        </row>
        <row r="4239">
          <cell r="D4239" t="str">
            <v>Silicium polycristalin</v>
          </cell>
        </row>
        <row r="4240">
          <cell r="E4240" t="str">
            <v>Silicium, Élément chimique, pouvant avoir quatre combinaisons avec des atomes voisins. Le silicium est le semi-conducteur jouant le plus important rôle dans les industries des semi-conducteurs et photovoltaïque. Cette matière première qu"est le dioxyde de</v>
          </cell>
        </row>
        <row r="4241">
          <cell r="E4241" t="str">
            <v>Silicium polycristallin -  polycrystalline silicon -  : Matériau utilisé dans la fabrication de cellules PV composé d'une multitude de cristau. appelé cristallites. Les atomes sont rangés de façon ordonnée dans chaque cristaux.</v>
          </cell>
        </row>
        <row r="4242">
          <cell r="D4242" t="str">
            <v>Silicium amorphe</v>
          </cell>
        </row>
        <row r="4243">
          <cell r="E4243" t="str">
            <v>Silicium polycristallin ou  multicristallin, il se compose de petits cristaux liés entre eux ayant une taille de quelques millimètres à plusieurs centimètres. La production en est ainsi grandement simplifiée, par rapport au silicium monocristallin.</v>
          </cell>
        </row>
        <row r="4244">
          <cell r="E4244" t="str">
            <v>Silicium amorphe -  amorphous silicon -  : Silicium qui n'est pas cristallin c'est à dire dans lequel les atomes ne sont pas rangés de façon ordonnée. Il est utilisé dans la fabrication de cellules couches minces*.</v>
          </cell>
        </row>
        <row r="4245">
          <cell r="E4245" t="str">
            <v>Pendant le refroidissement du silicium, il se forme plusieurs cristaux. Ce genre de cellule est également bleu, mais pas uniforme, on distingue des motifs créés par les différents cristaux.</v>
          </cell>
        </row>
        <row r="4246">
          <cell r="E4246" t="str">
            <v>Les atomes sont répartis de manière irrégulière dans un matériau amorphe (amorphe : mot d'origine grecque signifiant informe). En raison de la capacité d'absorption élevée du silicium amorphe, des couches de quelques µm d'épaisseur suffisent pour constitu</v>
          </cell>
        </row>
        <row r="4247">
          <cell r="E4247" t="str">
            <v>avantages :</v>
          </cell>
        </row>
        <row r="4248">
          <cell r="E4248" t="str">
            <v>bon rendement, de 100Wc/m²[1], mais cependant moins bon que pour le monocristallin,</v>
          </cell>
        </row>
        <row r="4249">
          <cell r="E4249" t="str">
            <v>moins cher que le monocristallin.</v>
          </cell>
        </row>
        <row r="4250">
          <cell r="E4250" t="str">
            <v>inconvénient :</v>
          </cell>
        </row>
        <row r="4251">
          <cell r="E4251" t="str">
            <v>rendement faible sous un faible eclairement.</v>
          </cell>
        </row>
        <row r="4252">
          <cell r="E4252" t="str">
            <v>L’Arséniure de Gallium, qui permet de très haut rendements (33 % en laboratoire), est réservé aux applications spatiales.</v>
          </cell>
        </row>
        <row r="4253">
          <cell r="E4253" t="str">
            <v>Ce sont les cellules les plus utilisées pour la production électrique (meilleur rapport qualité-prix).</v>
          </cell>
        </row>
        <row r="4254">
          <cell r="E4254" t="str">
            <v>Le silicium n'est pas cristallisé, il est déposé sur une feuille de verre. La cellule est gris très foncé. C'est la cellule des calculatrices et des montres dites "solaires".</v>
          </cell>
        </row>
        <row r="4255">
          <cell r="D4255" t="str">
            <v>Silicium solaire</v>
          </cell>
        </row>
        <row r="4256">
          <cell r="E4256" t="str">
            <v>avantages :</v>
          </cell>
        </row>
        <row r="4257">
          <cell r="E4257" t="str">
            <v xml:space="preserve">Le silicium provient des chutes de l’industrie électronique, source qui devient depuis peu  insuffisante. En 2001, pour 4200 tonnes de silicium cristallin utilisées, seulement 2200 t provenaient des rebuts de l’industrie des semi-conducteurs. La crise de </v>
          </cell>
        </row>
        <row r="4258">
          <cell r="E4258" t="str">
            <v>moins chères que les autres.</v>
          </cell>
        </row>
        <row r="4259">
          <cell r="D4259" t="str">
            <v>Spectre solaire</v>
          </cell>
          <cell r="E4259" t="str">
            <v>moins sensible aux températures élevées que les cellules mono ou poly cristallines</v>
          </cell>
        </row>
        <row r="4260">
          <cell r="E4260" t="str">
            <v>inconvénients :</v>
          </cell>
        </row>
        <row r="4261">
          <cell r="E4261" t="str">
            <v>Spectre solaire -  solar spectrum -  : Répartition en fonction de la longueur d'onde de l'énergie lumineuse émise par le soleil.</v>
          </cell>
        </row>
        <row r="4262">
          <cell r="E4262" t="str">
            <v>performances qui diminuent sensiblement avec le temps.</v>
          </cell>
        </row>
        <row r="4263">
          <cell r="D4263" t="str">
            <v>Standard Test Conditions</v>
          </cell>
        </row>
        <row r="4264">
          <cell r="D4264" t="str">
            <v>Silicium cristalin</v>
          </cell>
        </row>
        <row r="4265">
          <cell r="E4265" t="str">
            <v>STC - standard test conditions - : conditions de tests standard en laboratoire, c'est à dire une répartition du rayonnement de type solaire AM = 1,5, un rayonnement incident normal sur la cellule PV de 1 000 W / m², et une température de cellule à + 25 °C</v>
          </cell>
        </row>
        <row r="4266">
          <cell r="E4266" t="str">
            <v>Silicium cristallin -  crystalline silicon -  : Nom sous lequel sont regroupées les différentes formes cristallines du silicium.</v>
          </cell>
        </row>
        <row r="4267">
          <cell r="E4267" t="str">
            <v>Standard Test Conditions, [(abréviation. STC)] terme anglais pour Conditions Standards de Test.</v>
          </cell>
        </row>
        <row r="4268">
          <cell r="E4268" t="str">
            <v>Ce sont les conditions normales d'essai. Des conditions d'essai homogènes sont mises en place pour permettre de comparer la puissance de différents panneaux solaire. Rayonnement 1000 W/m² ; température 25° degrés Celsius et AM 1.5.</v>
          </cell>
        </row>
        <row r="4269">
          <cell r="E4269" t="str">
            <v>Am = Air Mass ; cette indication chiffre l'épaisseur de l'atmosphère.</v>
          </cell>
        </row>
        <row r="4270">
          <cell r="D4270" t="str">
            <v>Silicium à faible épaisseur</v>
          </cell>
          <cell r="E4270" t="str">
            <v xml:space="preserve">Au niveau de l' Equateur, l'atmosphère a une épaisseur AM=1 , en Europe env. 1.5 </v>
          </cell>
        </row>
        <row r="4271">
          <cell r="E4271" t="str">
            <v>La sensibilité de la cellule solaire varie en fonction de la composition spectrale de la lumière.</v>
          </cell>
        </row>
        <row r="4272">
          <cell r="E4272" t="str">
            <v>Les filières Si à faible épaisseur</v>
          </cell>
        </row>
        <row r="4273">
          <cell r="D4273" t="str">
            <v>Store photovoltaique</v>
          </cell>
          <cell r="E4273" t="str">
            <v>Diverses solutions sont étudiées pour diminuer l’épaisseur des couches de silicium :</v>
          </cell>
        </row>
        <row r="4274">
          <cell r="E4274" t="str">
            <v>Le dépôt sur ruban est une solution testée de longue date et industrialisée par certains fabricants (RWE et Evergreen). La consommation de silicium est divisée par deux (8 g par Wc contre 16 g).</v>
          </cell>
        </row>
        <row r="4275">
          <cell r="E4275" t="str">
            <v>Produire de l’électricité en générant de l’ombre</v>
          </cell>
        </row>
        <row r="4277">
          <cell r="D4277" t="str">
            <v>Silicium monocristalin</v>
          </cell>
          <cell r="E4277" t="str">
            <v>Première mondiale française, le fabricant de stores Dickson vient de dévoiler une toile de store photovoltaïque. Développée par cette société, implantée à Wasquehal (Nord) depuis 1836, cette toile de store solaire en acrylique, teintée dans la masse, intè</v>
          </cell>
        </row>
        <row r="4279">
          <cell r="E4279" t="str">
            <v>Avec environ 40 Wc/m2, le rendement est environ trois fois inférieur à des panneaux photovoltaïques conventionnels. D'autre part, afin d’optimiser la production d’énergie et d’allonger la durée de vie des cellules, un moteur asservi par une centrale météo</v>
          </cell>
        </row>
        <row r="4281">
          <cell r="E4281" t="str">
            <v>Pour l’heure, Dickson prévoit la commercialisation de ce store photovoltaïque à l’horizon 2010. Proposé à la vente complet (toile de store acrylique avec revêtement photovoltaïque, moteur d’enroulement, onduleur pour injecter l’énergie produite dans le ré</v>
          </cell>
        </row>
        <row r="4283">
          <cell r="D4283" t="str">
            <v>String</v>
          </cell>
          <cell r="E4283" t="str">
            <v>Lors du refroidissement, le silicium fondu se solidifie en ne formant qu'un seul cristal de grande dimension. On découpe ensuite le cristal en fines tranches qui donneront les cellules. Ces cellules sont en général d'un bleu uniforme.</v>
          </cell>
        </row>
        <row r="4285">
          <cell r="E4285" t="str">
            <v>String (Modulstring), désigne plusieurs cellules solaires d"un panneau connectées en série.</v>
          </cell>
        </row>
        <row r="4286">
          <cell r="E4286" t="str">
            <v>on parle de string lorsque plusieurs cellules solaires sont montées en série à l'intérieur d'un panneau photovoltaïque.</v>
          </cell>
        </row>
        <row r="4287">
          <cell r="E4287" t="str">
            <v>inconvénients :</v>
          </cell>
        </row>
        <row r="4288">
          <cell r="D4288" t="str">
            <v>Structure porteuse</v>
          </cell>
          <cell r="E4288" t="str">
            <v>coût élevé,</v>
          </cell>
        </row>
        <row r="4289">
          <cell r="E4289" t="str">
            <v>rendement faible sous un faible éclairement.</v>
          </cell>
        </row>
        <row r="4290">
          <cell r="E4290" t="str">
            <v>La structure doit statiquement être adaptée aux charges de la neige et du vent. Il est important d'être attentif aux risques de corrosion.</v>
          </cell>
        </row>
        <row r="4291">
          <cell r="D4291" t="str">
            <v>Silicium polycristalin</v>
          </cell>
        </row>
        <row r="4292">
          <cell r="D4292" t="str">
            <v>Substrat</v>
          </cell>
        </row>
        <row r="4293">
          <cell r="E4293" t="str">
            <v>Silicium polycristallin -  polycrystalline silicon -  : Matériau utilisé dans la fabrication de cellules PV composé d'une multitude de cristau. appelé cristallites. Les atomes sont rangés de façon ordonnée dans chaque cristaux.</v>
          </cell>
        </row>
        <row r="4294">
          <cell r="E4294" t="str">
            <v>Substrat -  substrate material -  : Matériau utilisé comme support du revêtement photovoltaïque. Par exemple on utilise généralement le verre pour ses qualités mécanique dans la fabrication de cellules au silicium amorphe.</v>
          </cell>
        </row>
        <row r="4295">
          <cell r="E4295" t="str">
            <v>Silicium polycristallin ou  multicristallin, il se compose de petits cristaux liés entre eux ayant une taille de quelques millimètres à plusieurs centimètres. La production en est ainsi grandement simplifiée, par rapport au silicium monocristallin.</v>
          </cell>
        </row>
        <row r="4296">
          <cell r="D4296" t="str">
            <v>Sud vrai et Sud magnétique</v>
          </cell>
        </row>
        <row r="4297">
          <cell r="E4297" t="str">
            <v>Pendant le refroidissement du silicium, il se forme plusieurs cristaux. Ce genre de cellule est également bleu, mais pas uniforme, on distingue des motifs créés par les différents cristaux.</v>
          </cell>
        </row>
        <row r="4298">
          <cell r="E4298" t="str">
            <v xml:space="preserve">Si vous vous servez d'une boussole pour orienter des modules photovoltaïques, vous disposerez ceux-ci en fonction du sud magnétique plutôt que du sud vrai (sud géographique). Or, mieux vaut les orienter vers le sud vrai. Dans certaines régions du Canada, </v>
          </cell>
        </row>
        <row r="4299">
          <cell r="E4299" t="str">
            <v>avantages :</v>
          </cell>
        </row>
        <row r="4300">
          <cell r="D4300" t="str">
            <v>Surface installée</v>
          </cell>
          <cell r="E4300" t="str">
            <v>bon rendement, de 100Wc/m²[1], mais cependant moins bon que pour le monocristallin,</v>
          </cell>
        </row>
        <row r="4301">
          <cell r="E4301" t="str">
            <v>moins cher que le monocristallin.</v>
          </cell>
        </row>
        <row r="4302">
          <cell r="E4302" t="str">
            <v>la surface posée en Allemagne est 80 fois plus importante qu'en France</v>
          </cell>
        </row>
        <row r="4303">
          <cell r="E4303" t="str">
            <v>rendement faible sous un faible eclairement.</v>
          </cell>
        </row>
        <row r="4304">
          <cell r="D4304" t="str">
            <v>Surface nécessaire pour produire 1000 kWh</v>
          </cell>
        </row>
        <row r="4305">
          <cell r="E4305" t="str">
            <v>Ce sont les cellules les plus utilisées pour la production électrique (meilleur rapport qualité-prix).</v>
          </cell>
        </row>
        <row r="4306">
          <cell r="E4306" t="str">
            <v>Le productible d’une installation photovoltaïque dépend du rendement moyen des capteurs (un rendement de 12% signifie une puissance de 1,2kWc [voir définition du watt crête dans le lexique] pour 10m2 de panneaux), de la ressource solaire moyenne du lieu c</v>
          </cell>
        </row>
        <row r="4307">
          <cell r="D4307" t="str">
            <v>Silicium solaire</v>
          </cell>
          <cell r="E4307" t="str">
            <v>En Alsace la surface nécessaire est supérieure  (  10 à 12 m² )</v>
          </cell>
        </row>
        <row r="4309">
          <cell r="E4309" t="str">
            <v>Rendement possible</v>
          </cell>
        </row>
        <row r="4311">
          <cell r="D4311" t="str">
            <v>Spectre solaire</v>
          </cell>
          <cell r="E4311" t="str">
            <v>Les rendements des panneaux oscillent entre 6% (silicium amorphe) et 17% (hybride Sanyo), c’est-à-dire que, selon la technologie choisie, pour une surface de générateur de 1m2, la puissance crête pourra osciller entre 60W et 170W. La technologie la plus r</v>
          </cell>
        </row>
        <row r="4313">
          <cell r="D4313" t="str">
            <v>Système Héliotrope</v>
          </cell>
          <cell r="E4313" t="str">
            <v>Spectre solaire -  solar spectrum -  : Répartition en fonction de la longueur d'onde de l'énergie lumineuse émise par le soleil.</v>
          </cell>
        </row>
        <row r="4315">
          <cell r="D4315" t="str">
            <v>Standard Test Conditions</v>
          </cell>
          <cell r="E4315" t="str">
            <v>Système Héliotrope, Système de support spécial, grâce auquel l"orientation des panneaux solaires suit continuellement la course du soleil, si bien que le rayonnement solaire tombe toujours verticalement sur les cellules.</v>
          </cell>
        </row>
        <row r="4317">
          <cell r="D4317" t="str">
            <v>Système isolé</v>
          </cell>
          <cell r="E4317" t="str">
            <v>STC - standard test conditions - : conditions de tests standard en laboratoire, c'est à dire une répartition du rayonnement de type solaire AM = 1,5, un rayonnement incident normal sur la cellule PV de 1 000 W / m², et une température de cellule à + 25 °C</v>
          </cell>
        </row>
        <row r="4319">
          <cell r="E4319" t="str">
            <v>Système isolé, système photovoltaïque alimentant un consommateur isolé du réseau public d"électricité, par exemple en montagne ou dans des régions rurales.</v>
          </cell>
        </row>
        <row r="4320">
          <cell r="E4320" t="str">
            <v>Ce sont les conditions normales d'essai. Des conditions d'essai homogènes sont mises en place pour permettre de comparer la puissance de différents panneaux solaire. Rayonnement 1000 W/m² ; température 25° degrés Celsius et AM 1.5.</v>
          </cell>
        </row>
        <row r="4321">
          <cell r="E4321" t="str">
            <v>Am = Air Mass ; cette indication chiffre l'épaisseur de l'atmosphère.</v>
          </cell>
        </row>
        <row r="4322">
          <cell r="D4322" t="str">
            <v>Tarif d'achat par EDF</v>
          </cell>
          <cell r="E4322" t="str">
            <v xml:space="preserve">Au niveau de l' Equateur, l'atmosphère a une épaisseur AM=1 , en Europe env. 1.5 </v>
          </cell>
        </row>
        <row r="4323">
          <cell r="E4323" t="str">
            <v>La sensibilité de la cellule solaire varie en fonction de la composition spectrale de la lumière.</v>
          </cell>
        </row>
        <row r="4324">
          <cell r="E4324" t="str">
            <v>C'est la date de signature de votre contrat d'achat qui déterminera quels tarifs appliquer ( et non la signature du contrat de raccordement ) ou même l'intervention pour le raccordement.</v>
          </cell>
        </row>
        <row r="4325">
          <cell r="D4325" t="str">
            <v>Store photovoltaique</v>
          </cell>
        </row>
        <row r="4326">
          <cell r="E4326" t="str">
            <v>Intégré / En France métropolitaine</v>
          </cell>
        </row>
        <row r="4327">
          <cell r="E4327" t="str">
            <v>2006   0.55 euros le Wc</v>
          </cell>
        </row>
        <row r="4328">
          <cell r="E4328" t="str">
            <v>2007  0.56 euros</v>
          </cell>
        </row>
        <row r="4329">
          <cell r="E4329" t="str">
            <v>2008  0.57187 euros   ( dont 0.25 pour l'intégration )</v>
          </cell>
        </row>
        <row r="4330">
          <cell r="E4330">
            <v>2009</v>
          </cell>
        </row>
        <row r="4331">
          <cell r="E4331" t="str">
            <v>Non Intégré</v>
          </cell>
        </row>
        <row r="4332">
          <cell r="E4332" t="str">
            <v>2008  0.31193 €</v>
          </cell>
        </row>
        <row r="4333">
          <cell r="E4333" t="str">
            <v>Pour l’heure, Dickson prévoit la commercialisation de ce store photovoltaïque à l’horizon 2010. Proposé à la vente complet (toile de store acrylique avec revêtement photovoltaïque, moteur d’enroulement, onduleur pour injecter l’énergie produite dans le ré</v>
          </cell>
        </row>
        <row r="4334">
          <cell r="E4334" t="str">
            <v>Evolution du tarif du rachat, sur quelles bases ?</v>
          </cell>
        </row>
        <row r="4335">
          <cell r="D4335" t="str">
            <v>String</v>
          </cell>
          <cell r="E4335" t="str">
            <v>A l’heure actuelle, le tarif de rachat par EDF de votre production photovoltaïque est de 0.57187 € par kWh produit. Si vous habitez en Midi-Pyrénées et que vous avez un toit solaire d’environ 20 m², vous produisez entre 3000 et 4000 kWh par an.</v>
          </cell>
        </row>
        <row r="4336">
          <cell r="E4336" t="str">
            <v xml:space="preserve">Ce tarif de rachat est celui de 2008. En 2006, il était de 0.55 € et en 2007 de 0.56 €. Comment cette évolution de tarif fonctionne t-elle. Voici deux explications, la première qui rentre dans le détail du contrat et la seconde qui est une interprétation </v>
          </cell>
        </row>
        <row r="4337">
          <cell r="E4337" t="str">
            <v xml:space="preserve">Pour ceux qui aiment les chiffres, </v>
          </cell>
        </row>
        <row r="4338">
          <cell r="E4338" t="str">
            <v>L’évolution du tarif de rachat se fait selon un coefficient L de telle façon que Tarif_Année_N = L(N) * Tarif_Année_N-1. Pour le calcul du coefficient d’indexation L à appliquer au tarif avant facturation, la formule à appliquer est la suivante :</v>
          </cell>
        </row>
        <row r="4340">
          <cell r="D4340" t="str">
            <v>Structure porteuse</v>
          </cell>
        </row>
        <row r="4342">
          <cell r="E4342" t="str">
            <v>La structure doit statiquement être adaptée aux charges de la neige et du vent. Il est important d'être attentif aux risques de corrosion.</v>
          </cell>
        </row>
        <row r="4344">
          <cell r="D4344" t="str">
            <v>Substrat</v>
          </cell>
          <cell r="E4344" t="str">
            <v>1. ICHTTS1 est la valeur définitive de la dernière valeur connue à la date anniversaire de la mise en service de l’installation, ou à la date anniversaire de la prise d’effet du contrat d’achat pour les installations qui relèvent de l’article 7, de l’indi</v>
          </cell>
        </row>
        <row r="4345">
          <cell r="E4345" t="str">
            <v xml:space="preserve">2. PPEI est la valeur définitive de la dernière valeur connue à la date anniversaire de la mise en service de l’installation, ou à la date anniversaire de la prise d’effet du contrat d’achat pour les installations qui relèvent de l’article 7, de l’indice </v>
          </cell>
        </row>
        <row r="4346">
          <cell r="E4346" t="str">
            <v>4. ICHTTS10 et PPEI0 sont les valeurs définitives des dernières valeurs connues à la date de prise d’effet du contrat d’achat. Elles sont indiquées à l’article 6-« Indexation des tarifs d’achat » des conditions particulières du contrat d’achat.</v>
          </cell>
        </row>
        <row r="4347">
          <cell r="E4347" t="str">
            <v>Vous pouvez trouver ces indices auprès de l’INSEE. Le site d’Hespul a édité une note d’information pour vous aider à réaliser cette recherche.</v>
          </cell>
        </row>
        <row r="4348">
          <cell r="D4348" t="str">
            <v>Sud vrai et Sud magnétique</v>
          </cell>
          <cell r="E4348" t="str">
            <v>Voici ce que l’on trouve dans un contrat d’achat d’EDF :</v>
          </cell>
        </row>
        <row r="4349">
          <cell r="E4349" t="str">
            <v>Art 5 tarifs d’achat</v>
          </cell>
        </row>
        <row r="4350">
          <cell r="E4350" t="str">
            <v>“le tarif appliqué à la date de prise d’effet du contrat résulte de l’application des principes énoncés à l’article VII-2 des conditions générales. Compte tenu de la date de la demande complète de contrat, soit le XX XXXX 2008, le coefficient K d’indexati</v>
          </cell>
        </row>
        <row r="4351">
          <cell r="E4351" t="str">
            <v>Les tarifs d’achat applicables au présent contrat établis suivant les tarifs mentionnés à l’article VII des conditions générales après application des coefficients K et S, sont les suivants: 57,187 c€/kWh hors TVA”</v>
          </cell>
        </row>
        <row r="4352">
          <cell r="D4352" t="str">
            <v>Surface installée</v>
          </cell>
          <cell r="E4352" t="str">
            <v>Art 6 indexation des tarifs d’achat</v>
          </cell>
        </row>
        <row r="4353">
          <cell r="E4353" t="str">
            <v>“les tarifs mentionnés à l’article 5 sont indexés selon le coefficient L,…, à chaque date anniversaire de la prise d’effet du présent contrat définie à l’art 9 ci-dessous”</v>
          </cell>
        </row>
        <row r="4354">
          <cell r="E4354" t="str">
            <v>A noter toutefois que L’énergie susceptible d’être achetée au tarif mentionné est plafonnée. Le plafond annuel est défini comme le produit de la puissance crête installée par une durée annuelle de 1500 heures si l’installation est située en métropole cont</v>
          </cell>
        </row>
        <row r="4356">
          <cell r="D4356" t="str">
            <v>Surface nécessaire pour produire 1000 kWh</v>
          </cell>
          <cell r="E4356" t="str">
            <v xml:space="preserve">Voici un exemple de calcul : </v>
          </cell>
        </row>
        <row r="4357">
          <cell r="E4357" t="str">
            <v>PPEI         ICHTTS       Revalorisation annuelle</v>
          </cell>
        </row>
        <row r="4358">
          <cell r="E4358" t="str">
            <v>janv-06         109.3        131.8         2.01%</v>
          </cell>
        </row>
        <row r="4359">
          <cell r="E4359" t="str">
            <v>févr-06         109.4        132.3         1.97%</v>
          </cell>
        </row>
        <row r="4360">
          <cell r="E4360" t="str">
            <v>mars-06         109.8        132.8         1.82%</v>
          </cell>
        </row>
        <row r="4361">
          <cell r="E4361" t="str">
            <v>avr-06           110.6        133.1         1.95%</v>
          </cell>
        </row>
        <row r="4362">
          <cell r="E4362" t="str">
            <v>mai-06           110.9        133.5         2.17%</v>
          </cell>
        </row>
        <row r="4363">
          <cell r="E4363" t="str">
            <v>juin-06           111          133.8          2.08%</v>
          </cell>
        </row>
        <row r="4364">
          <cell r="E4364" t="str">
            <v>juil-06            111.7        134            2.10%</v>
          </cell>
        </row>
        <row r="4365">
          <cell r="D4365" t="str">
            <v>Système Héliotrope</v>
          </cell>
          <cell r="E4365" t="str">
            <v>août-06         112          134.3          2.07%</v>
          </cell>
        </row>
        <row r="4366">
          <cell r="E4366" t="str">
            <v>sept-06         111.3        134.5         1.68%</v>
          </cell>
        </row>
        <row r="4367">
          <cell r="E4367" t="str">
            <v>oct-06           111.4        134.7         1.62%</v>
          </cell>
        </row>
        <row r="4368">
          <cell r="E4368" t="str">
            <v>nov-06          111.3        134.9         1.67%</v>
          </cell>
        </row>
        <row r="4369">
          <cell r="D4369" t="str">
            <v>Système isolé</v>
          </cell>
          <cell r="E4369" t="str">
            <v>déc-06          111.2        134.8         1.63%</v>
          </cell>
        </row>
        <row r="4370">
          <cell r="E4370" t="str">
            <v>janv-07         111.3        135.3         1.35%</v>
          </cell>
        </row>
        <row r="4371">
          <cell r="E4371" t="str">
            <v>févr-07         111.8        135.7         1.43%</v>
          </cell>
        </row>
        <row r="4372">
          <cell r="E4372" t="str">
            <v>[...]</v>
          </cell>
        </row>
        <row r="4373">
          <cell r="E4373" t="str">
            <v>déc-07          116.1        138.6         2.17%</v>
          </cell>
        </row>
        <row r="4374">
          <cell r="D4374" t="str">
            <v>Tarif d'achat par EDF</v>
          </cell>
          <cell r="E4374" t="str">
            <v xml:space="preserve">janv-08         116.8        139            2.30% </v>
          </cell>
        </row>
        <row r="4376">
          <cell r="E4376" t="str">
            <v>Et pour les autres…</v>
          </cell>
        </row>
        <row r="4378">
          <cell r="E4378" t="str">
            <v>En moyenne, la revalorisation est de 2% par an (coefficient 1.02). Est-ce un hasard où non si ces 2% correspondent justement aux objectifs maximals d’inflation fixés la Banque Centrale Européenne ? Cette indexation repose sur 2 indicateurs principaux : le</v>
          </cell>
        </row>
        <row r="4379">
          <cell r="E4379" t="str">
            <v>2006   0.55 euros le Wc</v>
          </cell>
        </row>
        <row r="4380">
          <cell r="D4380" t="str">
            <v>Taux de rendement d'un panneau photovoltaïque</v>
          </cell>
          <cell r="E4380" t="str">
            <v>2007  0.56 euros</v>
          </cell>
        </row>
        <row r="4381">
          <cell r="E4381" t="str">
            <v>2008  0.57187 euros   ( dont 0.25 pour l'intégration )</v>
          </cell>
        </row>
        <row r="4382">
          <cell r="E4382" t="str">
            <v>Le taux de rendement indique le rapport entre deux mesures de puissance au niveau d’un système – la puissance de sortie par rapport à la puissance d’entrée. Le taux de rendement est une valeur momentanée, qui dépend des conditions de service du système au</v>
          </cell>
        </row>
        <row r="4383">
          <cell r="E4383" t="str">
            <v>Non Intégré</v>
          </cell>
        </row>
        <row r="4384">
          <cell r="E4384" t="str">
            <v>Le taux de rendement indique le rapport entre la puissance fournie et la puissance du rayonnement capté par un panneau solaire, en fonction de sa surface.</v>
          </cell>
        </row>
        <row r="4386">
          <cell r="D4386" t="str">
            <v>Taux de réfaction</v>
          </cell>
          <cell r="E4386" t="str">
            <v>Evolution du tarif du rachat, sur quelles bases ?</v>
          </cell>
        </row>
        <row r="4387">
          <cell r="E4387" t="str">
            <v>A l’heure actuelle, le tarif de rachat par EDF de votre production photovoltaïque est de 0.57187 € par kWh produit. Si vous habitez en Midi-Pyrénées et que vous avez un toit solaire d’environ 20 m², vous produisez entre 3000 et 4000 kWh par an.</v>
          </cell>
        </row>
        <row r="4388">
          <cell r="E4388" t="str">
            <v>Le taux de réfaction correspond à la part moyenne des coûts de raccordement couverte par le tarif d'utilisation du réseaux public (TURP). Ce taux est fixé à 40% pour 2009 et 2010.</v>
          </cell>
        </row>
        <row r="4389">
          <cell r="E4389" t="str">
            <v xml:space="preserve">Pour ceux qui aiment les chiffres, </v>
          </cell>
        </row>
        <row r="4390">
          <cell r="D4390" t="str">
            <v>Taxe professionnelle</v>
          </cell>
          <cell r="E4390" t="str">
            <v>L’évolution du tarif de rachat se fait selon un coefficient L de telle façon que Tarif_Année_N = L(N) * Tarif_Année_N-1. Pour le calcul du coefficient d’indexation L à appliquer au tarif avant facturation, la formule à appliquer est la suivante :</v>
          </cell>
        </row>
        <row r="4392">
          <cell r="E4392" t="str">
            <v>La taxe professionnelle, est dûe comme pour toutes immobilisations, mais avec un abattement supplémentaire de 50% et possibilité est donnée aux collectivités territoriales de décider d’un abattement de 100%.</v>
          </cell>
        </row>
        <row r="4394">
          <cell r="D4394" t="str">
            <v>Technique de fabrication</v>
          </cell>
        </row>
        <row r="4396">
          <cell r="E4396" t="str">
            <v>Le silicium est actuellement le matériau le plus utilisé pour fabriquer les cellules photovoltaïques disponibles à un niveau industriel. Divers traitements du sable permettent de purifier le silicium qui est alors chauffé et réduit dans un four. Le produi</v>
          </cell>
        </row>
        <row r="4397">
          <cell r="E4397" t="str">
            <v xml:space="preserve">2. PPEI est la valeur définitive de la dernière valeur connue à la date anniversaire de la mise en service de l’installation, ou à la date anniversaire de la prise d’effet du contrat d’achat pour les installations qui relèvent de l’article 7, de l’indice </v>
          </cell>
        </row>
        <row r="4398">
          <cell r="E4398" t="str">
            <v>La production des cellules photovoltaïques nécessite de l'énergie, et on estime qu'une cellule photovoltaïque doit fonctionner environ 2 à 3 ans suivant sa technologie pour produire l'énergie qui a été nécessaire à sa fabrication (retour energétique du mo</v>
          </cell>
        </row>
        <row r="4399">
          <cell r="E4399" t="str">
            <v>Vous pouvez trouver ces indices auprès de l’INSEE. Le site d’Hespul a édité une note d’information pour vous aider à réaliser cette recherche.</v>
          </cell>
        </row>
        <row r="4400">
          <cell r="D4400" t="str">
            <v>Température de la cellule</v>
          </cell>
          <cell r="E4400" t="str">
            <v>Voici ce que l’on trouve dans un contrat d’achat d’EDF :</v>
          </cell>
        </row>
        <row r="4401">
          <cell r="E4401" t="str">
            <v>Art 5 tarifs d’achat</v>
          </cell>
        </row>
        <row r="4402">
          <cell r="E4402" t="str">
            <v>La température de la cellule influence le rendement de conversion photo-voltaïque. Le rendement diminue de 0,5% par 0C. Les fabricants indiquent le rendement pour une température de cellule de 250C. Lorsque le rendement est de 15% à 250C, il est d'environ</v>
          </cell>
        </row>
        <row r="4403">
          <cell r="E4403" t="str">
            <v>Les tarifs d’achat applicables au présent contrat établis suivant les tarifs mentionnés à l’article VII des conditions générales après application des coefficients K et S, sont les suivants: 57,187 c€/kWh hors TVA”</v>
          </cell>
        </row>
        <row r="4404">
          <cell r="E4404" t="str">
            <v>Art 6 indexation des tarifs d’achat</v>
          </cell>
        </row>
        <row r="4405">
          <cell r="E4405" t="str">
            <v>“les tarifs mentionnés à l’article 5 sont indexés selon le coefficient L,…, à chaque date anniversaire de la prise d’effet du présent contrat définie à l’art 9 ci-dessous”</v>
          </cell>
        </row>
        <row r="4406">
          <cell r="E4406" t="str">
            <v>A noter toutefois que L’énergie susceptible d’être achetée au tarif mentionné est plafonnée. Le plafond annuel est défini comme le produit de la puissance crête installée par une durée annuelle de 1500 heures si l’installation est située en métropole cont</v>
          </cell>
        </row>
        <row r="4408">
          <cell r="E4408" t="str">
            <v xml:space="preserve">Voici un exemple de calcul : </v>
          </cell>
        </row>
        <row r="4409">
          <cell r="E4409" t="str">
            <v>PPEI         ICHTTS       Revalorisation annuelle</v>
          </cell>
        </row>
        <row r="4410">
          <cell r="E4410" t="str">
            <v>janv-06         109.3        131.8         2.01%</v>
          </cell>
        </row>
        <row r="4411">
          <cell r="E4411" t="str">
            <v>févr-06         109.4        132.3         1.97%</v>
          </cell>
        </row>
        <row r="4412">
          <cell r="E4412" t="str">
            <v>mars-06         109.8        132.8         1.82%</v>
          </cell>
        </row>
        <row r="4413">
          <cell r="E4413" t="str">
            <v>avr-06           110.6        133.1         1.95%</v>
          </cell>
        </row>
        <row r="4414">
          <cell r="E4414" t="str">
            <v>mai-06           110.9        133.5         2.17%</v>
          </cell>
        </row>
        <row r="4415">
          <cell r="E4415" t="str">
            <v>juin-06           111          133.8          2.08%</v>
          </cell>
        </row>
        <row r="4416">
          <cell r="E4416" t="str">
            <v>juil-06            111.7        134            2.10%</v>
          </cell>
        </row>
        <row r="4417">
          <cell r="E4417" t="str">
            <v>août-06         112          134.3          2.07%</v>
          </cell>
        </row>
        <row r="4418">
          <cell r="E4418" t="str">
            <v>sept-06         111.3        134.5         1.68%</v>
          </cell>
        </row>
        <row r="4419">
          <cell r="E4419" t="str">
            <v>oct-06           111.4        134.7         1.62%</v>
          </cell>
        </row>
        <row r="4420">
          <cell r="E4420" t="str">
            <v>nov-06          111.3        134.9         1.67%</v>
          </cell>
        </row>
        <row r="4421">
          <cell r="E4421" t="str">
            <v>déc-06          111.2        134.8         1.63%</v>
          </cell>
        </row>
        <row r="4422">
          <cell r="E4422" t="str">
            <v>janv-07         111.3        135.3         1.35%</v>
          </cell>
        </row>
        <row r="4423">
          <cell r="E4423" t="str">
            <v>févr-07         111.8        135.7         1.43%</v>
          </cell>
        </row>
        <row r="4424">
          <cell r="D4424" t="str">
            <v>Temps de retour énergétique</v>
          </cell>
          <cell r="E4424" t="str">
            <v>[...]</v>
          </cell>
        </row>
        <row r="4425">
          <cell r="E4425" t="str">
            <v>déc-07          116.1        138.6         2.17%</v>
          </cell>
        </row>
        <row r="4426">
          <cell r="E4426" t="str">
            <v>Temps de retour énergétique, temps nécessaire à un système photovoltaïque  pour produite autant d"énergie que celle ayant été nécessaire à sa fabrication.</v>
          </cell>
        </row>
        <row r="4428">
          <cell r="E4428" t="str">
            <v>Un système photovoltaïque raccordé au réseau en France met environ 2 ans et demi pour produire la quantité d’énergie qui a été nécessaire à sa fabrication (temps de retour énergétique de 2 ans et demi) et produit au cours de sa durée de vie environ 10 foi</v>
          </cell>
        </row>
        <row r="4430">
          <cell r="E4430" t="str">
            <v>En moyenne, la revalorisation est de 2% par an (coefficient 1.02). Est-ce un hasard où non si ces 2% correspondent justement aux objectifs maximals d’inflation fixés la Banque Centrale Européenne ? Cette indexation repose sur 2 indicateurs principaux : le</v>
          </cell>
        </row>
        <row r="4432">
          <cell r="D4432" t="str">
            <v>Taux de rendement d'un panneau photovoltaïque</v>
          </cell>
        </row>
        <row r="4434">
          <cell r="E4434" t="str">
            <v>Le taux de rendement indique le rapport entre deux mesures de puissance au niveau d’un système – la puissance de sortie par rapport à la puissance d’entrée. Le taux de rendement est une valeur momentanée, qui dépend des conditions de service du système au</v>
          </cell>
        </row>
        <row r="4436">
          <cell r="E4436" t="str">
            <v>Le taux de rendement indique le rapport entre la puissance fournie et la puissance du rayonnement capté par un panneau solaire, en fonction de sa surface.</v>
          </cell>
        </row>
        <row r="4438">
          <cell r="D4438" t="str">
            <v>Taux de réfaction</v>
          </cell>
        </row>
        <row r="4440">
          <cell r="E4440" t="str">
            <v>Le taux de réfaction correspond à la part moyenne des coûts de raccordement couverte par le tarif d'utilisation du réseaux public (TURP). Ce taux est fixé à 40% pour 2009 et 2010.</v>
          </cell>
        </row>
        <row r="4442">
          <cell r="D4442" t="str">
            <v>Tension</v>
          </cell>
        </row>
        <row r="4444">
          <cell r="E4444" t="str">
            <v>Tension (unité : Volt, V ; symbole : U ) -  voltage (V, V) -  : Différence de potentiel électrique entre deux point d'un circuit électrique. Le symbole V est également utilisé pour désigner les tensions.</v>
          </cell>
        </row>
        <row r="4445">
          <cell r="E4445" t="str">
            <v>Tension de circuit ouvert (unité : Volt, V ; symbole : UCO) -  open circuit voltage (V, UOC) -  : Tension* aux bornes d'une cellule PV soumise à un rayonnement (par exemple la lumière du soleil), lorsqu'il ne circule aucun courant* (circuit ouvert, impéda</v>
          </cell>
        </row>
        <row r="4446">
          <cell r="D4446" t="str">
            <v>Technique de fabrication</v>
          </cell>
        </row>
        <row r="4447">
          <cell r="E4447" t="str">
            <v>Différence potentielle entre deux points, par exemple entre les deux pôles d'une batterie. La tension (U) est à l'origine du courant électrique (I) ; selon la loi d'Ohm (U = R * I), ces deux grandeurs sont reliées entre elles par la résistance (R) d'un co</v>
          </cell>
        </row>
        <row r="4448">
          <cell r="E4448" t="str">
            <v>Le silicium est actuellement le matériau le plus utilisé pour fabriquer les cellules photovoltaïques disponibles à un niveau industriel. Divers traitements du sable permettent de purifier le silicium qui est alors chauffé et réduit dans un four. Le produi</v>
          </cell>
        </row>
        <row r="4449">
          <cell r="D4449" t="str">
            <v>Tension à vide</v>
          </cell>
        </row>
        <row r="4450">
          <cell r="E4450" t="str">
            <v>La production des cellules photovoltaïques nécessite de l'énergie, et on estime qu'une cellule photovoltaïque doit fonctionner environ 2 à 3 ans suivant sa technologie pour produire l'énergie qui a été nécessaire à sa fabrication (retour energétique du mo</v>
          </cell>
        </row>
        <row r="4451">
          <cell r="E4451" t="str">
            <v>Tension électrique d'un panneau solaire ou d'une cellule ou, lorsque les deux pôles ne sont pas reliés l'un à l'autre, aucun courant ne circule entre eux. (Abréviation UL)</v>
          </cell>
        </row>
        <row r="4452">
          <cell r="D4452" t="str">
            <v>Température de la cellule</v>
          </cell>
        </row>
        <row r="4453">
          <cell r="D4453" t="str">
            <v>TEP</v>
          </cell>
        </row>
        <row r="4454">
          <cell r="E4454" t="str">
            <v>La température de la cellule influence le rendement de conversion photo-voltaïque. Le rendement diminue de 0,5% par 0C. Les fabricants indiquent le rendement pour une température de cellule de 250C. Lorsque le rendement est de 15% à 250C, il est d'environ</v>
          </cell>
        </row>
        <row r="4455">
          <cell r="E4455" t="str">
            <v>Tonne Equivalent Pétrole, = énergie qui peut être fournie par une tonne de pétrole,</v>
          </cell>
        </row>
        <row r="4456">
          <cell r="E4456" t="str">
            <v>1 TEP = 42 GJ (PCI)</v>
          </cell>
        </row>
        <row r="4457">
          <cell r="E4457" t="str">
            <v>1 TEP = 6,8 stères de bois</v>
          </cell>
        </row>
        <row r="4458">
          <cell r="E4458" t="str">
            <v>1 TEP = 3,84 MWh électricité nucléaire</v>
          </cell>
        </row>
        <row r="4459">
          <cell r="E4459" t="str">
            <v>1 TEP = 11,6 MWh électricité autre</v>
          </cell>
        </row>
        <row r="4461">
          <cell r="D4461" t="str">
            <v>Toitures</v>
          </cell>
        </row>
        <row r="4476">
          <cell r="D4476" t="str">
            <v>Temps de retour énergétique</v>
          </cell>
        </row>
        <row r="4478">
          <cell r="D4478" t="str">
            <v>Traker à un essieu</v>
          </cell>
          <cell r="E4478" t="str">
            <v>Temps de retour énergétique, temps nécessaire à un système photovoltaïque  pour produite autant d"énergie que celle ayant été nécessaire à sa fabrication.</v>
          </cell>
        </row>
        <row r="4480">
          <cell r="E4480" t="str">
            <v>Un tracker permettant un suivi solaire qui se caractérise par une très grande stabilité. Tandis que les installations photovoltaiques traditionelles ne peuvent capter un maximum d’énergie solaire que pendant quelques heures par jour, les sytèmes qui suive</v>
          </cell>
        </row>
        <row r="4481">
          <cell r="E4481" t="str">
            <v>source : http://www.mp-tec.de/Tracker_a_un_essieu.254+M5ab988697c2.0.html</v>
          </cell>
        </row>
        <row r="4486">
          <cell r="D4486" t="str">
            <v>Tuiles photovoltaïques</v>
          </cell>
        </row>
        <row r="4488">
          <cell r="E4488" t="str">
            <v>En intégration</v>
          </cell>
        </row>
        <row r="4489">
          <cell r="E4489" t="str">
            <v>Les tuiles photovoltaïques peuvent être installées dans le cadre de la construction ou de la rénovation des bâtiments. Elles ont l'aspect de panneaux photovoltaiques mais elles offrent la même étanchéité que les tuiles traditionnelles.</v>
          </cell>
        </row>
        <row r="4491">
          <cell r="D4491" t="str">
            <v>TVA maxi sur les panneaux solaires /  12 06 2007</v>
          </cell>
        </row>
        <row r="4493">
          <cell r="E4493" t="str">
            <v>Alors que Nicolas Sarkozy, en campagne électorale, promettait une TVA réduite sur les énergies propres, le ministère des finances prenait une mesure, le 8 mai, visant à appliquer une TVA à 19,6% sur les grosses installations de panneaux solaires.</v>
          </cell>
        </row>
        <row r="4494">
          <cell r="D4494" t="str">
            <v>Tension</v>
          </cell>
          <cell r="E4494" t="str">
            <v xml:space="preserve">Ainsi, et de manière rétroactive, si une installation privée de panneaux solaires s'inscrit dans la construction d'un logement neuf ou si sa production est revendue à EDF (même si l'on rachète l'électricité ensuite à EDF) ou si cette installation dépasse </v>
          </cell>
        </row>
        <row r="4495">
          <cell r="E4495" t="str">
            <v>Tous les détails du rescrit n°2007/12 du 8 mai 2007 :</v>
          </cell>
        </row>
        <row r="4496">
          <cell r="E4496" t="str">
            <v>http://doc.impots.gouv.fr/aida/Apw.fcgi?collection=RES&amp;annee=2007&amp;numero=12&amp;FILE=docFiscale.html</v>
          </cell>
        </row>
        <row r="4497">
          <cell r="E4497" t="str">
            <v>Tension de circuit ouvert (unité : Volt, V ; symbole : UCO) -  open circuit voltage (V, UOC) -  : Tension* aux bornes d'une cellule PV soumise à un rayonnement (par exemple la lumière du soleil), lorsqu'il ne circule aucun courant* (circuit ouvert, impéda</v>
          </cell>
        </row>
        <row r="4498">
          <cell r="D4498" t="str">
            <v>Type de pose des panneaux photovoltaïques</v>
          </cell>
        </row>
        <row r="4499">
          <cell r="E4499" t="str">
            <v>Différence potentielle entre deux points, par exemple entre les deux pôles d'une batterie. La tension (U) est à l'origine du courant électrique (I) ; selon la loi d'Ohm (U = R * I), ces deux grandeurs sont reliées entre elles par la résistance (R) d'un co</v>
          </cell>
        </row>
        <row r="4500">
          <cell r="E4500" t="str">
            <v>Les modules photovoltaïques</v>
          </cell>
        </row>
        <row r="4501">
          <cell r="D4501" t="str">
            <v>Tension à vide</v>
          </cell>
        </row>
        <row r="4502">
          <cell r="E4502" t="str">
            <v>L’essor actuel que connait le marché du solaire photovoltaïque a conduit les fabricants de modules solaires photovoltaïques à proposer des solutions de plus en plus nombreuses pour leur installation.</v>
          </cell>
        </row>
        <row r="4503">
          <cell r="E4503" t="str">
            <v>Si il y a quelques années nous ne disposions que des traditionnels panneaux solaires photovoltaïques aujourd’hui la gamme s’est élargie, mais l’évolution la plus importante concerne les possibilités d’intégration des panneaux solaires photovoltaïques.</v>
          </cell>
        </row>
        <row r="4504">
          <cell r="E4504" t="str">
            <v>Il est en effet possible aujourd’hui de poser des panneaux solaires photovoltaïques verticalement ou horizontalement sur à peu près tous les types de structure. Les panneaux solaires photovoltaïques peuvent être posés :</v>
          </cell>
        </row>
        <row r="4505">
          <cell r="D4505" t="str">
            <v>TEP</v>
          </cell>
        </row>
        <row r="4506">
          <cell r="E4506" t="str">
            <v>- En surimposition sur la toiture</v>
          </cell>
        </row>
        <row r="4507">
          <cell r="E4507" t="str">
            <v>- En intégration dans la toiture</v>
          </cell>
        </row>
        <row r="4508">
          <cell r="E4508" t="str">
            <v>- Sur des bacs ou des poteaux en toiture plate ou au sol</v>
          </cell>
        </row>
        <row r="4509">
          <cell r="E4509" t="str">
            <v>- En façade</v>
          </cell>
        </row>
        <row r="4510">
          <cell r="E4510" t="str">
            <v>- En brise auvent au dessus des fenêtres</v>
          </cell>
        </row>
        <row r="4511">
          <cell r="E4511" t="str">
            <v>- En brise soleil</v>
          </cell>
        </row>
        <row r="4513">
          <cell r="D4513" t="str">
            <v>Unité photovoltaïque de base</v>
          </cell>
        </row>
        <row r="4515">
          <cell r="E4515" t="str">
            <v>L’unité photovoltaïque de base mise en oeuvre par HESPUL a généralement une puissance de 1.1 kWc.</v>
          </cell>
        </row>
        <row r="4516">
          <cell r="E4516" t="str">
            <v>Elle correspond à l’association optimale de 10 panneaux de 110 Wc et d'un onduleur de 850 W</v>
          </cell>
        </row>
        <row r="4517">
          <cell r="E4517" t="str">
            <v>Mais plusieurs systèmes identiques de 1,1 kWc peuvent être associés en parallèle afin de consulter des centrales de 2,2 ou 3,3 kWc.</v>
          </cell>
        </row>
        <row r="4518">
          <cell r="E4518" t="str">
            <v>Les coûts matériels, les surfaces nécessaires ainsi que les quantités d’énergie produites seront ainsi mutilipliées d'autant.</v>
          </cell>
        </row>
        <row r="4519">
          <cell r="E4519" t="str">
            <v>Les frais de pose ne sont en revanche pas directement proportionnels.</v>
          </cell>
        </row>
        <row r="4530">
          <cell r="D4530" t="str">
            <v>Traker à un essieu</v>
          </cell>
        </row>
        <row r="4532">
          <cell r="E4532" t="str">
            <v>Un tracker permettant un suivi solaire qui se caractérise par une très grande stabilité. Tandis que les installations photovoltaiques traditionelles ne peuvent capter un maximum d’énergie solaire que pendant quelques heures par jour, les sytèmes qui suive</v>
          </cell>
        </row>
        <row r="4533">
          <cell r="E4533" t="str">
            <v>source : http://www.mp-tec.de/Tracker_a_un_essieu.254+M5ab988697c2.0.html</v>
          </cell>
        </row>
        <row r="4538">
          <cell r="D4538" t="str">
            <v>Tuiles photovoltaïques</v>
          </cell>
        </row>
        <row r="4540">
          <cell r="E4540" t="str">
            <v>En intégration</v>
          </cell>
        </row>
        <row r="4541">
          <cell r="E4541" t="str">
            <v>Les tuiles photovoltaïques peuvent être installées dans le cadre de la construction ou de la rénovation des bâtiments. Elles ont l'aspect de panneaux photovoltaiques mais elles offrent la même étanchéité que les tuiles traditionnelles.</v>
          </cell>
        </row>
        <row r="4543">
          <cell r="D4543" t="str">
            <v>TVA maxi sur les panneaux solaires /  12 06 2007</v>
          </cell>
        </row>
        <row r="4545">
          <cell r="E4545" t="str">
            <v>Alors que Nicolas Sarkozy, en campagne électorale, promettait une TVA réduite sur les énergies propres, le ministère des finances prenait une mesure, le 8 mai, visant à appliquer une TVA à 19,6% sur les grosses installations de panneaux solaires.</v>
          </cell>
        </row>
        <row r="4546">
          <cell r="D4546" t="str">
            <v>Utilisation de l'Electricité</v>
          </cell>
          <cell r="E4546" t="str">
            <v xml:space="preserve">Ainsi, et de manière rétroactive, si une installation privée de panneaux solaires s'inscrit dans la construction d'un logement neuf ou si sa production est revendue à EDF (même si l'on rachète l'électricité ensuite à EDF) ou si cette installation dépasse </v>
          </cell>
        </row>
        <row r="4547">
          <cell r="E4547" t="str">
            <v>Tous les détails du rescrit n°2007/12 du 8 mai 2007 :</v>
          </cell>
        </row>
        <row r="4548">
          <cell r="E4548" t="str">
            <v>Dans une habitation, que ce soit pour les installations autonomes ou raccordées au réseau, une démarche globale préliminaire de maîtrise de l'énergie est nécessaire (changer les réfrigérateurs de mauvais rendement, éviter les halogènes et les lampes à inc</v>
          </cell>
        </row>
        <row r="4550">
          <cell r="D4550" t="str">
            <v>Vente de ma maison</v>
          </cell>
        </row>
        <row r="4552">
          <cell r="E4552" t="str">
            <v>En cas de vente de ma maison, mon successeur doit-il recommencer toutes les démarches administratives ?</v>
          </cell>
        </row>
        <row r="4554">
          <cell r="E4554" t="str">
            <v>Oui, l’installation et le contrat avec EDF ne sont pas liés à une personne mais à un bâtiment. De fait, votre successeur devra seulement s’identifier et à son tour deviendra « producteur ». De plus, cette installation solaire créée une valeur ajoutée pour</v>
          </cell>
        </row>
        <row r="4555">
          <cell r="E4555" t="str">
            <v>Si il y a quelques années nous ne disposions que des traditionnels panneaux solaires photovoltaïques aujourd’hui la gamme s’est élargie, mais l’évolution la plus importante concerne les possibilités d’intégration des panneaux solaires photovoltaïques.</v>
          </cell>
        </row>
        <row r="4556">
          <cell r="D4556" t="str">
            <v>Ventilation</v>
          </cell>
          <cell r="E4556" t="str">
            <v>Il est en effet possible aujourd’hui de poser des panneaux solaires photovoltaïques verticalement ou horizontalement sur à peu près tous les types de structure. Les panneaux solaires photovoltaïques peuvent être posés :</v>
          </cell>
        </row>
        <row r="4558">
          <cell r="E4558" t="str">
            <v>Ventilation arrière, en ventilant l"arrière du panneau, sa température reste minimale et son rendement optimal.</v>
          </cell>
        </row>
        <row r="4559">
          <cell r="E4559" t="str">
            <v>- En intégration dans la toiture</v>
          </cell>
        </row>
        <row r="4560">
          <cell r="D4560" t="str">
            <v>Volt</v>
          </cell>
          <cell r="E4560" t="str">
            <v>- Sur des bacs ou des poteaux en toiture plate ou au sol</v>
          </cell>
        </row>
        <row r="4561">
          <cell r="E4561" t="str">
            <v>- En façade</v>
          </cell>
        </row>
        <row r="4562">
          <cell r="E4562" t="str">
            <v>Volt -Volt -  : Unité de force électromotrice correspondant au passage d'un courant* d'un Ampère* dans une résistance de 1 ohm*.</v>
          </cell>
        </row>
        <row r="4563">
          <cell r="E4563" t="str">
            <v>- En brise soleil</v>
          </cell>
        </row>
        <row r="4564">
          <cell r="D4564" t="str">
            <v>Wafer</v>
          </cell>
        </row>
        <row r="4565">
          <cell r="D4565" t="str">
            <v>Unité photovoltaïque de base</v>
          </cell>
        </row>
        <row r="4566">
          <cell r="E4566" t="str">
            <v>Tranche" de silicium utilisée dans la fabrication d'un module photovoltaïque</v>
          </cell>
        </row>
        <row r="4567">
          <cell r="E4567" t="str">
            <v>Wafer, Terme désignant une fine tranche d"un matériau de semi-conducteur. Il est le composant de base entrant dans la fabrication de puces d'ordinateurs et de cellules solaires.  Les tranches sont en général coupées dans des blocs de semi-conducteurs et o</v>
          </cell>
        </row>
        <row r="4568">
          <cell r="E4568" t="str">
            <v>Elle correspond à l’association optimale de 10 panneaux de 110 Wc et d'un onduleur de 850 W</v>
          </cell>
        </row>
        <row r="4569">
          <cell r="D4569" t="str">
            <v>Watt</v>
          </cell>
          <cell r="E4569" t="str">
            <v>Mais plusieurs systèmes identiques de 1,1 kWc peuvent être associés en parallèle afin de consulter des centrales de 2,2 ou 3,3 kWc.</v>
          </cell>
        </row>
        <row r="4570">
          <cell r="E4570" t="str">
            <v>Les coûts matériels, les surfaces nécessaires ainsi que les quantités d’énergie produites seront ainsi mutilipliées d'autant.</v>
          </cell>
        </row>
        <row r="4571">
          <cell r="E4571" t="str">
            <v>Watt (W) -  Watt -  : Unité de puissance électrique égale (dans des circuits à courant continu*) au produit du courant* et de la tension*.</v>
          </cell>
        </row>
        <row r="4573">
          <cell r="D4573" t="str">
            <v>Watt-Crête</v>
          </cell>
        </row>
        <row r="4575">
          <cell r="E4575" t="str">
            <v>Watt crête (Wc) -  Watt peak (Wp) -  : Voir puissance crête.</v>
          </cell>
        </row>
        <row r="4576">
          <cell r="E4576" t="str">
            <v>Le watt-crête (Wc) est l'unité de puissance d'un capteur photovoltaïque. Il correspond à la délivrance d'une puissance électrique de 1 Watt, sous des conditions optimales d'ensoleillement et d'orientation (plein Sud, 30°).</v>
          </cell>
        </row>
        <row r="4577">
          <cell r="E4577" t="str">
            <v>Le watt crête est une unité de mesure de la puissance des cellules et des panneaux photovoltaïques. C'est la puissance maximale délivrée dans certaines conditions :</v>
          </cell>
        </row>
        <row r="4579">
          <cell r="E4579" t="str">
            <v>ensoleillement 1000W/m2</v>
          </cell>
        </row>
        <row r="4580">
          <cell r="E4580" t="str">
            <v>température 25°C</v>
          </cell>
        </row>
        <row r="4582">
          <cell r="E4582" t="str">
            <v>Par exemple un module de puissance 120Wc et de 1 m2 de surface. Le module fournit alors une puissance de 120W, ce qui fait donc un rendement de 12%. Les prix des panneaux sont souvent indiqués en euro/Wc pour permettre la comparaison. (Abréviation Wc)</v>
          </cell>
        </row>
        <row r="4584">
          <cell r="D4584" t="str">
            <v>Watt-Heure</v>
          </cell>
        </row>
        <row r="4586">
          <cell r="E4586" t="str">
            <v>Watt-heure (Wh) -  Watt hour (Wh) -  : Unité d'énergie représentant l'énergie électrique délivrée ou consommée par un système électrique. Un Watt . heure correspond à l'énergie consommée ou délivrée par un système de un Watt de puissance pendant une heure</v>
          </cell>
        </row>
        <row r="4588">
          <cell r="E4588" t="str">
            <v>Un Watt-heure correspond à l'énergie consommée ou délivrée par un système d'une puissance de 1 Watt pendant une heure.L'unité de travail équivalente à 3 600 joules. On utilise le plus souvent avec des multiples exprimés en kWh (kilowattheure), en MWh (még</v>
          </cell>
        </row>
        <row r="4590">
          <cell r="D4590" t="str">
            <v>Watt-Peak</v>
          </cell>
        </row>
        <row r="4592">
          <cell r="E4592" t="str">
            <v>Watt-Peak, (Abréviation Wp), unité de mesure de la capacité de puissance des cellules solaires, grâce à laquelle il est possible de mesurer la puissance électrique maximale délivrée sous un rayonnement vertical d"un spectre solaire de AM 1,5. Les prix des</v>
          </cell>
        </row>
        <row r="4594">
          <cell r="D4594" t="str">
            <v>WEB BOX</v>
          </cell>
        </row>
        <row r="4596">
          <cell r="E4596" t="str">
            <v>Après la pose, et la mise en route</v>
          </cell>
        </row>
        <row r="4598">
          <cell r="D4598" t="str">
            <v>Utilisation de l'Electricité</v>
          </cell>
          <cell r="E4598" t="str">
            <v xml:space="preserve"> - Logiciel de surveillance d'installation</v>
          </cell>
        </row>
        <row r="4599">
          <cell r="E4599" t="str">
            <v xml:space="preserve"> - Logiciel de suivi de performance, et de résultats financiers, et d'économies de CO2</v>
          </cell>
        </row>
        <row r="4600">
          <cell r="E4600" t="str">
            <v>Dans une habitation, que ce soit pour les installations autonomes ou raccordées au réseau, une démarche globale préliminaire de maîtrise de l'énergie est nécessaire (changer les réfrigérateurs de mauvais rendement, éviter les halogènes et les lampes à inc</v>
          </cell>
        </row>
        <row r="4601">
          <cell r="E4601" t="str">
            <v>Pour ma part je vous conseille le site du constructeur d'onduleur SMA:qui propose avant  l'achat un excellent logiciel de recherche de panneaux et d'onduleurs. C'est une belle base de donnée, avec des centaines de panneaux et tous leurs onduleurs, travail</v>
          </cell>
        </row>
        <row r="4602">
          <cell r="D4602" t="str">
            <v>Vente de ma maison</v>
          </cell>
          <cell r="E4602" t="str">
            <v>Cà s'appelle GENau.xls</v>
          </cell>
        </row>
        <row r="4604">
          <cell r="E4604" t="str">
            <v>Ensuite quand vous avec une première idée, il y a "Sunny design". Il vous vérifiera la sélection que vous avez faite, et éditera un rapport.</v>
          </cell>
        </row>
        <row r="4606">
          <cell r="E4606" t="str">
            <v>Pour suivre l'installation en direct sur tous el sparamètre: "Sunny DATA". Sur un ebase excel, çà récupère toutes les données de votre onduleur et les met en forme et trace les courbes. Cà prépare aussi les données pour un envoi sur un portail web.</v>
          </cell>
        </row>
        <row r="4608">
          <cell r="D4608" t="str">
            <v>Ventilation</v>
          </cell>
          <cell r="E4608" t="str">
            <v>http://www.sma-france.com/index.php?id=3084&amp;ebene0=139&amp;name=Logiciel&amp;...</v>
          </cell>
        </row>
        <row r="4610">
          <cell r="E4610" t="str">
            <v>Sunny Web Box s'occupe d'envoyer automatiquement vos données de l'onduleur au portail SMA (hébergement gratuit).</v>
          </cell>
        </row>
        <row r="4611">
          <cell r="E4611" t="str">
            <v>mais pour le premier type, recherchez avec Google PVRET, PVSYS</v>
          </cell>
        </row>
        <row r="4612">
          <cell r="D4612" t="str">
            <v>Volt</v>
          </cell>
        </row>
        <row r="4613">
          <cell r="E4613" t="str">
            <v>Témoignage :</v>
          </cell>
        </row>
        <row r="4614">
          <cell r="E4614" t="str">
            <v>Volt -Volt -  : Unité de force électromotrice correspondant au passage d'un courant* d'un Ampère* dans une résistance de 1 ohm*.</v>
          </cell>
        </row>
        <row r="4615">
          <cell r="E4615" t="str">
            <v>Depuis octobre j'avais l'impression qu'une de mes deux "Strings" de panneaux fonctionnait moins bien que l'autre. (J'ai un onduleur à double entrée, et double MPPT). C'était celle correspondant aux deux rangées du bas. </v>
          </cell>
        </row>
        <row r="4616">
          <cell r="D4616" t="str">
            <v>Wafer</v>
          </cell>
        </row>
        <row r="4617">
          <cell r="E4617" t="str">
            <v>Depuis fin décembre, j'ai une webbox qui enregistre toutes les 10mn les paramètres de mon onduleur. J'ai donc fait les courbes de puissance et de tension  de chaque String sur Excel, et Oh stupeur, le 30 décembre, par une journée particulièrement ensoleil</v>
          </cell>
        </row>
        <row r="4618">
          <cell r="E4618" t="str">
            <v>Tranche" de silicium utilisée dans la fabrication d'un module photovoltaïque</v>
          </cell>
        </row>
        <row r="4619">
          <cell r="E4619" t="str">
            <v>J'ai regardé les ombres éventuelles, et effectivement, le matin (avant 12h) ,et avec un soleil très bas sur l'horizon (20°), le soleil est dans l'axe de deux branches hautes  de mon cerisier, et il est clair que la pointe des branches doit cacher une cell</v>
          </cell>
        </row>
        <row r="4621">
          <cell r="D4621" t="str">
            <v>Watt</v>
          </cell>
          <cell r="E4621" t="str">
            <v xml:space="preserve">De ce fait, le courant dans la cellule ombragée diminue, (ou s'annule, laissant la diode de Bypass faire son travail), réduisant ainsi le courant de tout le string et donc sa puissance. Au passage, je note que la tension de ce String aumente sensiblement </v>
          </cell>
        </row>
        <row r="4623">
          <cell r="E4623" t="str">
            <v>source : dominique.provost@thomson.net</v>
          </cell>
        </row>
        <row r="4625">
          <cell r="D4625" t="str">
            <v>Watt-Crête</v>
          </cell>
        </row>
        <row r="4627">
          <cell r="E4627" t="str">
            <v>Watt crête (Wc) -  Watt peak (Wp) -  : Voir puissance crête.</v>
          </cell>
        </row>
        <row r="4628">
          <cell r="E4628" t="str">
            <v>Le watt-crête (Wc) est l'unité de puissance d'un capteur photovoltaïque. Il correspond à la délivrance d'une puissance électrique de 1 Watt, sous des conditions optimales d'ensoleillement et d'orientation (plein Sud, 30°).</v>
          </cell>
        </row>
        <row r="4629">
          <cell r="E4629" t="str">
            <v>Le watt crête est une unité de mesure de la puissance des cellules et des panneaux photovoltaïques. C'est la puissance maximale délivrée dans certaines conditions :</v>
          </cell>
        </row>
        <row r="4631">
          <cell r="D4631" t="str">
            <v>Zone d'Ensoleillement</v>
          </cell>
          <cell r="E4631" t="str">
            <v>ensoleillement 1000W/m2</v>
          </cell>
        </row>
        <row r="4632">
          <cell r="E4632" t="str">
            <v>température 25°C</v>
          </cell>
        </row>
        <row r="4633">
          <cell r="E4633" t="str">
            <v>Productible KWh/kWc moyennes</v>
          </cell>
        </row>
        <row r="4634">
          <cell r="E4634" t="str">
            <v>Par exemple un module de puissance 120Wc et de 1 m2 de surface. Le module fournit alors une puissance de 120W, ce qui fait donc un rendement de 12%. Les prix des panneaux sont souvent indiqués en euro/Wc pour permettre la comparaison. (Abréviation Wc)</v>
          </cell>
        </row>
        <row r="4635">
          <cell r="E4635" t="str">
            <v>Zone 1  :  950</v>
          </cell>
        </row>
        <row r="4636">
          <cell r="D4636" t="str">
            <v>Watt-Heure</v>
          </cell>
          <cell r="E4636" t="str">
            <v>Zone 2 : 1 050</v>
          </cell>
        </row>
        <row r="4637">
          <cell r="E4637" t="str">
            <v>Zone 3 : 1 150</v>
          </cell>
        </row>
        <row r="4638">
          <cell r="E4638" t="str">
            <v>Zone 4 : 1 250</v>
          </cell>
        </row>
        <row r="4640">
          <cell r="E4640" t="str">
            <v>Un Watt-heure correspond à l'énergie consommée ou délivrée par un système d'une puissance de 1 Watt pendant une heure.L'unité de travail équivalente à 3 600 joules. On utilise le plus souvent avec des multiples exprimés en kWh (kilowattheure), en MWh (még</v>
          </cell>
        </row>
        <row r="4642">
          <cell r="D4642" t="str">
            <v>Watt-Peak</v>
          </cell>
        </row>
        <row r="4644">
          <cell r="E4644" t="str">
            <v>Watt-Peak, (Abréviation Wp), unité de mesure de la capacité de puissance des cellules solaires, grâce à laquelle il est possible de mesurer la puissance électrique maximale délivrée sous un rayonnement vertical d"un spectre solaire de AM 1,5. Les prix des</v>
          </cell>
        </row>
        <row r="4646">
          <cell r="D4646" t="str">
            <v>WEB BOX</v>
          </cell>
        </row>
        <row r="4648">
          <cell r="E4648" t="str">
            <v>Après la pose, et la mise en route</v>
          </cell>
        </row>
        <row r="4650">
          <cell r="E4650" t="str">
            <v xml:space="preserve"> - Logiciel de surveillance d'installation</v>
          </cell>
        </row>
        <row r="4651">
          <cell r="E4651" t="str">
            <v xml:space="preserve"> - Logiciel de suivi de performance, et de résultats financiers, et d'économies de CO2</v>
          </cell>
        </row>
        <row r="4653">
          <cell r="E4653" t="str">
            <v>Pour ma part je vous conseille le site du constructeur d'onduleur SMA:qui propose avant  l'achat un excellent logiciel de recherche de panneaux et d'onduleurs. C'est une belle base de donnée, avec des centaines de panneaux et tous leurs onduleurs, travail</v>
          </cell>
        </row>
        <row r="4654">
          <cell r="E4654" t="str">
            <v>Cà s'appelle GENau.xls</v>
          </cell>
        </row>
        <row r="4656">
          <cell r="E4656" t="str">
            <v>Ensuite quand vous avec une première idée, il y a "Sunny design". Il vous vérifiera la sélection que vous avez faite, et éditera un rapport.</v>
          </cell>
        </row>
      </sheetData>
      <sheetData sheetId="4"/>
      <sheetData sheetId="5"/>
      <sheetData sheetId="6"/>
      <sheetData sheetId="7"/>
      <sheetData sheetId="8">
        <row r="295">
          <cell r="C295" t="str">
            <v>Intégration</v>
          </cell>
        </row>
        <row r="386">
          <cell r="B386">
            <v>1</v>
          </cell>
        </row>
        <row r="476">
          <cell r="B476">
            <v>1</v>
          </cell>
        </row>
        <row r="614">
          <cell r="B614">
            <v>14</v>
          </cell>
        </row>
        <row r="625">
          <cell r="B625">
            <v>14</v>
          </cell>
        </row>
        <row r="1096">
          <cell r="B1096">
            <v>18</v>
          </cell>
        </row>
        <row r="1918">
          <cell r="B1918">
            <v>64</v>
          </cell>
        </row>
        <row r="2063">
          <cell r="B2063">
            <v>22</v>
          </cell>
        </row>
        <row r="2241">
          <cell r="C2241" t="str">
            <v>www.dataholz.com (site de ProHolz, le CNDB autrichien, avec dessins techniques)</v>
          </cell>
        </row>
        <row r="2376">
          <cell r="B2376">
            <v>32</v>
          </cell>
        </row>
        <row r="2503">
          <cell r="B2503">
            <v>39</v>
          </cell>
        </row>
        <row r="2851">
          <cell r="B2851">
            <v>12</v>
          </cell>
        </row>
        <row r="2933">
          <cell r="B2933">
            <v>10</v>
          </cell>
        </row>
        <row r="2953">
          <cell r="C2953" t="str">
            <v>http://sphere.alter-echo.fr/</v>
          </cell>
        </row>
        <row r="3013">
          <cell r="B3013">
            <v>10</v>
          </cell>
        </row>
        <row r="3050">
          <cell r="C3050" t="str">
            <v>RésoSOL  /  Réseau Solidaire des Energies</v>
          </cell>
        </row>
        <row r="3079">
          <cell r="B3079">
            <v>3</v>
          </cell>
          <cell r="C3079" t="str">
            <v>Plan Climat territorial / exemple</v>
          </cell>
        </row>
        <row r="3637">
          <cell r="C3637" t="str">
            <v>http://gr1desel.canalblog.com</v>
          </cell>
        </row>
        <row r="3644">
          <cell r="C3644" t="str">
            <v>http://www.designmarseille.org</v>
          </cell>
        </row>
        <row r="3652">
          <cell r="C3652" t="str">
            <v>http://www.ekwo.org</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mensuel"/>
      <sheetName val="Calendrier annuel "/>
      <sheetName val="Jours mois"/>
      <sheetName val="Planing Jo"/>
      <sheetName val="Echéance"/>
    </sheetNames>
    <sheetDataSet>
      <sheetData sheetId="0">
        <row r="2">
          <cell r="D2">
            <v>2001</v>
          </cell>
        </row>
      </sheetData>
      <sheetData sheetId="1">
        <row r="3">
          <cell r="B3">
            <v>2006</v>
          </cell>
        </row>
      </sheetData>
      <sheetData sheetId="2" refreshError="1"/>
      <sheetData sheetId="3"/>
      <sheetData sheetId="4">
        <row r="5">
          <cell r="C5">
            <v>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efreshError="1">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mensuel"/>
      <sheetName val="Calendrier annuel "/>
      <sheetName val="Jours mois"/>
      <sheetName val="Planing Jo"/>
      <sheetName val="Echéance"/>
    </sheetNames>
    <sheetDataSet>
      <sheetData sheetId="0"/>
      <sheetData sheetId="1">
        <row r="3">
          <cell r="B3">
            <v>2006</v>
          </cell>
        </row>
      </sheetData>
      <sheetData sheetId="2" refreshError="1"/>
      <sheetData sheetId="3">
        <row r="10">
          <cell r="F10">
            <v>37165</v>
          </cell>
        </row>
      </sheetData>
      <sheetData sheetId="4">
        <row r="4">
          <cell r="C4">
            <v>37230</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bis"/>
      <sheetName val="003"/>
      <sheetName val="004"/>
      <sheetName val="005"/>
      <sheetName val="006"/>
      <sheetName val="007"/>
      <sheetName val="008"/>
      <sheetName val="009"/>
      <sheetName val="010"/>
      <sheetName val="011"/>
      <sheetName val="012"/>
      <sheetName val="013 "/>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5"/>
      <sheetName val="046"/>
      <sheetName val="047"/>
      <sheetName val="048"/>
    </sheetNames>
    <sheetDataSet>
      <sheetData sheetId="0"/>
      <sheetData sheetId="1"/>
      <sheetData sheetId="2"/>
      <sheetData sheetId="3"/>
      <sheetData sheetId="4"/>
      <sheetData sheetId="5"/>
      <sheetData sheetId="6"/>
      <sheetData sheetId="7"/>
      <sheetData sheetId="8"/>
      <sheetData sheetId="9">
        <row r="2">
          <cell r="B2" t="str">
            <v xml:space="preserve">conso aux 100 Km  :  </v>
          </cell>
          <cell r="D2">
            <v>5</v>
          </cell>
          <cell r="E2">
            <v>5.5</v>
          </cell>
          <cell r="F2">
            <v>6</v>
          </cell>
          <cell r="G2">
            <v>6.5</v>
          </cell>
          <cell r="H2">
            <v>7</v>
          </cell>
          <cell r="I2">
            <v>7.5</v>
          </cell>
          <cell r="J2">
            <v>8</v>
          </cell>
          <cell r="K2">
            <v>8.5</v>
          </cell>
          <cell r="L2">
            <v>9</v>
          </cell>
          <cell r="M2">
            <v>9.5</v>
          </cell>
          <cell r="N2">
            <v>10</v>
          </cell>
          <cell r="O2">
            <v>10.5</v>
          </cell>
          <cell r="P2">
            <v>11</v>
          </cell>
          <cell r="Q2">
            <v>11.5</v>
          </cell>
          <cell r="R2">
            <v>12</v>
          </cell>
          <cell r="S2">
            <v>13</v>
          </cell>
          <cell r="T2">
            <v>14</v>
          </cell>
          <cell r="U2">
            <v>15</v>
          </cell>
        </row>
        <row r="6">
          <cell r="B6" t="str">
            <v xml:space="preserve"> Super 98</v>
          </cell>
          <cell r="C6">
            <v>1.55</v>
          </cell>
          <cell r="D6" t="str">
            <v xml:space="preserve">0.078 €  0.51 F </v>
          </cell>
          <cell r="E6" t="str">
            <v xml:space="preserve">0.085 €  0.56 F </v>
          </cell>
          <cell r="F6" t="str">
            <v xml:space="preserve">0.093 €  0.61 F </v>
          </cell>
          <cell r="G6" t="str">
            <v xml:space="preserve">0.101 €  0.66 F </v>
          </cell>
          <cell r="H6" t="str">
            <v xml:space="preserve">0.109 €  0.71 F </v>
          </cell>
          <cell r="I6" t="str">
            <v xml:space="preserve">0.116 €  0.76 F </v>
          </cell>
          <cell r="J6" t="str">
            <v xml:space="preserve">0.124 €  0.81 F </v>
          </cell>
          <cell r="K6" t="str">
            <v xml:space="preserve">0.132 €  0.86 F </v>
          </cell>
          <cell r="L6" t="str">
            <v xml:space="preserve">0.14 €  0.92 F </v>
          </cell>
          <cell r="M6" t="str">
            <v xml:space="preserve">0.147 €  0.97 F </v>
          </cell>
          <cell r="N6" t="str">
            <v xml:space="preserve">0.155 €  1.02 F </v>
          </cell>
          <cell r="O6" t="str">
            <v xml:space="preserve">0.163 €  1.07 F </v>
          </cell>
          <cell r="P6" t="str">
            <v xml:space="preserve">0.171 €  1.12 F </v>
          </cell>
          <cell r="Q6" t="str">
            <v xml:space="preserve">0.178 €  1.17 F </v>
          </cell>
          <cell r="R6" t="str">
            <v xml:space="preserve">0.186 €  1.22 F </v>
          </cell>
          <cell r="S6" t="str">
            <v xml:space="preserve">0.202 €  1.32 F </v>
          </cell>
          <cell r="T6" t="str">
            <v xml:space="preserve">0.217 €  1.42 F </v>
          </cell>
          <cell r="U6" t="str">
            <v xml:space="preserve">0.233 €  1.53 F </v>
          </cell>
        </row>
        <row r="7">
          <cell r="D7">
            <v>0.51</v>
          </cell>
          <cell r="E7">
            <v>0.56000000000000005</v>
          </cell>
          <cell r="F7">
            <v>0.61</v>
          </cell>
          <cell r="G7">
            <v>0.66</v>
          </cell>
          <cell r="H7">
            <v>0.71</v>
          </cell>
          <cell r="I7">
            <v>0.76</v>
          </cell>
          <cell r="J7">
            <v>0.81</v>
          </cell>
          <cell r="K7">
            <v>0.86</v>
          </cell>
          <cell r="L7">
            <v>0.92</v>
          </cell>
          <cell r="M7">
            <v>0.97</v>
          </cell>
          <cell r="N7">
            <v>1.02</v>
          </cell>
          <cell r="O7">
            <v>1.07</v>
          </cell>
          <cell r="P7">
            <v>1.1200000000000001</v>
          </cell>
          <cell r="Q7">
            <v>1.17</v>
          </cell>
          <cell r="R7">
            <v>1.22</v>
          </cell>
          <cell r="S7">
            <v>1.32</v>
          </cell>
          <cell r="T7">
            <v>1.42</v>
          </cell>
          <cell r="U7">
            <v>1.53</v>
          </cell>
        </row>
        <row r="8">
          <cell r="B8" t="str">
            <v xml:space="preserve"> Super 95</v>
          </cell>
          <cell r="C8">
            <v>1.23</v>
          </cell>
          <cell r="D8" t="str">
            <v xml:space="preserve">0.062 €  0.4 F </v>
          </cell>
          <cell r="E8" t="str">
            <v xml:space="preserve">0.068 €  0.44 F </v>
          </cell>
          <cell r="F8" t="str">
            <v xml:space="preserve">0.074 €  0.48 F </v>
          </cell>
          <cell r="G8" t="str">
            <v xml:space="preserve">0.08 €  0.52 F </v>
          </cell>
          <cell r="H8" t="str">
            <v xml:space="preserve">0.086 €  0.56 F </v>
          </cell>
          <cell r="I8" t="str">
            <v xml:space="preserve">0.092 €  0.61 F </v>
          </cell>
          <cell r="J8" t="str">
            <v xml:space="preserve">0.098 €  0.65 F </v>
          </cell>
          <cell r="K8" t="str">
            <v xml:space="preserve">0.105 €  0.69 F </v>
          </cell>
          <cell r="L8" t="str">
            <v xml:space="preserve">0.111 €  0.73 F </v>
          </cell>
          <cell r="M8" t="str">
            <v xml:space="preserve">0.117 €  0.77 F </v>
          </cell>
          <cell r="N8" t="str">
            <v xml:space="preserve">0.123 €  0.81 F </v>
          </cell>
          <cell r="O8" t="str">
            <v xml:space="preserve">0.129 €  0.85 F </v>
          </cell>
          <cell r="P8" t="str">
            <v xml:space="preserve">0.135 €  0.89 F </v>
          </cell>
          <cell r="Q8" t="str">
            <v xml:space="preserve">0.141 €  0.93 F </v>
          </cell>
          <cell r="R8" t="str">
            <v xml:space="preserve">0.148 €  0.97 F </v>
          </cell>
          <cell r="S8" t="str">
            <v xml:space="preserve">0.16 €  1.05 F </v>
          </cell>
          <cell r="T8" t="str">
            <v xml:space="preserve">0.172 €  1.13 F </v>
          </cell>
          <cell r="U8" t="str">
            <v xml:space="preserve">0.185 €  1.21 F </v>
          </cell>
        </row>
        <row r="9">
          <cell r="D9">
            <v>0.4</v>
          </cell>
          <cell r="E9">
            <v>0.44</v>
          </cell>
          <cell r="F9">
            <v>0.48</v>
          </cell>
          <cell r="G9">
            <v>0.52</v>
          </cell>
          <cell r="H9">
            <v>0.56000000000000005</v>
          </cell>
          <cell r="I9">
            <v>0.61</v>
          </cell>
          <cell r="J9">
            <v>0.65</v>
          </cell>
          <cell r="K9">
            <v>0.69</v>
          </cell>
          <cell r="L9">
            <v>0.73</v>
          </cell>
          <cell r="M9">
            <v>0.77</v>
          </cell>
          <cell r="N9">
            <v>0.81</v>
          </cell>
          <cell r="O9">
            <v>0.85</v>
          </cell>
          <cell r="P9">
            <v>0.89</v>
          </cell>
          <cell r="Q9">
            <v>0.93</v>
          </cell>
          <cell r="R9">
            <v>0.97</v>
          </cell>
          <cell r="S9">
            <v>1.05</v>
          </cell>
          <cell r="T9">
            <v>1.1299999999999999</v>
          </cell>
          <cell r="U9">
            <v>1.21</v>
          </cell>
        </row>
        <row r="10">
          <cell r="B10" t="str">
            <v xml:space="preserve"> Diesel</v>
          </cell>
          <cell r="C10">
            <v>1.38</v>
          </cell>
          <cell r="D10" t="str">
            <v xml:space="preserve">0.069 €  0.45 F </v>
          </cell>
          <cell r="E10" t="str">
            <v xml:space="preserve">0.076 €  0.5 F </v>
          </cell>
          <cell r="F10" t="str">
            <v xml:space="preserve">0.083 €  0.54 F </v>
          </cell>
          <cell r="G10" t="str">
            <v xml:space="preserve">0.09 €  0.59 F </v>
          </cell>
          <cell r="H10" t="str">
            <v xml:space="preserve">0.097 €  0.63 F </v>
          </cell>
          <cell r="I10" t="str">
            <v xml:space="preserve">0.104 €  0.68 F </v>
          </cell>
          <cell r="J10" t="str">
            <v xml:space="preserve">0.11 €  0.72 F </v>
          </cell>
          <cell r="K10" t="str">
            <v xml:space="preserve">0.117 €  0.77 F </v>
          </cell>
          <cell r="L10" t="str">
            <v xml:space="preserve">0.124 €  0.81 F </v>
          </cell>
          <cell r="M10" t="str">
            <v xml:space="preserve">0.131 €  0.86 F </v>
          </cell>
          <cell r="N10" t="str">
            <v xml:space="preserve">0.138 €  0.91 F </v>
          </cell>
          <cell r="O10" t="str">
            <v xml:space="preserve">0.145 €  0.95 F </v>
          </cell>
          <cell r="P10" t="str">
            <v xml:space="preserve">0.152 €  1 F </v>
          </cell>
          <cell r="Q10" t="str">
            <v xml:space="preserve">0.159 €  1.04 F </v>
          </cell>
          <cell r="R10" t="str">
            <v xml:space="preserve">0.166 €  1.09 F </v>
          </cell>
          <cell r="S10" t="str">
            <v xml:space="preserve">0.179 €  1.18 F </v>
          </cell>
          <cell r="T10" t="str">
            <v xml:space="preserve">0.193 €  1.27 F </v>
          </cell>
          <cell r="U10" t="str">
            <v xml:space="preserve">0.207 €  1.36 F </v>
          </cell>
        </row>
        <row r="11">
          <cell r="D11">
            <v>0.45</v>
          </cell>
          <cell r="E11">
            <v>0.5</v>
          </cell>
          <cell r="F11">
            <v>0.54</v>
          </cell>
          <cell r="G11">
            <v>0.59</v>
          </cell>
          <cell r="H11">
            <v>0.63</v>
          </cell>
          <cell r="I11">
            <v>0.68</v>
          </cell>
          <cell r="J11">
            <v>0.72</v>
          </cell>
          <cell r="K11">
            <v>0.77</v>
          </cell>
          <cell r="L11">
            <v>0.81</v>
          </cell>
          <cell r="M11">
            <v>0.86</v>
          </cell>
          <cell r="N11">
            <v>0.91</v>
          </cell>
          <cell r="O11">
            <v>0.95</v>
          </cell>
          <cell r="P11">
            <v>1</v>
          </cell>
          <cell r="Q11">
            <v>1.04</v>
          </cell>
          <cell r="R11">
            <v>1.0900000000000001</v>
          </cell>
          <cell r="S11">
            <v>1.18</v>
          </cell>
          <cell r="T11">
            <v>1.27</v>
          </cell>
          <cell r="U11">
            <v>1.36</v>
          </cell>
        </row>
        <row r="12">
          <cell r="B12" t="str">
            <v xml:space="preserve"> G P L</v>
          </cell>
          <cell r="C12">
            <v>0.71</v>
          </cell>
          <cell r="D12" t="str">
            <v xml:space="preserve">0.036 €  0.23 F </v>
          </cell>
          <cell r="E12" t="str">
            <v xml:space="preserve">0.039 €  0.26 F </v>
          </cell>
          <cell r="F12" t="str">
            <v xml:space="preserve">0.043 €  0.28 F </v>
          </cell>
          <cell r="G12" t="str">
            <v xml:space="preserve">0.046 €  0.3 F </v>
          </cell>
          <cell r="H12" t="str">
            <v xml:space="preserve">0.05 €  0.33 F </v>
          </cell>
          <cell r="I12" t="str">
            <v xml:space="preserve">0.053 €  0.35 F </v>
          </cell>
          <cell r="J12" t="str">
            <v xml:space="preserve">0.057 €  0.37 F </v>
          </cell>
          <cell r="K12" t="str">
            <v xml:space="preserve">0.06 €  0.4 F </v>
          </cell>
          <cell r="L12" t="str">
            <v xml:space="preserve">0.064 €  0.42 F </v>
          </cell>
          <cell r="M12" t="str">
            <v xml:space="preserve">0.067 €  0.44 F </v>
          </cell>
          <cell r="N12" t="str">
            <v xml:space="preserve">0.071 €  0.47 F </v>
          </cell>
          <cell r="O12" t="str">
            <v xml:space="preserve">0.075 €  0.49 F </v>
          </cell>
          <cell r="P12" t="str">
            <v xml:space="preserve">0.078 €  0.51 F </v>
          </cell>
          <cell r="Q12" t="str">
            <v xml:space="preserve">0.082 €  0.54 F </v>
          </cell>
          <cell r="R12" t="str">
            <v xml:space="preserve">0.085 €  0.56 F </v>
          </cell>
          <cell r="S12" t="str">
            <v xml:space="preserve">0.092 €   F </v>
          </cell>
          <cell r="T12" t="str">
            <v xml:space="preserve">0.099 €   F </v>
          </cell>
          <cell r="U12" t="str">
            <v xml:space="preserve">0.107 €   F </v>
          </cell>
        </row>
        <row r="13">
          <cell r="D13">
            <v>0.23</v>
          </cell>
          <cell r="E13">
            <v>0.26</v>
          </cell>
          <cell r="F13">
            <v>0.28000000000000003</v>
          </cell>
          <cell r="G13">
            <v>0.3</v>
          </cell>
          <cell r="H13">
            <v>0.33</v>
          </cell>
          <cell r="I13">
            <v>0.35</v>
          </cell>
          <cell r="J13">
            <v>0.37</v>
          </cell>
          <cell r="K13">
            <v>0.4</v>
          </cell>
          <cell r="L13">
            <v>0.42</v>
          </cell>
          <cell r="M13">
            <v>0.44</v>
          </cell>
          <cell r="N13">
            <v>0.47</v>
          </cell>
          <cell r="O13">
            <v>0.49</v>
          </cell>
          <cell r="P13">
            <v>0.51</v>
          </cell>
          <cell r="Q13">
            <v>0.54</v>
          </cell>
          <cell r="R13">
            <v>0.56000000000000005</v>
          </cell>
        </row>
        <row r="17">
          <cell r="B17" t="str">
            <v>Conso                  aux 100 Km</v>
          </cell>
          <cell r="C17">
            <v>5.6</v>
          </cell>
          <cell r="D17">
            <v>5</v>
          </cell>
          <cell r="E17">
            <v>10</v>
          </cell>
          <cell r="F17">
            <v>15</v>
          </cell>
          <cell r="G17">
            <v>20</v>
          </cell>
          <cell r="H17">
            <v>25</v>
          </cell>
          <cell r="I17">
            <v>30</v>
          </cell>
          <cell r="J17">
            <v>35</v>
          </cell>
          <cell r="K17">
            <v>40</v>
          </cell>
          <cell r="L17">
            <v>45</v>
          </cell>
          <cell r="M17">
            <v>50</v>
          </cell>
          <cell r="N17">
            <v>55</v>
          </cell>
          <cell r="O17">
            <v>60</v>
          </cell>
          <cell r="P17">
            <v>65</v>
          </cell>
          <cell r="Q17">
            <v>70</v>
          </cell>
          <cell r="R17">
            <v>75</v>
          </cell>
          <cell r="S17">
            <v>80</v>
          </cell>
          <cell r="T17">
            <v>85</v>
          </cell>
          <cell r="U17">
            <v>90</v>
          </cell>
          <cell r="V17">
            <v>100</v>
          </cell>
          <cell r="W17">
            <v>300</v>
          </cell>
          <cell r="X17">
            <v>600</v>
          </cell>
        </row>
        <row r="19">
          <cell r="B19">
            <v>3</v>
          </cell>
          <cell r="C19" t="str">
            <v>DIESEL</v>
          </cell>
          <cell r="D19" t="str">
            <v xml:space="preserve">0.386 €  2.53 F </v>
          </cell>
          <cell r="E19" t="str">
            <v xml:space="preserve">0.773 €  5.07 F </v>
          </cell>
          <cell r="F19" t="str">
            <v xml:space="preserve">1.159 €  7.6 F </v>
          </cell>
          <cell r="G19" t="str">
            <v xml:space="preserve">1.546 €  10.14 F </v>
          </cell>
          <cell r="H19" t="str">
            <v xml:space="preserve">1.932 €  12.67 F </v>
          </cell>
          <cell r="I19" t="str">
            <v xml:space="preserve">2.318 €  15.21 F </v>
          </cell>
          <cell r="J19" t="str">
            <v xml:space="preserve">2.705 €  17.74 F </v>
          </cell>
          <cell r="K19" t="str">
            <v xml:space="preserve">3.091 €  20.28 F </v>
          </cell>
          <cell r="L19" t="str">
            <v xml:space="preserve">3.478 €  22.81 F </v>
          </cell>
          <cell r="M19" t="str">
            <v xml:space="preserve">3.864 €  25.35 F </v>
          </cell>
          <cell r="N19" t="str">
            <v xml:space="preserve">4.25 €  27.88 F </v>
          </cell>
          <cell r="O19" t="str">
            <v xml:space="preserve">4.637 €  30.42 F </v>
          </cell>
          <cell r="P19" t="str">
            <v xml:space="preserve">5.023 €  32.95 F </v>
          </cell>
          <cell r="Q19" t="str">
            <v xml:space="preserve">5.41 €  35.48 F </v>
          </cell>
          <cell r="R19" t="str">
            <v xml:space="preserve">5.796 €  38.02 F </v>
          </cell>
          <cell r="S19" t="str">
            <v xml:space="preserve">6.182 €  40.55 F </v>
          </cell>
          <cell r="T19" t="str">
            <v xml:space="preserve">6.569 €  43.09 F </v>
          </cell>
          <cell r="U19" t="str">
            <v xml:space="preserve">6.955 €  45.62 F </v>
          </cell>
          <cell r="V19" t="str">
            <v xml:space="preserve">7.728 €  50.69 F </v>
          </cell>
          <cell r="W19" t="str">
            <v xml:space="preserve">23.184 €  152.08 F </v>
          </cell>
          <cell r="X19" t="str">
            <v xml:space="preserve">46.368 €  304.15 F </v>
          </cell>
        </row>
        <row r="21">
          <cell r="E21" t="str">
            <v>Valeur à acheter pour amortir le déplacement  pour le  DIESEL</v>
          </cell>
        </row>
        <row r="23">
          <cell r="B23" t="str">
            <v xml:space="preserve"> Réduction  DIESEL</v>
          </cell>
          <cell r="C23">
            <v>8.1000000000000003E-2</v>
          </cell>
          <cell r="D23" t="str">
            <v>4.8 €               31  F</v>
          </cell>
          <cell r="E23" t="str">
            <v>9.5 €               62  F</v>
          </cell>
          <cell r="F23" t="str">
            <v>14.3 €               94  F</v>
          </cell>
          <cell r="G23" t="str">
            <v>19.1 €               125  F</v>
          </cell>
          <cell r="H23" t="str">
            <v>23.8 €               156  F</v>
          </cell>
          <cell r="I23" t="str">
            <v>28.6 €               188  F</v>
          </cell>
          <cell r="J23" t="str">
            <v>33.3 €               218  F</v>
          </cell>
          <cell r="K23" t="str">
            <v>38.1 €               250  F</v>
          </cell>
          <cell r="L23" t="str">
            <v>43 €               282  F</v>
          </cell>
          <cell r="M23" t="str">
            <v>47.7 €               313  F</v>
          </cell>
          <cell r="N23" t="str">
            <v>52.5 €               344  F</v>
          </cell>
          <cell r="O23" t="str">
            <v>57.3 €               376  F</v>
          </cell>
          <cell r="P23" t="str">
            <v>62 €               407  F</v>
          </cell>
          <cell r="Q23" t="str">
            <v>66.8 €               438  F</v>
          </cell>
          <cell r="R23" t="str">
            <v>71.6 €               470  F</v>
          </cell>
          <cell r="S23" t="str">
            <v>76.3 €               500  F</v>
          </cell>
          <cell r="T23" t="str">
            <v>81.1 €               532  F</v>
          </cell>
          <cell r="U23" t="str">
            <v>85.9 €               563  F</v>
          </cell>
          <cell r="V23" t="str">
            <v>95.4 €               626  F</v>
          </cell>
          <cell r="W23" t="str">
            <v>286.2 €               1877  F</v>
          </cell>
          <cell r="X23" t="str">
            <v>572.5 €               3755  F</v>
          </cell>
        </row>
        <row r="24">
          <cell r="C24" t="str">
            <v>montant achat</v>
          </cell>
          <cell r="D24" t="str">
            <v>4.8 €</v>
          </cell>
          <cell r="E24" t="str">
            <v>9.5 €</v>
          </cell>
          <cell r="F24" t="str">
            <v>14.3 €</v>
          </cell>
          <cell r="G24" t="str">
            <v>19.1 €</v>
          </cell>
          <cell r="H24" t="str">
            <v>23.8 €</v>
          </cell>
          <cell r="I24" t="str">
            <v>28.6 €</v>
          </cell>
          <cell r="J24" t="str">
            <v>33.3 €</v>
          </cell>
          <cell r="K24" t="str">
            <v>38.1 €</v>
          </cell>
          <cell r="L24" t="str">
            <v>43 €</v>
          </cell>
          <cell r="M24" t="str">
            <v>47.7 €</v>
          </cell>
          <cell r="N24" t="str">
            <v>52.5 €</v>
          </cell>
          <cell r="O24" t="str">
            <v>57.3 €</v>
          </cell>
          <cell r="P24" t="str">
            <v>62 €</v>
          </cell>
          <cell r="Q24" t="str">
            <v>66.8 €</v>
          </cell>
          <cell r="R24" t="str">
            <v>71.6 €</v>
          </cell>
          <cell r="S24" t="str">
            <v>76.3 €</v>
          </cell>
          <cell r="T24" t="str">
            <v>81.1 €</v>
          </cell>
          <cell r="U24" t="str">
            <v>85.9 €</v>
          </cell>
          <cell r="V24" t="str">
            <v>95.4 €</v>
          </cell>
          <cell r="W24" t="str">
            <v>286.2 €</v>
          </cell>
          <cell r="X24" t="str">
            <v>572.5 €</v>
          </cell>
        </row>
        <row r="25">
          <cell r="C25" t="str">
            <v>Prix des Km</v>
          </cell>
          <cell r="D25" t="str">
            <v>0.39 €</v>
          </cell>
          <cell r="E25" t="str">
            <v>0.77 €</v>
          </cell>
          <cell r="F25" t="str">
            <v>1.16 €</v>
          </cell>
          <cell r="G25" t="str">
            <v>1.55 €</v>
          </cell>
          <cell r="H25" t="str">
            <v>1.93 €</v>
          </cell>
          <cell r="I25" t="str">
            <v>2.32 €</v>
          </cell>
          <cell r="J25" t="str">
            <v>2.7 €</v>
          </cell>
          <cell r="K25" t="str">
            <v>3.09 €</v>
          </cell>
          <cell r="L25" t="str">
            <v>3.48 €</v>
          </cell>
          <cell r="M25" t="str">
            <v>3.86 €</v>
          </cell>
          <cell r="N25" t="str">
            <v>4.25 €</v>
          </cell>
          <cell r="O25" t="str">
            <v>4.64 €</v>
          </cell>
          <cell r="P25" t="str">
            <v>5.02 €</v>
          </cell>
          <cell r="Q25" t="str">
            <v>5.41 €</v>
          </cell>
          <cell r="R25" t="str">
            <v>5.8 €</v>
          </cell>
          <cell r="S25" t="str">
            <v>6.18 €</v>
          </cell>
          <cell r="T25" t="str">
            <v>6.57 €</v>
          </cell>
          <cell r="U25" t="str">
            <v>6.96 €</v>
          </cell>
          <cell r="V25" t="str">
            <v>7.73 €</v>
          </cell>
          <cell r="W25" t="str">
            <v>23.18 €</v>
          </cell>
          <cell r="X25" t="str">
            <v>46.37 €</v>
          </cell>
        </row>
        <row r="26">
          <cell r="C26" t="str">
            <v>montant achat</v>
          </cell>
          <cell r="D26">
            <v>31.485935999999999</v>
          </cell>
          <cell r="E26">
            <v>62.315914999999997</v>
          </cell>
          <cell r="F26">
            <v>93.801850999999999</v>
          </cell>
          <cell r="G26">
            <v>125.28778700000001</v>
          </cell>
          <cell r="H26">
            <v>156.11776599999999</v>
          </cell>
          <cell r="I26">
            <v>187.603702</v>
          </cell>
          <cell r="J26">
            <v>218.43368099999998</v>
          </cell>
          <cell r="K26">
            <v>249.91961700000002</v>
          </cell>
          <cell r="L26">
            <v>282.06151</v>
          </cell>
          <cell r="M26">
            <v>312.89148900000004</v>
          </cell>
          <cell r="N26">
            <v>344.37742500000002</v>
          </cell>
          <cell r="O26">
            <v>375.863361</v>
          </cell>
          <cell r="P26">
            <v>406.69333999999998</v>
          </cell>
          <cell r="Q26">
            <v>438.17927599999996</v>
          </cell>
          <cell r="R26">
            <v>469.66521199999994</v>
          </cell>
          <cell r="S26">
            <v>500.49519099999998</v>
          </cell>
          <cell r="T26">
            <v>531.9811269999999</v>
          </cell>
          <cell r="U26">
            <v>563.46706300000005</v>
          </cell>
          <cell r="V26">
            <v>625.78297800000007</v>
          </cell>
          <cell r="W26">
            <v>1877.3489339999999</v>
          </cell>
          <cell r="X26">
            <v>3755.3538250000001</v>
          </cell>
        </row>
        <row r="28">
          <cell r="D28" t="str">
            <v>lorsque vous vous déplacez pour acheter MOINS CHER AILLEURS , vérifier si le GAIN ESCOMPTE n'est pas  ANNULé par le coût du DEPLACEMENT , en fonction de la réduction espérée , trouvez le montant à acheter pour amortir le déplacement selon votre CONSOMMATI</v>
          </cell>
        </row>
        <row r="30">
          <cell r="D30" t="str">
            <v>Création :  Jo SCHNEIDER / 68800 LEIMBACH - 03/10/2006 -  jo.schneider@libertysurf.fr</v>
          </cell>
        </row>
      </sheetData>
      <sheetData sheetId="10"/>
      <sheetData sheetId="11"/>
      <sheetData sheetId="12"/>
      <sheetData sheetId="13"/>
      <sheetData sheetId="14"/>
      <sheetData sheetId="15"/>
      <sheetData sheetId="16"/>
      <sheetData sheetId="17">
        <row r="3">
          <cell r="B3" t="str">
            <v>CLIQUEZ SUR L'ADRESSE DU SITE POUR LE LANCER</v>
          </cell>
        </row>
      </sheetData>
      <sheetData sheetId="18">
        <row r="6">
          <cell r="B6">
            <v>38488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60">
          <cell r="C260">
            <v>2008</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1"/>
      <sheetName val="01 (2)"/>
      <sheetName val="Heures "/>
      <sheetName val="02"/>
      <sheetName val="03"/>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2"/>
      <sheetName val="33"/>
      <sheetName val="34"/>
      <sheetName val="35"/>
      <sheetName val="36"/>
      <sheetName val="38"/>
      <sheetName val="39"/>
      <sheetName val="40"/>
      <sheetName val="41"/>
      <sheetName val="43"/>
      <sheetName val="44"/>
      <sheetName val="45"/>
      <sheetName val="46"/>
      <sheetName val="47"/>
      <sheetName val="48"/>
      <sheetName val="49"/>
      <sheetName val="50"/>
      <sheetName val="51"/>
      <sheetName val="52"/>
      <sheetName val="53"/>
      <sheetName val="54"/>
      <sheetName val="55"/>
      <sheetName val="56"/>
      <sheetName val="Feuil1"/>
    </sheetNames>
    <sheetDataSet>
      <sheetData sheetId="0"/>
      <sheetData sheetId="1"/>
      <sheetData sheetId="2"/>
      <sheetData sheetId="3"/>
      <sheetData sheetId="4"/>
      <sheetData sheetId="5"/>
      <sheetData sheetId="6"/>
      <sheetData sheetId="7"/>
      <sheetData sheetId="8"/>
      <sheetData sheetId="9">
        <row r="280">
          <cell r="E280">
            <v>2008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bis"/>
      <sheetName val="003"/>
      <sheetName val="004"/>
      <sheetName val="005"/>
      <sheetName val="006"/>
      <sheetName val="007"/>
      <sheetName val="008"/>
      <sheetName val="009"/>
      <sheetName val="010"/>
      <sheetName val="011"/>
      <sheetName val="012"/>
      <sheetName val="013 "/>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s>
    <sheetDataSet>
      <sheetData sheetId="0"/>
      <sheetData sheetId="1"/>
      <sheetData sheetId="2"/>
      <sheetData sheetId="3"/>
      <sheetData sheetId="4"/>
      <sheetData sheetId="5"/>
      <sheetData sheetId="6"/>
      <sheetData sheetId="7"/>
      <sheetData sheetId="8"/>
      <sheetData sheetId="9">
        <row r="2">
          <cell r="B2" t="str">
            <v xml:space="preserve">conso aux 100 Km  :  </v>
          </cell>
          <cell r="D2">
            <v>5</v>
          </cell>
          <cell r="E2">
            <v>5.5</v>
          </cell>
          <cell r="F2">
            <v>6</v>
          </cell>
          <cell r="G2">
            <v>6.5</v>
          </cell>
          <cell r="H2">
            <v>7</v>
          </cell>
          <cell r="I2">
            <v>7.5</v>
          </cell>
          <cell r="J2">
            <v>8</v>
          </cell>
          <cell r="K2">
            <v>8.5</v>
          </cell>
          <cell r="L2">
            <v>9</v>
          </cell>
          <cell r="M2">
            <v>9.5</v>
          </cell>
          <cell r="N2">
            <v>10</v>
          </cell>
          <cell r="O2">
            <v>10.5</v>
          </cell>
          <cell r="P2">
            <v>11</v>
          </cell>
          <cell r="Q2">
            <v>11.5</v>
          </cell>
          <cell r="R2">
            <v>12</v>
          </cell>
          <cell r="S2">
            <v>13</v>
          </cell>
          <cell r="T2">
            <v>14</v>
          </cell>
          <cell r="U2">
            <v>15</v>
          </cell>
        </row>
        <row r="6">
          <cell r="B6" t="str">
            <v xml:space="preserve"> Super 98</v>
          </cell>
          <cell r="C6">
            <v>1.55</v>
          </cell>
          <cell r="D6" t="str">
            <v xml:space="preserve">0.078 €  0.51 F </v>
          </cell>
          <cell r="E6" t="str">
            <v xml:space="preserve">0.085 €  0.56 F </v>
          </cell>
          <cell r="F6" t="str">
            <v xml:space="preserve">0.093 €  0.61 F </v>
          </cell>
          <cell r="G6" t="str">
            <v xml:space="preserve">0.101 €  0.66 F </v>
          </cell>
          <cell r="H6" t="str">
            <v xml:space="preserve">0.109 €  0.71 F </v>
          </cell>
          <cell r="I6" t="str">
            <v xml:space="preserve">0.116 €  0.76 F </v>
          </cell>
          <cell r="J6" t="str">
            <v xml:space="preserve">0.124 €  0.81 F </v>
          </cell>
          <cell r="K6" t="str">
            <v xml:space="preserve">0.132 €  0.86 F </v>
          </cell>
          <cell r="L6" t="str">
            <v xml:space="preserve">0.14 €  0.92 F </v>
          </cell>
          <cell r="M6" t="str">
            <v xml:space="preserve">0.147 €  0.97 F </v>
          </cell>
          <cell r="N6" t="str">
            <v xml:space="preserve">0.155 €  1.02 F </v>
          </cell>
          <cell r="O6" t="str">
            <v xml:space="preserve">0.163 €  1.07 F </v>
          </cell>
          <cell r="P6" t="str">
            <v xml:space="preserve">0.171 €  1.12 F </v>
          </cell>
          <cell r="Q6" t="str">
            <v xml:space="preserve">0.178 €  1.17 F </v>
          </cell>
          <cell r="R6" t="str">
            <v xml:space="preserve">0.186 €  1.22 F </v>
          </cell>
          <cell r="S6" t="str">
            <v xml:space="preserve">0.202 €  1.32 F </v>
          </cell>
          <cell r="T6" t="str">
            <v xml:space="preserve">0.217 €  1.42 F </v>
          </cell>
          <cell r="U6" t="str">
            <v xml:space="preserve">0.233 €  1.53 F </v>
          </cell>
        </row>
        <row r="7">
          <cell r="D7">
            <v>0.51</v>
          </cell>
          <cell r="E7">
            <v>0.56000000000000005</v>
          </cell>
          <cell r="F7">
            <v>0.61</v>
          </cell>
          <cell r="G7">
            <v>0.66</v>
          </cell>
          <cell r="H7">
            <v>0.71</v>
          </cell>
          <cell r="I7">
            <v>0.76</v>
          </cell>
          <cell r="J7">
            <v>0.81</v>
          </cell>
          <cell r="K7">
            <v>0.86</v>
          </cell>
          <cell r="L7">
            <v>0.92</v>
          </cell>
          <cell r="M7">
            <v>0.97</v>
          </cell>
          <cell r="N7">
            <v>1.02</v>
          </cell>
          <cell r="O7">
            <v>1.07</v>
          </cell>
          <cell r="P7">
            <v>1.1200000000000001</v>
          </cell>
          <cell r="Q7">
            <v>1.17</v>
          </cell>
          <cell r="R7">
            <v>1.22</v>
          </cell>
          <cell r="S7">
            <v>1.32</v>
          </cell>
          <cell r="T7">
            <v>1.42</v>
          </cell>
          <cell r="U7">
            <v>1.53</v>
          </cell>
        </row>
        <row r="8">
          <cell r="B8" t="str">
            <v xml:space="preserve"> Super 95</v>
          </cell>
          <cell r="C8">
            <v>1.23</v>
          </cell>
          <cell r="D8" t="str">
            <v xml:space="preserve">0.062 €  0.4 F </v>
          </cell>
          <cell r="E8" t="str">
            <v xml:space="preserve">0.068 €  0.44 F </v>
          </cell>
          <cell r="F8" t="str">
            <v xml:space="preserve">0.074 €  0.48 F </v>
          </cell>
          <cell r="G8" t="str">
            <v xml:space="preserve">0.08 €  0.52 F </v>
          </cell>
          <cell r="H8" t="str">
            <v xml:space="preserve">0.086 €  0.56 F </v>
          </cell>
          <cell r="I8" t="str">
            <v xml:space="preserve">0.092 €  0.61 F </v>
          </cell>
          <cell r="J8" t="str">
            <v xml:space="preserve">0.098 €  0.65 F </v>
          </cell>
          <cell r="K8" t="str">
            <v xml:space="preserve">0.105 €  0.69 F </v>
          </cell>
          <cell r="L8" t="str">
            <v xml:space="preserve">0.111 €  0.73 F </v>
          </cell>
          <cell r="M8" t="str">
            <v xml:space="preserve">0.117 €  0.77 F </v>
          </cell>
          <cell r="N8" t="str">
            <v xml:space="preserve">0.123 €  0.81 F </v>
          </cell>
          <cell r="O8" t="str">
            <v xml:space="preserve">0.129 €  0.85 F </v>
          </cell>
          <cell r="P8" t="str">
            <v xml:space="preserve">0.135 €  0.89 F </v>
          </cell>
          <cell r="Q8" t="str">
            <v xml:space="preserve">0.141 €  0.93 F </v>
          </cell>
          <cell r="R8" t="str">
            <v xml:space="preserve">0.148 €  0.97 F </v>
          </cell>
          <cell r="S8" t="str">
            <v xml:space="preserve">0.16 €  1.05 F </v>
          </cell>
          <cell r="T8" t="str">
            <v xml:space="preserve">0.172 €  1.13 F </v>
          </cell>
          <cell r="U8" t="str">
            <v xml:space="preserve">0.185 €  1.21 F </v>
          </cell>
        </row>
        <row r="9">
          <cell r="D9">
            <v>0.4</v>
          </cell>
          <cell r="E9">
            <v>0.44</v>
          </cell>
          <cell r="F9">
            <v>0.48</v>
          </cell>
          <cell r="G9">
            <v>0.52</v>
          </cell>
          <cell r="H9">
            <v>0.56000000000000005</v>
          </cell>
          <cell r="I9">
            <v>0.61</v>
          </cell>
          <cell r="J9">
            <v>0.65</v>
          </cell>
          <cell r="K9">
            <v>0.69</v>
          </cell>
          <cell r="L9">
            <v>0.73</v>
          </cell>
          <cell r="M9">
            <v>0.77</v>
          </cell>
          <cell r="N9">
            <v>0.81</v>
          </cell>
          <cell r="O9">
            <v>0.85</v>
          </cell>
          <cell r="P9">
            <v>0.89</v>
          </cell>
          <cell r="Q9">
            <v>0.93</v>
          </cell>
          <cell r="R9">
            <v>0.97</v>
          </cell>
          <cell r="S9">
            <v>1.05</v>
          </cell>
          <cell r="T9">
            <v>1.1299999999999999</v>
          </cell>
          <cell r="U9">
            <v>1.21</v>
          </cell>
        </row>
        <row r="10">
          <cell r="B10" t="str">
            <v xml:space="preserve"> Diesel</v>
          </cell>
          <cell r="C10">
            <v>1.3</v>
          </cell>
          <cell r="D10" t="str">
            <v xml:space="preserve">0.065 €  0.43 F </v>
          </cell>
          <cell r="E10" t="str">
            <v xml:space="preserve">0.072 €  0.47 F </v>
          </cell>
          <cell r="F10" t="str">
            <v xml:space="preserve">0.078 €  0.51 F </v>
          </cell>
          <cell r="G10" t="str">
            <v xml:space="preserve">0.085 €  0.55 F </v>
          </cell>
          <cell r="H10" t="str">
            <v xml:space="preserve">0.091 €  0.6 F </v>
          </cell>
          <cell r="I10" t="str">
            <v xml:space="preserve">0.098 €  0.64 F </v>
          </cell>
          <cell r="J10" t="str">
            <v xml:space="preserve">0.104 €  0.68 F </v>
          </cell>
          <cell r="K10" t="str">
            <v xml:space="preserve">0.111 €  0.72 F </v>
          </cell>
          <cell r="L10" t="str">
            <v xml:space="preserve">0.117 €  0.77 F </v>
          </cell>
          <cell r="M10" t="str">
            <v xml:space="preserve">0.124 €  0.81 F </v>
          </cell>
          <cell r="N10" t="str">
            <v xml:space="preserve">0.13 €  0.85 F </v>
          </cell>
          <cell r="O10" t="str">
            <v xml:space="preserve">0.137 €  0.9 F </v>
          </cell>
          <cell r="P10" t="str">
            <v xml:space="preserve">0.143 €  0.94 F </v>
          </cell>
          <cell r="Q10" t="str">
            <v xml:space="preserve">0.15 €  0.98 F </v>
          </cell>
          <cell r="R10" t="str">
            <v xml:space="preserve">0.156 €  1.02 F </v>
          </cell>
          <cell r="S10" t="str">
            <v xml:space="preserve">0.169 €  1.11 F </v>
          </cell>
          <cell r="T10" t="str">
            <v xml:space="preserve">0.182 €  1.19 F </v>
          </cell>
          <cell r="U10" t="str">
            <v xml:space="preserve">0.195 €  1.28 F </v>
          </cell>
        </row>
        <row r="11">
          <cell r="D11">
            <v>0.43</v>
          </cell>
          <cell r="E11">
            <v>0.47</v>
          </cell>
          <cell r="F11">
            <v>0.51</v>
          </cell>
          <cell r="G11">
            <v>0.55000000000000004</v>
          </cell>
          <cell r="H11">
            <v>0.6</v>
          </cell>
          <cell r="I11">
            <v>0.64</v>
          </cell>
          <cell r="J11">
            <v>0.68</v>
          </cell>
          <cell r="K11">
            <v>0.72</v>
          </cell>
          <cell r="L11">
            <v>0.77</v>
          </cell>
          <cell r="M11">
            <v>0.81</v>
          </cell>
          <cell r="N11">
            <v>0.85</v>
          </cell>
          <cell r="O11">
            <v>0.9</v>
          </cell>
          <cell r="P11">
            <v>0.94</v>
          </cell>
          <cell r="Q11">
            <v>0.98</v>
          </cell>
          <cell r="R11">
            <v>1.02</v>
          </cell>
          <cell r="S11">
            <v>1.1100000000000001</v>
          </cell>
          <cell r="T11">
            <v>1.19</v>
          </cell>
          <cell r="U11">
            <v>1.28</v>
          </cell>
        </row>
        <row r="12">
          <cell r="B12" t="str">
            <v xml:space="preserve"> G P L</v>
          </cell>
          <cell r="C12">
            <v>0.71</v>
          </cell>
          <cell r="D12" t="str">
            <v xml:space="preserve">0.036 €  0.23 F </v>
          </cell>
          <cell r="E12" t="str">
            <v xml:space="preserve">0.039 €  0.26 F </v>
          </cell>
          <cell r="F12" t="str">
            <v xml:space="preserve">0.043 €  0.28 F </v>
          </cell>
          <cell r="G12" t="str">
            <v xml:space="preserve">0.046 €  0.3 F </v>
          </cell>
          <cell r="H12" t="str">
            <v xml:space="preserve">0.05 €  0.33 F </v>
          </cell>
          <cell r="I12" t="str">
            <v xml:space="preserve">0.053 €  0.35 F </v>
          </cell>
          <cell r="J12" t="str">
            <v xml:space="preserve">0.057 €  0.37 F </v>
          </cell>
          <cell r="K12" t="str">
            <v xml:space="preserve">0.06 €  0.4 F </v>
          </cell>
          <cell r="L12" t="str">
            <v xml:space="preserve">0.064 €  0.42 F </v>
          </cell>
          <cell r="M12" t="str">
            <v xml:space="preserve">0.067 €  0.44 F </v>
          </cell>
          <cell r="N12" t="str">
            <v xml:space="preserve">0.071 €  0.47 F </v>
          </cell>
          <cell r="O12" t="str">
            <v xml:space="preserve">0.075 €  0.49 F </v>
          </cell>
          <cell r="P12" t="str">
            <v xml:space="preserve">0.078 €  0.51 F </v>
          </cell>
          <cell r="Q12" t="str">
            <v xml:space="preserve">0.082 €  0.54 F </v>
          </cell>
          <cell r="R12" t="str">
            <v xml:space="preserve">0.085 €  0.56 F </v>
          </cell>
          <cell r="S12" t="str">
            <v xml:space="preserve">0.092 €   F </v>
          </cell>
          <cell r="T12" t="str">
            <v xml:space="preserve">0.099 €   F </v>
          </cell>
          <cell r="U12" t="str">
            <v xml:space="preserve">0.107 €   F </v>
          </cell>
        </row>
        <row r="13">
          <cell r="D13">
            <v>0.23</v>
          </cell>
          <cell r="E13">
            <v>0.26</v>
          </cell>
          <cell r="F13">
            <v>0.28000000000000003</v>
          </cell>
          <cell r="G13">
            <v>0.3</v>
          </cell>
          <cell r="H13">
            <v>0.33</v>
          </cell>
          <cell r="I13">
            <v>0.35</v>
          </cell>
          <cell r="J13">
            <v>0.37</v>
          </cell>
          <cell r="K13">
            <v>0.4</v>
          </cell>
          <cell r="L13">
            <v>0.42</v>
          </cell>
          <cell r="M13">
            <v>0.44</v>
          </cell>
          <cell r="N13">
            <v>0.47</v>
          </cell>
          <cell r="O13">
            <v>0.49</v>
          </cell>
          <cell r="P13">
            <v>0.51</v>
          </cell>
          <cell r="Q13">
            <v>0.54</v>
          </cell>
          <cell r="R13">
            <v>0.56000000000000005</v>
          </cell>
        </row>
        <row r="17">
          <cell r="B17" t="str">
            <v>Conso                  aux 100 Km</v>
          </cell>
          <cell r="C17">
            <v>6</v>
          </cell>
          <cell r="D17">
            <v>5</v>
          </cell>
          <cell r="E17">
            <v>10</v>
          </cell>
          <cell r="F17">
            <v>15</v>
          </cell>
          <cell r="G17">
            <v>20</v>
          </cell>
          <cell r="H17">
            <v>25</v>
          </cell>
          <cell r="I17">
            <v>30</v>
          </cell>
          <cell r="J17">
            <v>35</v>
          </cell>
          <cell r="K17">
            <v>40</v>
          </cell>
          <cell r="L17">
            <v>45</v>
          </cell>
          <cell r="M17">
            <v>50</v>
          </cell>
          <cell r="N17">
            <v>55</v>
          </cell>
          <cell r="O17">
            <v>60</v>
          </cell>
          <cell r="P17">
            <v>65</v>
          </cell>
          <cell r="Q17">
            <v>70</v>
          </cell>
          <cell r="R17">
            <v>75</v>
          </cell>
          <cell r="S17">
            <v>80</v>
          </cell>
          <cell r="T17">
            <v>85</v>
          </cell>
          <cell r="U17">
            <v>90</v>
          </cell>
          <cell r="V17">
            <v>100</v>
          </cell>
          <cell r="W17">
            <v>300</v>
          </cell>
          <cell r="X17">
            <v>600</v>
          </cell>
        </row>
        <row r="19">
          <cell r="B19">
            <v>2</v>
          </cell>
          <cell r="C19" t="str">
            <v>Super 98</v>
          </cell>
          <cell r="D19" t="str">
            <v xml:space="preserve">0.369 €  2.42 F </v>
          </cell>
          <cell r="E19" t="str">
            <v xml:space="preserve">0.738 €  4.84 F </v>
          </cell>
          <cell r="F19" t="str">
            <v xml:space="preserve">1.107 €  7.26 F </v>
          </cell>
          <cell r="G19" t="str">
            <v xml:space="preserve">1.476 €  9.68 F </v>
          </cell>
          <cell r="H19" t="str">
            <v xml:space="preserve">1.845 €  12.1 F </v>
          </cell>
          <cell r="I19" t="str">
            <v xml:space="preserve">2.214 €  14.52 F </v>
          </cell>
          <cell r="J19" t="str">
            <v xml:space="preserve">2.583 €  16.94 F </v>
          </cell>
          <cell r="K19" t="str">
            <v xml:space="preserve">2.952 €  19.36 F </v>
          </cell>
          <cell r="L19" t="str">
            <v xml:space="preserve">3.321 €  21.78 F </v>
          </cell>
          <cell r="M19" t="str">
            <v xml:space="preserve">3.69 €  24.2 F </v>
          </cell>
          <cell r="N19" t="str">
            <v xml:space="preserve">4.059 €  26.63 F </v>
          </cell>
          <cell r="O19" t="str">
            <v xml:space="preserve">4.428 €  29.05 F </v>
          </cell>
          <cell r="P19" t="str">
            <v xml:space="preserve">4.797 €  31.47 F </v>
          </cell>
          <cell r="Q19" t="str">
            <v xml:space="preserve">5.166 €  33.89 F </v>
          </cell>
          <cell r="R19" t="str">
            <v xml:space="preserve">5.535 €  36.31 F </v>
          </cell>
          <cell r="S19" t="str">
            <v xml:space="preserve">5.904 €  38.73 F </v>
          </cell>
          <cell r="T19" t="str">
            <v xml:space="preserve">6.273 €  41.15 F </v>
          </cell>
          <cell r="U19" t="str">
            <v xml:space="preserve">6.642 €  43.57 F </v>
          </cell>
          <cell r="V19" t="str">
            <v xml:space="preserve">7.38 €  48.41 F </v>
          </cell>
          <cell r="W19" t="str">
            <v xml:space="preserve">22.14 €  145.23 F </v>
          </cell>
          <cell r="X19" t="str">
            <v xml:space="preserve">44.28 €  290.46 F </v>
          </cell>
        </row>
        <row r="21">
          <cell r="E21" t="str">
            <v>Valeur à acheter pour amortir le déplacement  pour le  Super 98</v>
          </cell>
        </row>
        <row r="23">
          <cell r="B23" t="str">
            <v xml:space="preserve"> Réduction  Super 98</v>
          </cell>
          <cell r="C23">
            <v>8.1000000000000003E-2</v>
          </cell>
          <cell r="D23" t="str">
            <v>4.6 €               30  F</v>
          </cell>
          <cell r="E23" t="str">
            <v>9.1 €               60  F</v>
          </cell>
          <cell r="F23" t="str">
            <v>13.7 €               90  F</v>
          </cell>
          <cell r="G23" t="str">
            <v>18.3 €               120  F</v>
          </cell>
          <cell r="H23" t="str">
            <v>22.8 €               150  F</v>
          </cell>
          <cell r="I23" t="str">
            <v>27.3 €               179  F</v>
          </cell>
          <cell r="J23" t="str">
            <v>31.9 €               209  F</v>
          </cell>
          <cell r="K23" t="str">
            <v>36.4 €               239  F</v>
          </cell>
          <cell r="L23" t="str">
            <v>41 €               269  F</v>
          </cell>
          <cell r="M23" t="str">
            <v>45.6 €               299  F</v>
          </cell>
          <cell r="N23" t="str">
            <v>50.1 €               329  F</v>
          </cell>
          <cell r="O23" t="str">
            <v>54.7 €               359  F</v>
          </cell>
          <cell r="P23" t="str">
            <v>59.3 €               389  F</v>
          </cell>
          <cell r="Q23" t="str">
            <v>63.8 €               419  F</v>
          </cell>
          <cell r="R23" t="str">
            <v>68.4 €               449  F</v>
          </cell>
          <cell r="S23" t="str">
            <v>72.8 €               478  F</v>
          </cell>
          <cell r="T23" t="str">
            <v>77.4 €               508  F</v>
          </cell>
          <cell r="U23" t="str">
            <v>82 €               538  F</v>
          </cell>
          <cell r="V23" t="str">
            <v>91.1 €               598  F</v>
          </cell>
          <cell r="W23" t="str">
            <v>273.3 €               1793  F</v>
          </cell>
          <cell r="X23" t="str">
            <v>546.7 €               3586  F</v>
          </cell>
        </row>
        <row r="24">
          <cell r="C24" t="str">
            <v>montant achat</v>
          </cell>
          <cell r="D24" t="str">
            <v>4.6 €</v>
          </cell>
          <cell r="E24" t="str">
            <v>9.1 €</v>
          </cell>
          <cell r="F24" t="str">
            <v>13.7 €</v>
          </cell>
          <cell r="G24" t="str">
            <v>18.3 €</v>
          </cell>
          <cell r="H24" t="str">
            <v>22.8 €</v>
          </cell>
          <cell r="I24" t="str">
            <v>27.3 €</v>
          </cell>
          <cell r="J24" t="str">
            <v>31.9 €</v>
          </cell>
          <cell r="K24" t="str">
            <v>36.4 €</v>
          </cell>
          <cell r="L24" t="str">
            <v>41 €</v>
          </cell>
          <cell r="M24" t="str">
            <v>45.6 €</v>
          </cell>
          <cell r="N24" t="str">
            <v>50.1 €</v>
          </cell>
          <cell r="O24" t="str">
            <v>54.7 €</v>
          </cell>
          <cell r="P24" t="str">
            <v>59.3 €</v>
          </cell>
          <cell r="Q24" t="str">
            <v>63.8 €</v>
          </cell>
          <cell r="R24" t="str">
            <v>68.4 €</v>
          </cell>
          <cell r="S24" t="str">
            <v>72.8 €</v>
          </cell>
          <cell r="T24" t="str">
            <v>77.4 €</v>
          </cell>
          <cell r="U24" t="str">
            <v>82 €</v>
          </cell>
          <cell r="V24" t="str">
            <v>91.1 €</v>
          </cell>
          <cell r="W24" t="str">
            <v>273.3 €</v>
          </cell>
          <cell r="X24" t="str">
            <v>546.7 €</v>
          </cell>
        </row>
        <row r="25">
          <cell r="C25" t="str">
            <v>Prix des Km</v>
          </cell>
          <cell r="D25" t="str">
            <v>0.37 €</v>
          </cell>
          <cell r="E25" t="str">
            <v>0.74 €</v>
          </cell>
          <cell r="F25" t="str">
            <v>1.11 €</v>
          </cell>
          <cell r="G25" t="str">
            <v>1.48 €</v>
          </cell>
          <cell r="H25" t="str">
            <v>1.85 €</v>
          </cell>
          <cell r="I25" t="str">
            <v>2.21 €</v>
          </cell>
          <cell r="J25" t="str">
            <v>2.58 €</v>
          </cell>
          <cell r="K25" t="str">
            <v>2.95 €</v>
          </cell>
          <cell r="L25" t="str">
            <v>3.32 €</v>
          </cell>
          <cell r="M25" t="str">
            <v>3.69 €</v>
          </cell>
          <cell r="N25" t="str">
            <v>4.06 €</v>
          </cell>
          <cell r="O25" t="str">
            <v>4.43 €</v>
          </cell>
          <cell r="P25" t="str">
            <v>4.8 €</v>
          </cell>
          <cell r="Q25" t="str">
            <v>5.17 €</v>
          </cell>
          <cell r="R25" t="str">
            <v>5.54 €</v>
          </cell>
          <cell r="S25" t="str">
            <v>5.9 €</v>
          </cell>
          <cell r="T25" t="str">
            <v>6.27 €</v>
          </cell>
          <cell r="U25" t="str">
            <v>6.64 €</v>
          </cell>
          <cell r="V25" t="str">
            <v>7.38 €</v>
          </cell>
          <cell r="W25" t="str">
            <v>22.14 €</v>
          </cell>
          <cell r="X25" t="str">
            <v>44.28 €</v>
          </cell>
        </row>
        <row r="26">
          <cell r="C26" t="str">
            <v>montant achat</v>
          </cell>
          <cell r="D26">
            <v>30.174021999999997</v>
          </cell>
          <cell r="E26">
            <v>59.692086999999994</v>
          </cell>
          <cell r="F26">
            <v>89.866108999999994</v>
          </cell>
          <cell r="G26">
            <v>120.040131</v>
          </cell>
          <cell r="H26">
            <v>149.55819600000001</v>
          </cell>
          <cell r="I26">
            <v>179.07626099999999</v>
          </cell>
          <cell r="J26">
            <v>209.250283</v>
          </cell>
          <cell r="K26">
            <v>238.76834799999997</v>
          </cell>
          <cell r="L26">
            <v>268.94236999999998</v>
          </cell>
          <cell r="M26">
            <v>299.11639200000002</v>
          </cell>
          <cell r="N26">
            <v>328.634457</v>
          </cell>
          <cell r="O26">
            <v>358.80847900000003</v>
          </cell>
          <cell r="P26">
            <v>388.98250099999996</v>
          </cell>
          <cell r="Q26">
            <v>418.50056599999999</v>
          </cell>
          <cell r="R26">
            <v>448.67458800000003</v>
          </cell>
          <cell r="S26">
            <v>477.53669599999995</v>
          </cell>
          <cell r="T26">
            <v>507.71071800000004</v>
          </cell>
          <cell r="U26">
            <v>537.88473999999997</v>
          </cell>
          <cell r="V26">
            <v>597.57682699999998</v>
          </cell>
          <cell r="W26">
            <v>1792.7304810000001</v>
          </cell>
          <cell r="X26">
            <v>3586.1169190000001</v>
          </cell>
        </row>
        <row r="28">
          <cell r="D28" t="str">
            <v>lorsque vous vous déplacez pour acheter MOINS CHER AILLEURS , vérifier si le GAIN ESCOMPTE n'est pas  ANNULé par le coût du DEPLACEMENT , en fonction de la réduction espérée , trouvez le montant à acheter pour amortir le déplacement selon votre CONSOMMATI</v>
          </cell>
        </row>
        <row r="30">
          <cell r="D30" t="str">
            <v>Création :  Jo SCHNEIDER / 68800 LEIMBACH - 03/10/2006 -  jo.schneider@libertysurf.fr</v>
          </cell>
        </row>
      </sheetData>
      <sheetData sheetId="10"/>
      <sheetData sheetId="11"/>
      <sheetData sheetId="12"/>
      <sheetData sheetId="13"/>
      <sheetData sheetId="14"/>
      <sheetData sheetId="15"/>
      <sheetData sheetId="16"/>
      <sheetData sheetId="17">
        <row r="3">
          <cell r="B3" t="str">
            <v>CLIQUEZ SUR L'ADRESSE DU SITE POUR LE LANCER</v>
          </cell>
        </row>
      </sheetData>
      <sheetData sheetId="18">
        <row r="6">
          <cell r="B6">
            <v>38488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60">
          <cell r="C260">
            <v>2008</v>
          </cell>
        </row>
      </sheetData>
      <sheetData sheetId="36"/>
      <sheetData sheetId="37"/>
      <sheetData sheetId="38"/>
      <sheetData sheetId="39"/>
      <sheetData sheetId="40"/>
      <sheetData sheetId="41"/>
      <sheetData sheetId="42"/>
      <sheetData sheetId="4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1"/>
      <sheetName val="01 (2)"/>
      <sheetName val="Heures "/>
      <sheetName val="02"/>
      <sheetName val="03"/>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2"/>
      <sheetName val="33"/>
      <sheetName val="34"/>
      <sheetName val="35"/>
      <sheetName val="36"/>
      <sheetName val="38"/>
      <sheetName val="39"/>
      <sheetName val="40"/>
      <sheetName val="41"/>
      <sheetName val="43"/>
      <sheetName val="44"/>
      <sheetName val="45"/>
      <sheetName val="46"/>
      <sheetName val="47"/>
      <sheetName val="48"/>
      <sheetName val="49"/>
      <sheetName val="50"/>
      <sheetName val="51"/>
      <sheetName val="52"/>
      <sheetName val="53"/>
      <sheetName val="54"/>
      <sheetName val="55"/>
      <sheetName val="56"/>
      <sheetName val="Feuil1"/>
    </sheetNames>
    <sheetDataSet>
      <sheetData sheetId="0"/>
      <sheetData sheetId="1"/>
      <sheetData sheetId="2"/>
      <sheetData sheetId="3"/>
      <sheetData sheetId="4"/>
      <sheetData sheetId="5"/>
      <sheetData sheetId="6"/>
      <sheetData sheetId="7"/>
      <sheetData sheetId="8"/>
      <sheetData sheetId="9">
        <row r="280">
          <cell r="E280">
            <v>2008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civil"/>
      <sheetName val="Indices"/>
      <sheetName val="INSEE Construction"/>
      <sheetName val="BT  01"/>
      <sheetName val="calendrier charges  "/>
      <sheetName val="calendrier charges réelles"/>
      <sheetName val="calendrier construction"/>
      <sheetName val="actuel et futur"/>
      <sheetName val="Coût logt actuel"/>
      <sheetName val="Budget Schmitt"/>
      <sheetName val="table coeff"/>
      <sheetName val="Fiche Banque"/>
      <sheetName val="Détail Prêts"/>
      <sheetName val="ETUDE"/>
      <sheetName val="Copie Client"/>
      <sheetName val="Copie Scénario"/>
      <sheetName val="Analyse financière"/>
      <sheetName val="Comparatif Prêts"/>
      <sheetName val="Plan a"/>
      <sheetName val="Plan a (2)"/>
      <sheetName val="acheter ou attendre"/>
      <sheetName val="Epargne"/>
      <sheetName val="Teg Emprunt"/>
      <sheetName val=" T E G "/>
      <sheetName val="calculette"/>
      <sheetName val="IMPOTS"/>
      <sheetName val="Imprime Impôts"/>
      <sheetName val="BIB"/>
      <sheetName val="liste Nom"/>
      <sheetName val="Module1"/>
      <sheetName val="Module3"/>
      <sheetName val="joelle den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J8">
            <v>15</v>
          </cell>
        </row>
      </sheetData>
      <sheetData sheetId="14"/>
      <sheetData sheetId="15">
        <row r="56">
          <cell r="B56">
            <v>39030</v>
          </cell>
        </row>
      </sheetData>
      <sheetData sheetId="16"/>
      <sheetData sheetId="17"/>
      <sheetData sheetId="18"/>
      <sheetData sheetId="19"/>
      <sheetData sheetId="20"/>
      <sheetData sheetId="21">
        <row r="6">
          <cell r="F6">
            <v>5</v>
          </cell>
        </row>
      </sheetData>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
      <sheetName val="Hypothèse 40 kWc"/>
      <sheetName val="Emprunt 1"/>
      <sheetName val="Analyse "/>
      <sheetName val="Projet d'un particulier"/>
    </sheetNames>
    <sheetDataSet>
      <sheetData sheetId="0" refreshError="1">
        <row r="4">
          <cell r="D4">
            <v>50</v>
          </cell>
        </row>
        <row r="9">
          <cell r="D9">
            <v>26600.000000000004</v>
          </cell>
        </row>
        <row r="10">
          <cell r="D10">
            <v>0.02</v>
          </cell>
        </row>
        <row r="11">
          <cell r="D11">
            <v>0.01</v>
          </cell>
        </row>
        <row r="18">
          <cell r="M18">
            <v>17309.28</v>
          </cell>
        </row>
        <row r="24">
          <cell r="M24">
            <v>11487.359999999999</v>
          </cell>
        </row>
        <row r="39">
          <cell r="I39">
            <v>4495</v>
          </cell>
        </row>
      </sheetData>
      <sheetData sheetId="1"/>
      <sheetData sheetId="2" refreshError="1">
        <row r="4">
          <cell r="D4">
            <v>228000</v>
          </cell>
        </row>
        <row r="9">
          <cell r="D9">
            <v>118185.73866756784</v>
          </cell>
        </row>
        <row r="22">
          <cell r="M22">
            <v>15</v>
          </cell>
        </row>
      </sheetData>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
      <sheetName val="Hypothèse 40 kWc"/>
      <sheetName val="Emprunt 1"/>
      <sheetName val="Analyse "/>
      <sheetName val="Projet d'un particulier"/>
    </sheetNames>
    <sheetDataSet>
      <sheetData sheetId="0">
        <row r="4">
          <cell r="D4">
            <v>50</v>
          </cell>
        </row>
        <row r="9">
          <cell r="D9">
            <v>26600.000000000004</v>
          </cell>
        </row>
        <row r="10">
          <cell r="D10">
            <v>0.02</v>
          </cell>
        </row>
        <row r="11">
          <cell r="D11">
            <v>0.01</v>
          </cell>
        </row>
        <row r="18">
          <cell r="M18">
            <v>17309.28</v>
          </cell>
        </row>
        <row r="24">
          <cell r="M24">
            <v>11487.359999999999</v>
          </cell>
        </row>
        <row r="39">
          <cell r="I39">
            <v>4495</v>
          </cell>
        </row>
      </sheetData>
      <sheetData sheetId="1"/>
      <sheetData sheetId="2">
        <row r="4">
          <cell r="D4">
            <v>228000</v>
          </cell>
        </row>
        <row r="9">
          <cell r="D9">
            <v>118185.73866756784</v>
          </cell>
        </row>
        <row r="22">
          <cell r="M22">
            <v>15</v>
          </cell>
        </row>
      </sheetData>
      <sheetData sheetId="3"/>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
      <sheetName val="Hypothèse 40 kWc"/>
      <sheetName val="Emprunt 1"/>
      <sheetName val="Analyse "/>
      <sheetName val="Projet d'un particulier"/>
    </sheetNames>
    <sheetDataSet>
      <sheetData sheetId="0" refreshError="1">
        <row r="4">
          <cell r="D4">
            <v>50</v>
          </cell>
        </row>
        <row r="9">
          <cell r="D9">
            <v>26600.000000000004</v>
          </cell>
        </row>
        <row r="10">
          <cell r="D10">
            <v>0.02</v>
          </cell>
        </row>
        <row r="11">
          <cell r="D11">
            <v>0.01</v>
          </cell>
        </row>
        <row r="18">
          <cell r="M18">
            <v>17309.28</v>
          </cell>
        </row>
        <row r="24">
          <cell r="M24">
            <v>11487.359999999999</v>
          </cell>
        </row>
        <row r="39">
          <cell r="I39">
            <v>4495</v>
          </cell>
        </row>
      </sheetData>
      <sheetData sheetId="1"/>
      <sheetData sheetId="2" refreshError="1">
        <row r="4">
          <cell r="D4">
            <v>228000</v>
          </cell>
        </row>
        <row r="9">
          <cell r="D9">
            <v>118185.73866756784</v>
          </cell>
        </row>
        <row r="22">
          <cell r="M22">
            <v>15</v>
          </cell>
        </row>
      </sheetData>
      <sheetData sheetId="3"/>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table coeff multiplicateur"/>
      <sheetName val="emprunt possible"/>
      <sheetName val=" T E G "/>
      <sheetName val="plan amortisst"/>
      <sheetName val="Crédit (2)"/>
      <sheetName val="Coût du crédit"/>
      <sheetName val="Intérêts et Int composés "/>
      <sheetName val="Durée à Epargner "/>
      <sheetName val="Calcul Intérêts Prêt à part."/>
      <sheetName val="Placement à taux variable"/>
      <sheetName val="Propriétaire ou Locataire"/>
      <sheetName val="Comparatif Prêts"/>
      <sheetName val="Comparatif Prêts (2)"/>
      <sheetName val="Projet Client"/>
      <sheetName val="Epargne"/>
      <sheetName val="Graphique"/>
      <sheetName val="Placement"/>
      <sheetName val="Remboursements "/>
      <sheetName val="F suisse "/>
      <sheetName val="F suisse  (2)"/>
      <sheetName val="Remboursements  (2)"/>
    </sheetNames>
    <sheetDataSet>
      <sheetData sheetId="0"/>
      <sheetData sheetId="1"/>
      <sheetData sheetId="2"/>
      <sheetData sheetId="3"/>
      <sheetData sheetId="4"/>
      <sheetData sheetId="5"/>
      <sheetData sheetId="6"/>
      <sheetData sheetId="7"/>
      <sheetData sheetId="8"/>
      <sheetData sheetId="9">
        <row r="6">
          <cell r="F6">
            <v>4.0500000000000001E-2</v>
          </cell>
        </row>
      </sheetData>
      <sheetData sheetId="10"/>
      <sheetData sheetId="11"/>
      <sheetData sheetId="12"/>
      <sheetData sheetId="13"/>
      <sheetData sheetId="14" refreshError="1">
        <row r="6">
          <cell r="E6">
            <v>1440843</v>
          </cell>
        </row>
      </sheetData>
      <sheetData sheetId="15"/>
      <sheetData sheetId="16"/>
      <sheetData sheetId="17"/>
      <sheetData sheetId="18" refreshError="1">
        <row r="2">
          <cell r="B2">
            <v>5.0999999999999997E-2</v>
          </cell>
        </row>
      </sheetData>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classeur "/>
      <sheetName val="Sommaire classeur  (2)"/>
      <sheetName val="Cptes bancaires "/>
      <sheetName val="Plan SARA"/>
      <sheetName val="Plan Comptable Associations "/>
      <sheetName val="Plan Comptable "/>
      <sheetName val="Arsène Fonct 2007"/>
      <sheetName val="Arsène Bilan 2007"/>
      <sheetName val="Compta  2008"/>
      <sheetName val="Compta  2008 (2)"/>
      <sheetName val="Compta  2009 "/>
      <sheetName val="Modèle Compte de Fonctionnement"/>
      <sheetName val="Modèle Bilan"/>
      <sheetName val="Services fiscaux "/>
      <sheetName val="Etiquet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4">
          <cell r="BF134" t="str">
            <v>11  Achats matériels</v>
          </cell>
        </row>
        <row r="135">
          <cell r="BF135" t="str">
            <v>12  Fournitures de bureau</v>
          </cell>
        </row>
        <row r="136">
          <cell r="BF136" t="str">
            <v>13  Location de salle</v>
          </cell>
        </row>
        <row r="137">
          <cell r="BF137" t="str">
            <v>14  Assurances</v>
          </cell>
        </row>
        <row r="138">
          <cell r="BF138" t="str">
            <v>15  Documentation</v>
          </cell>
        </row>
        <row r="139">
          <cell r="BF139" t="str">
            <v xml:space="preserve">16  Manifestations </v>
          </cell>
        </row>
        <row r="140">
          <cell r="BF140" t="str">
            <v>17  Missions Déplacements</v>
          </cell>
        </row>
        <row r="141">
          <cell r="BF141" t="str">
            <v>18  Timbres Poste</v>
          </cell>
        </row>
        <row r="142">
          <cell r="BF142" t="str">
            <v>19  Téléphone</v>
          </cell>
        </row>
        <row r="143">
          <cell r="BF143" t="str">
            <v>20  Abonnement  Internet</v>
          </cell>
        </row>
        <row r="144">
          <cell r="BF144" t="str">
            <v>21  Rbt Déplacements</v>
          </cell>
        </row>
        <row r="145">
          <cell r="BF145" t="str">
            <v>22  Communication publicité ext</v>
          </cell>
        </row>
        <row r="146">
          <cell r="BF146" t="str">
            <v>24  Honoraires</v>
          </cell>
        </row>
        <row r="147">
          <cell r="BF147" t="str">
            <v>26  Frais Assemblée Générale</v>
          </cell>
        </row>
        <row r="148">
          <cell r="BF148" t="str">
            <v>27  Cotisations externes</v>
          </cell>
        </row>
        <row r="149">
          <cell r="BF149" t="str">
            <v>28  Charges exceptionnelles</v>
          </cell>
        </row>
        <row r="150">
          <cell r="BF150" t="str">
            <v>29  Amortissement / Provisions</v>
          </cell>
        </row>
        <row r="151">
          <cell r="BF151" t="str">
            <v>30  Charges imprévues</v>
          </cell>
        </row>
        <row r="152">
          <cell r="BF152" t="str">
            <v>31  Déplacements abandon de Rbt</v>
          </cell>
        </row>
        <row r="153">
          <cell r="BF153" t="str">
            <v>32  Vide</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table coeff multiplicateur"/>
      <sheetName val="emprunt possible"/>
      <sheetName val=" T E G "/>
      <sheetName val="plan amortisst"/>
      <sheetName val="Crédit (2)"/>
      <sheetName val="Coût du crédit"/>
      <sheetName val="Intérêts et Int composés "/>
      <sheetName val="Durée à Epargner "/>
      <sheetName val="Calcul Intérêts Prêt à part."/>
      <sheetName val="Placement à taux variable"/>
      <sheetName val="Propriétaire ou Locataire"/>
      <sheetName val="Comparatif Prêts"/>
      <sheetName val="Comparatif Prêts (2)"/>
      <sheetName val="Projet Client"/>
      <sheetName val="Epargne"/>
      <sheetName val="Graphique"/>
      <sheetName val="Placement"/>
      <sheetName val="Remboursements "/>
      <sheetName val="F suisse "/>
      <sheetName val="F suisse  (2)"/>
      <sheetName val="Remboursements  (2)"/>
    </sheetNames>
    <sheetDataSet>
      <sheetData sheetId="0"/>
      <sheetData sheetId="1"/>
      <sheetData sheetId="2"/>
      <sheetData sheetId="3"/>
      <sheetData sheetId="4"/>
      <sheetData sheetId="5"/>
      <sheetData sheetId="6"/>
      <sheetData sheetId="7"/>
      <sheetData sheetId="8"/>
      <sheetData sheetId="9">
        <row r="6">
          <cell r="F6">
            <v>4.0500000000000001E-2</v>
          </cell>
        </row>
      </sheetData>
      <sheetData sheetId="10"/>
      <sheetData sheetId="11"/>
      <sheetData sheetId="12"/>
      <sheetData sheetId="13"/>
      <sheetData sheetId="14" refreshError="1">
        <row r="6">
          <cell r="E6">
            <v>1440843</v>
          </cell>
        </row>
      </sheetData>
      <sheetData sheetId="15"/>
      <sheetData sheetId="16"/>
      <sheetData sheetId="17"/>
      <sheetData sheetId="18" refreshError="1">
        <row r="2">
          <cell r="B2">
            <v>5.0999999999999997E-2</v>
          </cell>
        </row>
      </sheetData>
      <sheetData sheetId="19"/>
      <sheetData sheetId="20"/>
      <sheetData sheetId="2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lle_coefficient_taux"/>
      <sheetName val="Calcul Intérêts Prêt à part."/>
      <sheetName val="Journal des Dépenses"/>
      <sheetName val="Dépenses Recettes annuelles"/>
      <sheetName val="AUTO"/>
      <sheetName val="Test Anglais"/>
      <sheetName val="Plan Amortissement"/>
      <sheetName val="Pyramide des Ages"/>
      <sheetName val="Consommation"/>
      <sheetName val="Déménagement"/>
      <sheetName val="Tarif Prix"/>
      <sheetName val="Adresses"/>
      <sheetName val="Epargne"/>
      <sheetName val="Tarifs grains"/>
      <sheetName val="Grille vide"/>
      <sheetName val="historique tension"/>
      <sheetName val="fiches pratiques"/>
      <sheetName val="INSEE Construction"/>
      <sheetName val="FUMER"/>
      <sheetName val="Carte avec quadrillage "/>
      <sheetName val=" 11 "/>
      <sheetName val="Euro"/>
      <sheetName val="DJU"/>
      <sheetName val="Charges"/>
    </sheetNames>
    <sheetDataSet>
      <sheetData sheetId="0" refreshError="1"/>
      <sheetData sheetId="1">
        <row r="6">
          <cell r="F6">
            <v>0.05</v>
          </cell>
        </row>
      </sheetData>
      <sheetData sheetId="2" refreshError="1"/>
      <sheetData sheetId="3" refreshError="1"/>
      <sheetData sheetId="4" refreshError="1"/>
      <sheetData sheetId="5" refreshError="1"/>
      <sheetData sheetId="6"/>
      <sheetData sheetId="7" refreshError="1"/>
      <sheetData sheetId="8"/>
      <sheetData sheetId="9" refreshError="1"/>
      <sheetData sheetId="10" refreshError="1">
        <row r="4">
          <cell r="C4">
            <v>17</v>
          </cell>
          <cell r="N4">
            <v>6.5595699999999999</v>
          </cell>
          <cell r="O4">
            <v>1.196</v>
          </cell>
        </row>
        <row r="36">
          <cell r="B36">
            <v>1</v>
          </cell>
          <cell r="C36" t="str">
            <v>Bois scié</v>
          </cell>
          <cell r="D36" t="str">
            <v>DUPONT</v>
          </cell>
          <cell r="E36" t="str">
            <v>mètre</v>
          </cell>
          <cell r="F36">
            <v>55.45</v>
          </cell>
          <cell r="G36">
            <v>55.893600000000006</v>
          </cell>
          <cell r="J36">
            <v>36448</v>
          </cell>
          <cell r="K36" t="str">
            <v>Lundi</v>
          </cell>
        </row>
        <row r="37">
          <cell r="B37">
            <v>2</v>
          </cell>
          <cell r="C37" t="str">
            <v>Poutres</v>
          </cell>
          <cell r="D37" t="str">
            <v>Pierre</v>
          </cell>
          <cell r="E37" t="str">
            <v>mètre</v>
          </cell>
          <cell r="F37">
            <v>48</v>
          </cell>
          <cell r="G37">
            <v>48.384</v>
          </cell>
          <cell r="J37">
            <v>36505</v>
          </cell>
          <cell r="K37" t="str">
            <v>Mardi</v>
          </cell>
        </row>
        <row r="38">
          <cell r="B38">
            <v>3</v>
          </cell>
          <cell r="C38" t="str">
            <v>Lamelé</v>
          </cell>
          <cell r="D38" t="str">
            <v>Jacques</v>
          </cell>
          <cell r="E38" t="str">
            <v>m3</v>
          </cell>
          <cell r="F38">
            <v>50</v>
          </cell>
          <cell r="G38">
            <v>50.4</v>
          </cell>
          <cell r="J38">
            <v>36526</v>
          </cell>
          <cell r="K38" t="str">
            <v>Mercredi</v>
          </cell>
        </row>
        <row r="39">
          <cell r="B39">
            <v>4</v>
          </cell>
          <cell r="C39" t="str">
            <v>Lattes à toit</v>
          </cell>
          <cell r="D39" t="str">
            <v>André</v>
          </cell>
          <cell r="E39" t="str">
            <v>m2</v>
          </cell>
          <cell r="F39">
            <v>10000</v>
          </cell>
          <cell r="G39">
            <v>10080</v>
          </cell>
          <cell r="J39">
            <v>36892</v>
          </cell>
          <cell r="K39" t="str">
            <v>Jeudi</v>
          </cell>
        </row>
        <row r="40">
          <cell r="B40">
            <v>5</v>
          </cell>
          <cell r="C40" t="str">
            <v>Lamelé</v>
          </cell>
          <cell r="D40" t="str">
            <v>Jacques</v>
          </cell>
          <cell r="E40" t="str">
            <v>m1</v>
          </cell>
          <cell r="F40">
            <v>19950</v>
          </cell>
          <cell r="G40">
            <v>20109.599999999999</v>
          </cell>
          <cell r="J40">
            <v>37257</v>
          </cell>
          <cell r="K40" t="str">
            <v>Vendredi</v>
          </cell>
        </row>
        <row r="41">
          <cell r="B41">
            <v>6</v>
          </cell>
          <cell r="C41" t="str">
            <v>Lattes à toit</v>
          </cell>
          <cell r="D41" t="str">
            <v>André</v>
          </cell>
          <cell r="E41" t="str">
            <v>m0</v>
          </cell>
          <cell r="F41">
            <v>29900</v>
          </cell>
          <cell r="G41">
            <v>30139.200000000001</v>
          </cell>
          <cell r="J41">
            <v>37622</v>
          </cell>
          <cell r="K41" t="str">
            <v>Samedi</v>
          </cell>
        </row>
        <row r="42">
          <cell r="B42">
            <v>7</v>
          </cell>
          <cell r="C42" t="str">
            <v>Lamelé</v>
          </cell>
          <cell r="D42" t="str">
            <v>Jacques</v>
          </cell>
          <cell r="E42" t="str">
            <v>m1</v>
          </cell>
          <cell r="F42">
            <v>39850</v>
          </cell>
          <cell r="G42">
            <v>40168.800000000003</v>
          </cell>
          <cell r="J42">
            <v>37987</v>
          </cell>
          <cell r="K42" t="str">
            <v>Dimanche</v>
          </cell>
        </row>
        <row r="43">
          <cell r="B43">
            <v>8</v>
          </cell>
          <cell r="C43" t="str">
            <v>Lattes à toit</v>
          </cell>
          <cell r="D43" t="str">
            <v>André</v>
          </cell>
          <cell r="E43" t="str">
            <v>m2</v>
          </cell>
          <cell r="F43">
            <v>49800</v>
          </cell>
          <cell r="G43">
            <v>50198.400000000001</v>
          </cell>
          <cell r="J43">
            <v>38353</v>
          </cell>
          <cell r="K43" t="str">
            <v>Lundi</v>
          </cell>
        </row>
        <row r="44">
          <cell r="B44">
            <v>9</v>
          </cell>
          <cell r="C44" t="str">
            <v>Lamelé</v>
          </cell>
          <cell r="D44" t="str">
            <v>Jacques</v>
          </cell>
          <cell r="E44" t="str">
            <v>m3</v>
          </cell>
          <cell r="F44">
            <v>59750</v>
          </cell>
          <cell r="G44">
            <v>60228</v>
          </cell>
          <cell r="J44">
            <v>38718</v>
          </cell>
          <cell r="K44" t="str">
            <v>Mardi</v>
          </cell>
        </row>
        <row r="45">
          <cell r="B45">
            <v>10</v>
          </cell>
          <cell r="C45" t="str">
            <v>Lattes à toit</v>
          </cell>
          <cell r="D45" t="str">
            <v>André</v>
          </cell>
          <cell r="E45" t="str">
            <v>m4</v>
          </cell>
          <cell r="F45">
            <v>69700</v>
          </cell>
          <cell r="G45">
            <v>70257.600000000006</v>
          </cell>
          <cell r="J45">
            <v>39083</v>
          </cell>
          <cell r="K45" t="str">
            <v>Mercredi</v>
          </cell>
        </row>
        <row r="46">
          <cell r="B46">
            <v>11</v>
          </cell>
          <cell r="C46" t="str">
            <v>Lamelé</v>
          </cell>
          <cell r="D46" t="str">
            <v>Jacques</v>
          </cell>
          <cell r="E46" t="str">
            <v>m5</v>
          </cell>
          <cell r="F46">
            <v>79650</v>
          </cell>
          <cell r="G46">
            <v>80287.199999999997</v>
          </cell>
          <cell r="J46">
            <v>39448</v>
          </cell>
          <cell r="K46" t="str">
            <v>Jeudi</v>
          </cell>
        </row>
        <row r="47">
          <cell r="B47">
            <v>12</v>
          </cell>
          <cell r="C47" t="str">
            <v>Lattes à toit</v>
          </cell>
          <cell r="D47" t="str">
            <v>André</v>
          </cell>
          <cell r="E47" t="str">
            <v>m6</v>
          </cell>
          <cell r="F47">
            <v>89600</v>
          </cell>
          <cell r="G47">
            <v>90316.800000000003</v>
          </cell>
          <cell r="J47">
            <v>39814</v>
          </cell>
          <cell r="K47" t="str">
            <v>Vendredi</v>
          </cell>
        </row>
        <row r="48">
          <cell r="B48">
            <v>13</v>
          </cell>
          <cell r="C48" t="str">
            <v>Lamelé</v>
          </cell>
          <cell r="D48" t="str">
            <v>Jacques</v>
          </cell>
          <cell r="E48" t="str">
            <v>m7</v>
          </cell>
          <cell r="F48">
            <v>99550</v>
          </cell>
          <cell r="G48">
            <v>100346.4</v>
          </cell>
          <cell r="J48">
            <v>40179</v>
          </cell>
          <cell r="K48" t="str">
            <v>Samedi</v>
          </cell>
        </row>
        <row r="49">
          <cell r="B49">
            <v>14</v>
          </cell>
          <cell r="C49" t="str">
            <v>Lattes à toit</v>
          </cell>
          <cell r="D49" t="str">
            <v>André</v>
          </cell>
          <cell r="E49" t="str">
            <v>m8</v>
          </cell>
          <cell r="F49">
            <v>109500</v>
          </cell>
          <cell r="G49">
            <v>110376</v>
          </cell>
          <cell r="J49">
            <v>40544</v>
          </cell>
          <cell r="K49" t="str">
            <v>Dimanche</v>
          </cell>
        </row>
        <row r="50">
          <cell r="B50">
            <v>15</v>
          </cell>
          <cell r="C50" t="str">
            <v>Lamelé</v>
          </cell>
          <cell r="D50" t="str">
            <v>Jacques</v>
          </cell>
          <cell r="E50" t="str">
            <v>m9</v>
          </cell>
          <cell r="F50">
            <v>119450</v>
          </cell>
          <cell r="G50">
            <v>120405.6</v>
          </cell>
          <cell r="J50">
            <v>40909</v>
          </cell>
          <cell r="K50" t="str">
            <v>Lundi</v>
          </cell>
        </row>
        <row r="51">
          <cell r="B51">
            <v>16</v>
          </cell>
          <cell r="C51" t="str">
            <v>Lattes à toit</v>
          </cell>
          <cell r="D51" t="str">
            <v>André</v>
          </cell>
          <cell r="E51" t="str">
            <v>m10</v>
          </cell>
          <cell r="F51">
            <v>129400</v>
          </cell>
          <cell r="G51">
            <v>130435.2</v>
          </cell>
          <cell r="J51">
            <v>41275</v>
          </cell>
          <cell r="K51" t="str">
            <v>Mardi</v>
          </cell>
        </row>
        <row r="52">
          <cell r="B52">
            <v>17</v>
          </cell>
          <cell r="C52" t="str">
            <v>Lamelé</v>
          </cell>
          <cell r="D52" t="str">
            <v>Jacques</v>
          </cell>
          <cell r="E52" t="str">
            <v>m11</v>
          </cell>
          <cell r="F52">
            <v>139350</v>
          </cell>
          <cell r="G52">
            <v>140464.79999999999</v>
          </cell>
          <cell r="J52">
            <v>41640</v>
          </cell>
          <cell r="K52" t="str">
            <v>Mercredi</v>
          </cell>
        </row>
        <row r="53">
          <cell r="B53">
            <v>18</v>
          </cell>
          <cell r="C53" t="str">
            <v>Lattes à toit</v>
          </cell>
          <cell r="D53" t="str">
            <v>André</v>
          </cell>
          <cell r="E53" t="str">
            <v>m12</v>
          </cell>
          <cell r="F53">
            <v>149300</v>
          </cell>
          <cell r="G53">
            <v>150494.39999999999</v>
          </cell>
          <cell r="J53">
            <v>42005</v>
          </cell>
          <cell r="K53" t="str">
            <v>Jeudi</v>
          </cell>
        </row>
        <row r="54">
          <cell r="B54">
            <v>19</v>
          </cell>
          <cell r="C54" t="str">
            <v>Lamelé</v>
          </cell>
          <cell r="D54" t="str">
            <v>Jacques</v>
          </cell>
          <cell r="E54" t="str">
            <v>m13</v>
          </cell>
          <cell r="F54">
            <v>159250</v>
          </cell>
          <cell r="G54">
            <v>160524</v>
          </cell>
          <cell r="J54">
            <v>42370</v>
          </cell>
          <cell r="K54" t="str">
            <v>Vendredi</v>
          </cell>
        </row>
        <row r="55">
          <cell r="B55">
            <v>20</v>
          </cell>
          <cell r="C55" t="str">
            <v>Lattes à toit</v>
          </cell>
          <cell r="D55" t="str">
            <v>André</v>
          </cell>
          <cell r="E55" t="str">
            <v>m14</v>
          </cell>
          <cell r="F55">
            <v>169200</v>
          </cell>
          <cell r="G55">
            <v>170553.60000000001</v>
          </cell>
          <cell r="J55">
            <v>42736</v>
          </cell>
          <cell r="K55" t="str">
            <v>Samedi</v>
          </cell>
        </row>
        <row r="56">
          <cell r="B56">
            <v>21</v>
          </cell>
          <cell r="C56" t="str">
            <v>Poutrelles</v>
          </cell>
          <cell r="D56" t="str">
            <v>Paul</v>
          </cell>
          <cell r="E56" t="str">
            <v>tonne</v>
          </cell>
          <cell r="F56">
            <v>54</v>
          </cell>
          <cell r="G56">
            <v>54.432000000000002</v>
          </cell>
          <cell r="J56">
            <v>37013</v>
          </cell>
          <cell r="K56" t="str">
            <v>Vendredi</v>
          </cell>
        </row>
        <row r="57">
          <cell r="B57">
            <v>22</v>
          </cell>
          <cell r="C57" t="str">
            <v>Lambris</v>
          </cell>
          <cell r="D57" t="str">
            <v>Louis</v>
          </cell>
          <cell r="E57" t="str">
            <v>mètre</v>
          </cell>
          <cell r="F57">
            <v>56</v>
          </cell>
          <cell r="G57">
            <v>56.448</v>
          </cell>
          <cell r="J57">
            <v>36317</v>
          </cell>
          <cell r="K57" t="str">
            <v>Samedi</v>
          </cell>
        </row>
        <row r="58">
          <cell r="B58">
            <v>23</v>
          </cell>
          <cell r="C58" t="str">
            <v>Embellisement</v>
          </cell>
          <cell r="D58" t="str">
            <v>Jo</v>
          </cell>
          <cell r="E58" t="str">
            <v>mètre</v>
          </cell>
          <cell r="F58">
            <v>58</v>
          </cell>
          <cell r="G58">
            <v>58.463999999999999</v>
          </cell>
          <cell r="J58">
            <v>35713</v>
          </cell>
          <cell r="K58" t="str">
            <v>Dimanche</v>
          </cell>
        </row>
      </sheetData>
      <sheetData sheetId="11" refreshError="1"/>
      <sheetData sheetId="12" refreshError="1"/>
      <sheetData sheetId="13" refreshError="1"/>
      <sheetData sheetId="14" refreshError="1"/>
      <sheetData sheetId="15" refreshError="1">
        <row r="2">
          <cell r="B2" t="str">
            <v>Dates</v>
          </cell>
          <cell r="C2" t="str">
            <v>heures</v>
          </cell>
          <cell r="D2" t="str">
            <v>maxi</v>
          </cell>
          <cell r="E2" t="str">
            <v>mini</v>
          </cell>
          <cell r="F2" t="str">
            <v>différence</v>
          </cell>
          <cell r="G2" t="str">
            <v>pouls</v>
          </cell>
        </row>
        <row r="4">
          <cell r="B4">
            <v>36593</v>
          </cell>
          <cell r="C4">
            <v>7</v>
          </cell>
          <cell r="D4">
            <v>163</v>
          </cell>
          <cell r="E4">
            <v>101</v>
          </cell>
          <cell r="F4">
            <v>62</v>
          </cell>
          <cell r="G4">
            <v>56</v>
          </cell>
        </row>
        <row r="5">
          <cell r="B5">
            <v>36594</v>
          </cell>
          <cell r="C5">
            <v>7</v>
          </cell>
          <cell r="D5">
            <v>158</v>
          </cell>
          <cell r="E5">
            <v>104</v>
          </cell>
          <cell r="F5">
            <v>54</v>
          </cell>
          <cell r="G5">
            <v>60</v>
          </cell>
        </row>
        <row r="6">
          <cell r="B6">
            <v>36598</v>
          </cell>
          <cell r="C6">
            <v>7</v>
          </cell>
          <cell r="D6">
            <v>156</v>
          </cell>
          <cell r="E6">
            <v>93</v>
          </cell>
          <cell r="F6">
            <v>63</v>
          </cell>
          <cell r="G6">
            <v>54</v>
          </cell>
        </row>
        <row r="7">
          <cell r="B7">
            <v>36604</v>
          </cell>
          <cell r="C7">
            <v>8</v>
          </cell>
          <cell r="D7">
            <v>159</v>
          </cell>
          <cell r="E7">
            <v>106</v>
          </cell>
          <cell r="F7">
            <v>53</v>
          </cell>
          <cell r="G7">
            <v>57</v>
          </cell>
        </row>
        <row r="8">
          <cell r="B8">
            <v>36610</v>
          </cell>
          <cell r="C8">
            <v>10</v>
          </cell>
          <cell r="D8">
            <v>148</v>
          </cell>
          <cell r="E8">
            <v>95</v>
          </cell>
          <cell r="F8">
            <v>53</v>
          </cell>
          <cell r="G8">
            <v>78</v>
          </cell>
        </row>
        <row r="9">
          <cell r="B9">
            <v>36614</v>
          </cell>
          <cell r="C9">
            <v>9</v>
          </cell>
          <cell r="D9">
            <v>171</v>
          </cell>
          <cell r="E9">
            <v>104</v>
          </cell>
          <cell r="F9">
            <v>67</v>
          </cell>
          <cell r="G9">
            <v>56</v>
          </cell>
        </row>
        <row r="10">
          <cell r="B10">
            <v>36615</v>
          </cell>
          <cell r="C10">
            <v>7.5</v>
          </cell>
          <cell r="D10">
            <v>150</v>
          </cell>
          <cell r="E10">
            <v>84</v>
          </cell>
          <cell r="F10">
            <v>66</v>
          </cell>
          <cell r="G10">
            <v>51</v>
          </cell>
        </row>
        <row r="11">
          <cell r="B11">
            <v>36618</v>
          </cell>
          <cell r="C11">
            <v>9</v>
          </cell>
          <cell r="D11">
            <v>165</v>
          </cell>
          <cell r="E11">
            <v>96</v>
          </cell>
          <cell r="F11">
            <v>69</v>
          </cell>
          <cell r="G11">
            <v>57</v>
          </cell>
        </row>
        <row r="12">
          <cell r="B12">
            <v>36621</v>
          </cell>
          <cell r="C12">
            <v>7</v>
          </cell>
          <cell r="D12">
            <v>154</v>
          </cell>
          <cell r="E12">
            <v>99</v>
          </cell>
          <cell r="F12">
            <v>55</v>
          </cell>
          <cell r="G12">
            <v>56</v>
          </cell>
        </row>
        <row r="13">
          <cell r="B13">
            <v>36622</v>
          </cell>
          <cell r="C13">
            <v>6.5</v>
          </cell>
          <cell r="D13">
            <v>151</v>
          </cell>
          <cell r="E13">
            <v>84</v>
          </cell>
          <cell r="F13">
            <v>67</v>
          </cell>
          <cell r="G13">
            <v>55</v>
          </cell>
        </row>
        <row r="14">
          <cell r="B14">
            <v>36624</v>
          </cell>
          <cell r="C14">
            <v>9</v>
          </cell>
          <cell r="D14">
            <v>150</v>
          </cell>
          <cell r="E14">
            <v>88</v>
          </cell>
          <cell r="F14">
            <v>62</v>
          </cell>
          <cell r="G14">
            <v>53</v>
          </cell>
        </row>
        <row r="15">
          <cell r="B15">
            <v>36626</v>
          </cell>
          <cell r="C15">
            <v>7.5</v>
          </cell>
          <cell r="D15">
            <v>145</v>
          </cell>
          <cell r="E15">
            <v>94</v>
          </cell>
          <cell r="F15">
            <v>51</v>
          </cell>
          <cell r="G15">
            <v>58</v>
          </cell>
        </row>
        <row r="16">
          <cell r="B16">
            <v>36627</v>
          </cell>
          <cell r="C16">
            <v>7</v>
          </cell>
          <cell r="D16">
            <v>156</v>
          </cell>
          <cell r="E16">
            <v>101</v>
          </cell>
          <cell r="F16">
            <v>55</v>
          </cell>
          <cell r="G16">
            <v>57</v>
          </cell>
        </row>
        <row r="17">
          <cell r="B17">
            <v>36628</v>
          </cell>
          <cell r="C17">
            <v>7</v>
          </cell>
          <cell r="D17">
            <v>154</v>
          </cell>
          <cell r="E17">
            <v>96</v>
          </cell>
          <cell r="F17">
            <v>58</v>
          </cell>
          <cell r="G17">
            <v>57</v>
          </cell>
        </row>
        <row r="18">
          <cell r="B18">
            <v>36629</v>
          </cell>
          <cell r="C18">
            <v>7</v>
          </cell>
          <cell r="D18">
            <v>149</v>
          </cell>
          <cell r="E18">
            <v>96</v>
          </cell>
          <cell r="F18">
            <v>53</v>
          </cell>
          <cell r="G18">
            <v>57</v>
          </cell>
        </row>
        <row r="19">
          <cell r="B19">
            <v>36632</v>
          </cell>
          <cell r="D19">
            <v>152</v>
          </cell>
          <cell r="E19">
            <v>93</v>
          </cell>
          <cell r="F19">
            <v>59</v>
          </cell>
          <cell r="G19">
            <v>57</v>
          </cell>
        </row>
        <row r="20">
          <cell r="B20">
            <v>36633</v>
          </cell>
          <cell r="D20">
            <v>143</v>
          </cell>
          <cell r="E20">
            <v>93</v>
          </cell>
          <cell r="F20">
            <v>50</v>
          </cell>
          <cell r="G20">
            <v>59</v>
          </cell>
        </row>
        <row r="21">
          <cell r="B21">
            <v>36636</v>
          </cell>
          <cell r="D21">
            <v>144</v>
          </cell>
          <cell r="E21">
            <v>95</v>
          </cell>
          <cell r="F21">
            <v>49</v>
          </cell>
          <cell r="G21">
            <v>59</v>
          </cell>
        </row>
        <row r="22">
          <cell r="B22">
            <v>36638</v>
          </cell>
          <cell r="D22">
            <v>140</v>
          </cell>
          <cell r="E22">
            <v>98</v>
          </cell>
          <cell r="F22">
            <v>42</v>
          </cell>
          <cell r="G22">
            <v>61</v>
          </cell>
        </row>
        <row r="23">
          <cell r="B23">
            <v>36641</v>
          </cell>
          <cell r="D23">
            <v>154</v>
          </cell>
          <cell r="E23">
            <v>106</v>
          </cell>
          <cell r="F23">
            <v>48</v>
          </cell>
          <cell r="G23">
            <v>50</v>
          </cell>
        </row>
        <row r="24">
          <cell r="B24">
            <v>36642</v>
          </cell>
          <cell r="D24">
            <v>170</v>
          </cell>
          <cell r="E24">
            <v>103</v>
          </cell>
          <cell r="F24">
            <v>67</v>
          </cell>
          <cell r="G24">
            <v>63</v>
          </cell>
        </row>
        <row r="25">
          <cell r="B25">
            <v>36643</v>
          </cell>
          <cell r="D25">
            <v>145</v>
          </cell>
          <cell r="E25">
            <v>90</v>
          </cell>
          <cell r="F25">
            <v>55</v>
          </cell>
          <cell r="G25">
            <v>53</v>
          </cell>
        </row>
        <row r="26">
          <cell r="B26">
            <v>36644</v>
          </cell>
          <cell r="D26">
            <v>154</v>
          </cell>
          <cell r="E26">
            <v>97</v>
          </cell>
          <cell r="F26">
            <v>57</v>
          </cell>
          <cell r="G26">
            <v>56</v>
          </cell>
        </row>
        <row r="27">
          <cell r="B27">
            <v>36645</v>
          </cell>
          <cell r="D27">
            <v>154</v>
          </cell>
          <cell r="E27">
            <v>96</v>
          </cell>
          <cell r="F27">
            <v>58</v>
          </cell>
          <cell r="G27">
            <v>55</v>
          </cell>
        </row>
        <row r="28">
          <cell r="B28">
            <v>36650</v>
          </cell>
          <cell r="C28">
            <v>7</v>
          </cell>
          <cell r="D28">
            <v>148</v>
          </cell>
          <cell r="E28">
            <v>98</v>
          </cell>
          <cell r="F28">
            <v>50</v>
          </cell>
          <cell r="G28">
            <v>59</v>
          </cell>
        </row>
        <row r="29">
          <cell r="B29">
            <v>36662</v>
          </cell>
          <cell r="C29">
            <v>7</v>
          </cell>
          <cell r="D29">
            <v>143</v>
          </cell>
          <cell r="E29">
            <v>90</v>
          </cell>
          <cell r="F29">
            <v>53</v>
          </cell>
          <cell r="G29">
            <v>73</v>
          </cell>
        </row>
        <row r="30">
          <cell r="B30">
            <v>36663</v>
          </cell>
          <cell r="D30">
            <v>148</v>
          </cell>
          <cell r="E30">
            <v>92</v>
          </cell>
          <cell r="F30">
            <v>56</v>
          </cell>
          <cell r="G30">
            <v>61</v>
          </cell>
        </row>
        <row r="31">
          <cell r="B31">
            <v>36664</v>
          </cell>
          <cell r="D31">
            <v>138</v>
          </cell>
          <cell r="E31">
            <v>87</v>
          </cell>
          <cell r="F31">
            <v>51</v>
          </cell>
          <cell r="G31">
            <v>61</v>
          </cell>
        </row>
        <row r="32">
          <cell r="B32">
            <v>36665</v>
          </cell>
          <cell r="D32">
            <v>137</v>
          </cell>
          <cell r="E32">
            <v>86</v>
          </cell>
          <cell r="F32">
            <v>51</v>
          </cell>
          <cell r="G32">
            <v>51</v>
          </cell>
        </row>
        <row r="33">
          <cell r="B33">
            <v>36666</v>
          </cell>
          <cell r="D33">
            <v>134</v>
          </cell>
          <cell r="E33">
            <v>82</v>
          </cell>
          <cell r="F33">
            <v>52</v>
          </cell>
          <cell r="G33">
            <v>69</v>
          </cell>
        </row>
        <row r="34">
          <cell r="B34">
            <v>36667</v>
          </cell>
          <cell r="D34">
            <v>136</v>
          </cell>
          <cell r="E34">
            <v>94</v>
          </cell>
          <cell r="F34">
            <v>42</v>
          </cell>
          <cell r="G34">
            <v>76</v>
          </cell>
        </row>
        <row r="35">
          <cell r="B35">
            <v>36669</v>
          </cell>
          <cell r="D35">
            <v>127</v>
          </cell>
          <cell r="E35">
            <v>73</v>
          </cell>
          <cell r="F35">
            <v>54</v>
          </cell>
          <cell r="G35">
            <v>55</v>
          </cell>
        </row>
        <row r="36">
          <cell r="B36">
            <v>36670</v>
          </cell>
          <cell r="D36">
            <v>141</v>
          </cell>
          <cell r="E36">
            <v>82</v>
          </cell>
          <cell r="F36">
            <v>59</v>
          </cell>
          <cell r="G36">
            <v>66</v>
          </cell>
        </row>
        <row r="37">
          <cell r="B37">
            <v>36671</v>
          </cell>
          <cell r="D37">
            <v>126</v>
          </cell>
          <cell r="E37">
            <v>87</v>
          </cell>
          <cell r="F37">
            <v>39</v>
          </cell>
          <cell r="G37">
            <v>65</v>
          </cell>
        </row>
        <row r="38">
          <cell r="B38">
            <v>36672</v>
          </cell>
          <cell r="D38">
            <v>145</v>
          </cell>
          <cell r="E38">
            <v>85</v>
          </cell>
          <cell r="F38">
            <v>60</v>
          </cell>
          <cell r="G38">
            <v>57</v>
          </cell>
        </row>
        <row r="39">
          <cell r="B39">
            <v>36673</v>
          </cell>
          <cell r="D39">
            <v>139</v>
          </cell>
          <cell r="E39">
            <v>87</v>
          </cell>
          <cell r="F39">
            <v>52</v>
          </cell>
          <cell r="G39">
            <v>66</v>
          </cell>
        </row>
        <row r="40">
          <cell r="B40">
            <v>36674</v>
          </cell>
          <cell r="D40">
            <v>144</v>
          </cell>
          <cell r="E40">
            <v>83</v>
          </cell>
          <cell r="F40">
            <v>61</v>
          </cell>
          <cell r="G40">
            <v>52</v>
          </cell>
        </row>
        <row r="41">
          <cell r="B41">
            <v>36675</v>
          </cell>
          <cell r="D41">
            <v>144</v>
          </cell>
          <cell r="E41">
            <v>84</v>
          </cell>
          <cell r="F41">
            <v>60</v>
          </cell>
          <cell r="G41">
            <v>67</v>
          </cell>
        </row>
        <row r="42">
          <cell r="B42">
            <v>36676</v>
          </cell>
          <cell r="D42">
            <v>160</v>
          </cell>
          <cell r="E42">
            <v>93</v>
          </cell>
          <cell r="F42">
            <v>67</v>
          </cell>
          <cell r="G42">
            <v>59</v>
          </cell>
        </row>
        <row r="43">
          <cell r="B43">
            <v>36677</v>
          </cell>
          <cell r="D43">
            <v>148</v>
          </cell>
          <cell r="E43">
            <v>89</v>
          </cell>
          <cell r="F43">
            <v>59</v>
          </cell>
          <cell r="G43">
            <v>58</v>
          </cell>
        </row>
        <row r="44">
          <cell r="B44">
            <v>36678</v>
          </cell>
          <cell r="D44">
            <v>140</v>
          </cell>
          <cell r="E44">
            <v>86</v>
          </cell>
          <cell r="F44">
            <v>54</v>
          </cell>
          <cell r="G44">
            <v>56</v>
          </cell>
        </row>
        <row r="45">
          <cell r="B45">
            <v>36679</v>
          </cell>
          <cell r="D45">
            <v>136</v>
          </cell>
          <cell r="E45">
            <v>89</v>
          </cell>
          <cell r="F45">
            <v>47</v>
          </cell>
          <cell r="G45">
            <v>76</v>
          </cell>
        </row>
        <row r="46">
          <cell r="B46">
            <v>36680</v>
          </cell>
          <cell r="D46">
            <v>135</v>
          </cell>
          <cell r="E46">
            <v>86</v>
          </cell>
          <cell r="F46">
            <v>49</v>
          </cell>
          <cell r="G46">
            <v>60</v>
          </cell>
        </row>
        <row r="47">
          <cell r="B47">
            <v>36681</v>
          </cell>
          <cell r="D47">
            <v>136</v>
          </cell>
          <cell r="E47">
            <v>81</v>
          </cell>
          <cell r="F47">
            <v>55</v>
          </cell>
          <cell r="G47">
            <v>60</v>
          </cell>
        </row>
        <row r="48">
          <cell r="B48">
            <v>36684</v>
          </cell>
          <cell r="D48">
            <v>133</v>
          </cell>
          <cell r="E48">
            <v>88</v>
          </cell>
          <cell r="F48">
            <v>45</v>
          </cell>
          <cell r="G48">
            <v>54</v>
          </cell>
        </row>
        <row r="49">
          <cell r="B49">
            <v>36685</v>
          </cell>
          <cell r="D49">
            <v>149</v>
          </cell>
          <cell r="E49">
            <v>89</v>
          </cell>
          <cell r="F49">
            <v>60</v>
          </cell>
          <cell r="G49">
            <v>61</v>
          </cell>
        </row>
        <row r="50">
          <cell r="B50">
            <v>36686</v>
          </cell>
          <cell r="D50">
            <v>138</v>
          </cell>
          <cell r="E50">
            <v>87</v>
          </cell>
          <cell r="F50">
            <v>51</v>
          </cell>
          <cell r="G50">
            <v>59</v>
          </cell>
        </row>
        <row r="51">
          <cell r="B51">
            <v>36687</v>
          </cell>
          <cell r="D51">
            <v>126</v>
          </cell>
          <cell r="E51">
            <v>82</v>
          </cell>
          <cell r="F51">
            <v>44</v>
          </cell>
          <cell r="G51">
            <v>55</v>
          </cell>
        </row>
        <row r="52">
          <cell r="B52">
            <v>36689</v>
          </cell>
          <cell r="D52">
            <v>144</v>
          </cell>
          <cell r="E52">
            <v>91</v>
          </cell>
          <cell r="F52">
            <v>53</v>
          </cell>
          <cell r="G52">
            <v>58</v>
          </cell>
        </row>
        <row r="53">
          <cell r="B53">
            <v>36690</v>
          </cell>
          <cell r="D53">
            <v>140</v>
          </cell>
          <cell r="E53">
            <v>88</v>
          </cell>
          <cell r="F53">
            <v>52</v>
          </cell>
          <cell r="G53">
            <v>61</v>
          </cell>
        </row>
        <row r="54">
          <cell r="B54">
            <v>36691</v>
          </cell>
          <cell r="D54">
            <v>140</v>
          </cell>
          <cell r="E54">
            <v>78</v>
          </cell>
          <cell r="F54">
            <v>62</v>
          </cell>
          <cell r="G54">
            <v>62</v>
          </cell>
        </row>
        <row r="55">
          <cell r="B55">
            <v>36692</v>
          </cell>
          <cell r="D55">
            <v>134</v>
          </cell>
          <cell r="E55">
            <v>84</v>
          </cell>
          <cell r="F55">
            <v>50</v>
          </cell>
          <cell r="G55">
            <v>50</v>
          </cell>
        </row>
        <row r="56">
          <cell r="B56">
            <v>36541</v>
          </cell>
          <cell r="D56">
            <v>122</v>
          </cell>
          <cell r="E56">
            <v>87</v>
          </cell>
          <cell r="F56">
            <v>35</v>
          </cell>
          <cell r="G56">
            <v>61</v>
          </cell>
        </row>
        <row r="57">
          <cell r="B57">
            <v>36694</v>
          </cell>
          <cell r="D57">
            <v>137</v>
          </cell>
          <cell r="E57">
            <v>87</v>
          </cell>
          <cell r="F57">
            <v>50</v>
          </cell>
          <cell r="G57">
            <v>59</v>
          </cell>
        </row>
        <row r="58">
          <cell r="B58">
            <v>36695</v>
          </cell>
          <cell r="D58">
            <v>139</v>
          </cell>
          <cell r="E58">
            <v>86</v>
          </cell>
          <cell r="F58">
            <v>53</v>
          </cell>
          <cell r="G58">
            <v>71</v>
          </cell>
        </row>
        <row r="59">
          <cell r="B59">
            <v>36696</v>
          </cell>
          <cell r="D59">
            <v>143</v>
          </cell>
          <cell r="E59">
            <v>95</v>
          </cell>
          <cell r="F59">
            <v>48</v>
          </cell>
          <cell r="G59">
            <v>67</v>
          </cell>
        </row>
        <row r="60">
          <cell r="B60">
            <v>36698</v>
          </cell>
          <cell r="D60">
            <v>144</v>
          </cell>
          <cell r="E60">
            <v>85</v>
          </cell>
          <cell r="F60">
            <v>59</v>
          </cell>
          <cell r="G60">
            <v>64</v>
          </cell>
        </row>
        <row r="61">
          <cell r="B61">
            <v>36699</v>
          </cell>
          <cell r="C61">
            <v>7</v>
          </cell>
          <cell r="D61">
            <v>142</v>
          </cell>
          <cell r="E61">
            <v>86</v>
          </cell>
          <cell r="F61">
            <v>56</v>
          </cell>
          <cell r="G61">
            <v>57</v>
          </cell>
        </row>
        <row r="62">
          <cell r="B62">
            <v>36700</v>
          </cell>
          <cell r="C62">
            <v>7</v>
          </cell>
          <cell r="D62">
            <v>140</v>
          </cell>
          <cell r="E62">
            <v>85</v>
          </cell>
          <cell r="F62">
            <v>55</v>
          </cell>
          <cell r="G62">
            <v>65</v>
          </cell>
        </row>
        <row r="63">
          <cell r="B63">
            <v>36701</v>
          </cell>
          <cell r="C63">
            <v>7</v>
          </cell>
          <cell r="D63">
            <v>140</v>
          </cell>
          <cell r="E63">
            <v>83</v>
          </cell>
          <cell r="F63">
            <v>57</v>
          </cell>
          <cell r="G63">
            <v>50</v>
          </cell>
        </row>
        <row r="64">
          <cell r="B64">
            <v>36702</v>
          </cell>
          <cell r="C64">
            <v>7</v>
          </cell>
          <cell r="D64">
            <v>138</v>
          </cell>
          <cell r="E64">
            <v>82</v>
          </cell>
          <cell r="F64">
            <v>56</v>
          </cell>
          <cell r="G64">
            <v>51</v>
          </cell>
        </row>
        <row r="65">
          <cell r="B65">
            <v>36703</v>
          </cell>
          <cell r="C65">
            <v>7</v>
          </cell>
          <cell r="D65">
            <v>132</v>
          </cell>
          <cell r="E65">
            <v>87</v>
          </cell>
          <cell r="F65">
            <v>45</v>
          </cell>
          <cell r="G65">
            <v>53</v>
          </cell>
        </row>
        <row r="66">
          <cell r="B66">
            <v>36705</v>
          </cell>
          <cell r="C66">
            <v>7</v>
          </cell>
          <cell r="D66">
            <v>137</v>
          </cell>
          <cell r="E66">
            <v>90</v>
          </cell>
          <cell r="F66">
            <v>47</v>
          </cell>
          <cell r="G66">
            <v>58</v>
          </cell>
        </row>
        <row r="67">
          <cell r="B67">
            <v>36706</v>
          </cell>
          <cell r="C67">
            <v>7</v>
          </cell>
          <cell r="D67">
            <v>130</v>
          </cell>
          <cell r="E67">
            <v>87</v>
          </cell>
          <cell r="F67">
            <v>43</v>
          </cell>
          <cell r="G67">
            <v>66</v>
          </cell>
        </row>
        <row r="68">
          <cell r="B68">
            <v>36710</v>
          </cell>
          <cell r="C68">
            <v>7</v>
          </cell>
          <cell r="D68">
            <v>143</v>
          </cell>
          <cell r="E68">
            <v>86</v>
          </cell>
          <cell r="F68">
            <v>57</v>
          </cell>
          <cell r="G68">
            <v>68</v>
          </cell>
        </row>
        <row r="69">
          <cell r="B69">
            <v>36711</v>
          </cell>
          <cell r="C69">
            <v>7</v>
          </cell>
          <cell r="D69">
            <v>137</v>
          </cell>
          <cell r="E69">
            <v>82</v>
          </cell>
          <cell r="F69">
            <v>55</v>
          </cell>
          <cell r="G69">
            <v>57</v>
          </cell>
        </row>
        <row r="70">
          <cell r="B70">
            <v>36712</v>
          </cell>
          <cell r="C70">
            <v>7</v>
          </cell>
          <cell r="D70">
            <v>128</v>
          </cell>
          <cell r="E70">
            <v>86</v>
          </cell>
          <cell r="F70">
            <v>42</v>
          </cell>
          <cell r="G70">
            <v>58</v>
          </cell>
        </row>
        <row r="71">
          <cell r="B71">
            <v>36713</v>
          </cell>
          <cell r="C71">
            <v>7</v>
          </cell>
          <cell r="D71">
            <v>135</v>
          </cell>
          <cell r="E71">
            <v>86</v>
          </cell>
          <cell r="F71">
            <v>49</v>
          </cell>
          <cell r="G71">
            <v>60</v>
          </cell>
        </row>
        <row r="72">
          <cell r="B72">
            <v>36714</v>
          </cell>
          <cell r="C72">
            <v>7</v>
          </cell>
          <cell r="D72">
            <v>142</v>
          </cell>
          <cell r="E72">
            <v>91</v>
          </cell>
          <cell r="F72">
            <v>51</v>
          </cell>
          <cell r="G72">
            <v>57</v>
          </cell>
        </row>
        <row r="73">
          <cell r="B73">
            <v>36717</v>
          </cell>
          <cell r="C73">
            <v>7</v>
          </cell>
          <cell r="D73">
            <v>128</v>
          </cell>
          <cell r="E73">
            <v>88</v>
          </cell>
          <cell r="F73">
            <v>40</v>
          </cell>
          <cell r="G73">
            <v>54</v>
          </cell>
        </row>
        <row r="74">
          <cell r="B74">
            <v>36718</v>
          </cell>
          <cell r="C74">
            <v>7</v>
          </cell>
          <cell r="D74">
            <v>139</v>
          </cell>
          <cell r="E74">
            <v>83</v>
          </cell>
          <cell r="F74">
            <v>56</v>
          </cell>
          <cell r="G74">
            <v>53</v>
          </cell>
        </row>
        <row r="75">
          <cell r="B75">
            <v>36724</v>
          </cell>
          <cell r="C75">
            <v>7</v>
          </cell>
          <cell r="D75">
            <v>140</v>
          </cell>
          <cell r="E75">
            <v>87</v>
          </cell>
          <cell r="F75">
            <v>53</v>
          </cell>
          <cell r="G75">
            <v>59</v>
          </cell>
        </row>
        <row r="76">
          <cell r="B76">
            <v>36725</v>
          </cell>
          <cell r="C76">
            <v>7</v>
          </cell>
          <cell r="D76">
            <v>140</v>
          </cell>
          <cell r="E76">
            <v>90</v>
          </cell>
          <cell r="F76">
            <v>50</v>
          </cell>
          <cell r="G76">
            <v>59</v>
          </cell>
        </row>
        <row r="77">
          <cell r="B77">
            <v>36726</v>
          </cell>
          <cell r="C77">
            <v>7</v>
          </cell>
          <cell r="D77">
            <v>146</v>
          </cell>
          <cell r="E77">
            <v>86</v>
          </cell>
          <cell r="F77">
            <v>60</v>
          </cell>
          <cell r="G77">
            <v>52</v>
          </cell>
        </row>
        <row r="78">
          <cell r="B78">
            <v>36727</v>
          </cell>
          <cell r="C78">
            <v>7</v>
          </cell>
          <cell r="D78">
            <v>131</v>
          </cell>
          <cell r="E78">
            <v>86</v>
          </cell>
          <cell r="F78">
            <v>45</v>
          </cell>
          <cell r="G78">
            <v>58</v>
          </cell>
        </row>
        <row r="79">
          <cell r="B79">
            <v>36727</v>
          </cell>
          <cell r="C79">
            <v>7</v>
          </cell>
          <cell r="D79">
            <v>132</v>
          </cell>
          <cell r="E79">
            <v>78</v>
          </cell>
          <cell r="F79">
            <v>54</v>
          </cell>
          <cell r="G79">
            <v>59</v>
          </cell>
        </row>
        <row r="80">
          <cell r="B80">
            <v>36728</v>
          </cell>
          <cell r="C80">
            <v>7</v>
          </cell>
          <cell r="D80">
            <v>141</v>
          </cell>
          <cell r="E80">
            <v>88</v>
          </cell>
          <cell r="F80">
            <v>53</v>
          </cell>
          <cell r="G80">
            <v>58</v>
          </cell>
        </row>
        <row r="81">
          <cell r="B81">
            <v>36729</v>
          </cell>
          <cell r="C81">
            <v>7</v>
          </cell>
          <cell r="D81">
            <v>142</v>
          </cell>
          <cell r="E81">
            <v>85</v>
          </cell>
          <cell r="F81">
            <v>57</v>
          </cell>
          <cell r="G81">
            <v>58</v>
          </cell>
        </row>
        <row r="82">
          <cell r="B82">
            <v>36730</v>
          </cell>
          <cell r="C82">
            <v>7</v>
          </cell>
          <cell r="D82">
            <v>131</v>
          </cell>
          <cell r="E82">
            <v>80</v>
          </cell>
          <cell r="F82">
            <v>51</v>
          </cell>
          <cell r="G82">
            <v>59</v>
          </cell>
        </row>
        <row r="83">
          <cell r="B83">
            <v>36731</v>
          </cell>
          <cell r="C83">
            <v>7</v>
          </cell>
          <cell r="D83">
            <v>130</v>
          </cell>
          <cell r="E83">
            <v>94</v>
          </cell>
          <cell r="F83">
            <v>36</v>
          </cell>
          <cell r="G83">
            <v>65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ses Tél Fax"/>
      <sheetName val="Notes à suivre AGENDA"/>
      <sheetName val="Gens de Leimbach"/>
      <sheetName val="à contacter"/>
      <sheetName val="Notes lecture"/>
      <sheetName val="Notes techniques LEIMBACH"/>
      <sheetName val="Sites Internet"/>
      <sheetName val="Adresses INTERNET"/>
      <sheetName val="Valeur mobilier "/>
      <sheetName val="Prix Conso"/>
      <sheetName val="Prix au KM"/>
      <sheetName val="Prix au KM 02"/>
      <sheetName val="Réflexions"/>
      <sheetName val="Tél et FAX "/>
      <sheetName val="Rec Dép an"/>
      <sheetName val="AUTO"/>
      <sheetName val="Age"/>
    </sheetNames>
    <sheetDataSet>
      <sheetData sheetId="0" refreshError="1">
        <row r="25">
          <cell r="C25" t="str">
            <v>ASSOCIATION les                                          .                                           PAPILLONS Blancs</v>
          </cell>
        </row>
        <row r="32">
          <cell r="B32" t="str">
            <v>B</v>
          </cell>
        </row>
        <row r="47">
          <cell r="B47" t="str">
            <v>C</v>
          </cell>
        </row>
        <row r="72">
          <cell r="B72" t="str">
            <v>D</v>
          </cell>
        </row>
        <row r="113">
          <cell r="B113" t="str">
            <v>F</v>
          </cell>
        </row>
        <row r="126">
          <cell r="B126" t="str">
            <v>G</v>
          </cell>
        </row>
        <row r="151">
          <cell r="B151" t="str">
            <v>H</v>
          </cell>
        </row>
        <row r="175">
          <cell r="B175" t="str">
            <v>K</v>
          </cell>
        </row>
        <row r="184">
          <cell r="B184" t="str">
            <v>L</v>
          </cell>
        </row>
        <row r="203">
          <cell r="B203" t="str">
            <v>M</v>
          </cell>
        </row>
        <row r="223">
          <cell r="B223" t="str">
            <v>N</v>
          </cell>
        </row>
        <row r="237">
          <cell r="B237" t="str">
            <v>P</v>
          </cell>
        </row>
        <row r="250">
          <cell r="B250" t="str">
            <v>Q</v>
          </cell>
        </row>
        <row r="252">
          <cell r="B252" t="str">
            <v>R</v>
          </cell>
        </row>
        <row r="266">
          <cell r="B266" t="str">
            <v>S</v>
          </cell>
        </row>
        <row r="323">
          <cell r="B323" t="str">
            <v>T</v>
          </cell>
        </row>
        <row r="335">
          <cell r="B335" t="str">
            <v>U</v>
          </cell>
        </row>
        <row r="337">
          <cell r="B337" t="str">
            <v>V</v>
          </cell>
        </row>
        <row r="355">
          <cell r="B355" t="str">
            <v>W</v>
          </cell>
        </row>
        <row r="358">
          <cell r="B358" t="str">
            <v>X</v>
          </cell>
        </row>
        <row r="360">
          <cell r="B360" t="str">
            <v>Y</v>
          </cell>
        </row>
        <row r="369">
          <cell r="B369" t="str">
            <v>Ass</v>
          </cell>
        </row>
        <row r="445">
          <cell r="B445" t="str">
            <v>con</v>
          </cell>
        </row>
        <row r="460">
          <cell r="B460" t="str">
            <v>loc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3">
          <cell r="B33">
            <v>4</v>
          </cell>
        </row>
        <row r="68">
          <cell r="B68">
            <v>8</v>
          </cell>
        </row>
        <row r="127">
          <cell r="B127">
            <v>16</v>
          </cell>
        </row>
        <row r="130">
          <cell r="B130">
            <v>17</v>
          </cell>
        </row>
        <row r="160">
          <cell r="B160">
            <v>23</v>
          </cell>
        </row>
      </sheetData>
      <sheetData sheetId="10" refreshError="1"/>
      <sheetData sheetId="11" refreshError="1">
        <row r="28">
          <cell r="C28">
            <v>10.5</v>
          </cell>
        </row>
      </sheetData>
      <sheetData sheetId="12" refreshError="1"/>
      <sheetData sheetId="13" refreshError="1"/>
      <sheetData sheetId="14" refreshError="1"/>
      <sheetData sheetId="15" refreshError="1"/>
      <sheetData sheetId="16" refreshError="1">
        <row r="3">
          <cell r="J3">
            <v>38314.974759606484</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QUE"/>
      <sheetName val="CB"/>
      <sheetName val="RECAP"/>
      <sheetName val="INTERETS"/>
      <sheetName val="ANALYSE"/>
      <sheetName val="BUDGET_2"/>
    </sheetNames>
    <sheetDataSet>
      <sheetData sheetId="0"/>
      <sheetData sheetId="1"/>
      <sheetData sheetId="2"/>
      <sheetData sheetId="3" refreshError="1">
        <row r="2">
          <cell r="G2">
            <v>4.5</v>
          </cell>
        </row>
        <row r="22">
          <cell r="F22">
            <v>544.41250000000002</v>
          </cell>
        </row>
      </sheetData>
      <sheetData sheetId="4" refreshError="1">
        <row r="21">
          <cell r="G21">
            <v>0</v>
          </cell>
          <cell r="I21">
            <v>0</v>
          </cell>
          <cell r="M21">
            <v>0</v>
          </cell>
          <cell r="O21">
            <v>0</v>
          </cell>
          <cell r="Q21">
            <v>0</v>
          </cell>
          <cell r="S21">
            <v>0</v>
          </cell>
          <cell r="U21">
            <v>0</v>
          </cell>
          <cell r="W21">
            <v>0</v>
          </cell>
          <cell r="Y21">
            <v>0</v>
          </cell>
        </row>
      </sheetData>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7"/>
      <sheetName val="078"/>
      <sheetName val="080"/>
      <sheetName val="081"/>
      <sheetName val="082"/>
      <sheetName val="083"/>
      <sheetName val="084"/>
      <sheetName val="089"/>
      <sheetName val="085"/>
      <sheetName val="086"/>
      <sheetName val="087"/>
      <sheetName val="088"/>
      <sheetName val="090"/>
      <sheetName val="091"/>
      <sheetName val="092"/>
      <sheetName val="093"/>
      <sheetName val="094"/>
    </sheetNames>
    <sheetDataSet>
      <sheetData sheetId="0"/>
      <sheetData sheetId="1"/>
      <sheetData sheetId="2" refreshError="1">
        <row r="6">
          <cell r="B6" t="str">
            <v>A</v>
          </cell>
        </row>
        <row r="133">
          <cell r="B133" t="str">
            <v>B</v>
          </cell>
        </row>
        <row r="220">
          <cell r="B220" t="str">
            <v>C</v>
          </cell>
        </row>
        <row r="709">
          <cell r="B709" t="str">
            <v>E</v>
          </cell>
        </row>
        <row r="865">
          <cell r="B865" t="str">
            <v>F</v>
          </cell>
        </row>
        <row r="913">
          <cell r="B913" t="str">
            <v>G</v>
          </cell>
        </row>
        <row r="952">
          <cell r="B952" t="str">
            <v>H</v>
          </cell>
        </row>
        <row r="986">
          <cell r="B986" t="str">
            <v>I</v>
          </cell>
        </row>
        <row r="1169">
          <cell r="B1169" t="str">
            <v>O</v>
          </cell>
        </row>
        <row r="1221">
          <cell r="B1221" t="str">
            <v>P</v>
          </cell>
        </row>
        <row r="1402">
          <cell r="B1402" t="str">
            <v>Q</v>
          </cell>
        </row>
        <row r="1490">
          <cell r="B1490" t="str">
            <v>S</v>
          </cell>
        </row>
        <row r="1626">
          <cell r="B1626" t="str">
            <v>W</v>
          </cell>
        </row>
        <row r="1628">
          <cell r="B1628" t="str">
            <v>X</v>
          </cell>
        </row>
        <row r="1631">
          <cell r="B1631" t="str">
            <v>Y</v>
          </cell>
        </row>
        <row r="1633">
          <cell r="B1633" t="str">
            <v>Z</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caténer texte "/>
      <sheetName val="Lexique du jardinier"/>
      <sheetName val="Feuil1"/>
    </sheetNames>
    <sheetDataSet>
      <sheetData sheetId="0"/>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SSION NATURE "/>
      <sheetName val=" AMIS + FAMILLE "/>
      <sheetName val="Famille seule "/>
      <sheetName val="AMIS seuls"/>
      <sheetName val=" DIVERS "/>
      <sheetName val="Fichier téléphone LEIMBACH"/>
      <sheetName val=" LEIMBACH "/>
      <sheetName val="Liste perso"/>
      <sheetName val=" N I A H "/>
      <sheetName val="ASPACH le HAUT "/>
      <sheetName val="Liste pour ABSOLU"/>
      <sheetName val="Invitation Alsace Nature "/>
      <sheetName val="Message Portelli hasselbach"/>
      <sheetName val="PS  PS  PS "/>
      <sheetName val="Tet Comité"/>
      <sheetName val="TET Photovolt "/>
      <sheetName val=" T E T "/>
      <sheetName val="Liste diffusion TET "/>
      <sheetName val="Joyeux Pessimistes "/>
      <sheetName val="Terre sacrée"/>
      <sheetName val="AST Bernard "/>
      <sheetName val="BAY Nicole"/>
      <sheetName val="burg Jean Louis"/>
      <sheetName val="CHENE  j jacques"/>
      <sheetName val="Cheni"/>
      <sheetName val="DIETSCHE frank"/>
      <sheetName val="Di marco Christelle"/>
      <sheetName val="Ecolo Vert"/>
      <sheetName val="GARDIN Pierre"/>
      <sheetName val="HEISSERER Philippe"/>
      <sheetName val="Holler Gregory"/>
      <sheetName val="JARDILLIER Bernadette"/>
      <sheetName val="Joelle"/>
      <sheetName val="KNOERR Michel"/>
      <sheetName val="Kubler Gilbert"/>
      <sheetName val="Le Chanu "/>
      <sheetName val="Leborgne Monique"/>
      <sheetName val="Litzler Serge"/>
      <sheetName val="Manue Schneider"/>
      <sheetName val="MARTINEZ PAULUS Caroline"/>
      <sheetName val="Mitsouco"/>
      <sheetName val="NIAH"/>
      <sheetName val="POUILLET alexandra"/>
      <sheetName val="ROELENS Nicole"/>
      <sheetName val="Rumelhart Leimbach"/>
      <sheetName val="Schneider Jean"/>
      <sheetName val="SCHMITT Nicole Bernard"/>
      <sheetName val="Tiffon"/>
      <sheetName val="adresses UP "/>
      <sheetName val="Zim"/>
      <sheetName val="Waeselynck"/>
      <sheetName val="Méditation"/>
      <sheetName val="Xolin"/>
      <sheetName val="Zimmer Claude"/>
      <sheetName val="vide (4)"/>
    </sheetNames>
    <sheetDataSet>
      <sheetData sheetId="0"/>
      <sheetData sheetId="1">
        <row r="233">
          <cell r="A233">
            <v>37</v>
          </cell>
        </row>
      </sheetData>
      <sheetData sheetId="2"/>
      <sheetData sheetId="3"/>
      <sheetData sheetId="4"/>
      <sheetData sheetId="5"/>
      <sheetData sheetId="6"/>
      <sheetData sheetId="7"/>
      <sheetData sheetId="8"/>
      <sheetData sheetId="9"/>
      <sheetData sheetId="10"/>
      <sheetData sheetId="11"/>
      <sheetData sheetId="12"/>
      <sheetData sheetId="13">
        <row r="111">
          <cell r="A111">
            <v>80</v>
          </cell>
        </row>
        <row r="362">
          <cell r="A362">
            <v>7</v>
          </cell>
        </row>
        <row r="373">
          <cell r="A373">
            <v>65</v>
          </cell>
        </row>
        <row r="473">
          <cell r="A473">
            <v>45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SSION NATURE "/>
      <sheetName val=" AMIS + FAMILLE "/>
      <sheetName val="Famille seule "/>
      <sheetName val="AMIS seuls"/>
      <sheetName val=" DIVERS "/>
      <sheetName val="Fichier téléphone LEIMBACH"/>
      <sheetName val=" LEIMBACH "/>
      <sheetName val="Liste perso"/>
      <sheetName val=" N I A H "/>
      <sheetName val="ASPACH le HAUT "/>
      <sheetName val="Liste pour ABSOLU"/>
      <sheetName val="Invitation Alsace Nature "/>
      <sheetName val="Message Portelli hasselbach"/>
      <sheetName val="PS  PS  PS "/>
      <sheetName val="Tet Comité"/>
      <sheetName val="TET Photovolt "/>
      <sheetName val=" T E T "/>
      <sheetName val="Liste diffusion TET "/>
      <sheetName val="Joyeux Pessimistes "/>
      <sheetName val="Terre sacrée"/>
      <sheetName val="AST Bernard "/>
      <sheetName val="BAY Nicole"/>
      <sheetName val="burg Jean Louis"/>
      <sheetName val="CHENE  j jacques"/>
      <sheetName val="Cheni"/>
      <sheetName val="DIETSCHE frank"/>
      <sheetName val="Di marco Christelle"/>
      <sheetName val="Ecolo Vert"/>
      <sheetName val="GARDIN Pierre"/>
      <sheetName val="HEISSERER Philippe"/>
      <sheetName val="Holler Gregory"/>
      <sheetName val="JARDILLIER Bernadette"/>
      <sheetName val="Joelle"/>
      <sheetName val="KNOERR Michel"/>
      <sheetName val="Kubler Gilbert"/>
      <sheetName val="Le Chanu "/>
      <sheetName val="Leborgne Monique"/>
      <sheetName val="Litzler Serge"/>
      <sheetName val="Manue Schneider"/>
      <sheetName val="MARTINEZ PAULUS Caroline"/>
      <sheetName val="Mitsouco"/>
      <sheetName val="NIAH"/>
      <sheetName val="POUILLET alexandra"/>
      <sheetName val="ROELENS Nicole"/>
      <sheetName val="Rumelhart Leimbach"/>
      <sheetName val="Schneider Jean"/>
      <sheetName val="SCHMITT Nicole Bernard"/>
      <sheetName val="Tiffon"/>
      <sheetName val="adresses UP "/>
      <sheetName val="Zim"/>
      <sheetName val="Waeselynck"/>
      <sheetName val="Méditation"/>
      <sheetName val="Xolin"/>
      <sheetName val="Zimmer Claude"/>
      <sheetName val="vide (4)"/>
    </sheetNames>
    <sheetDataSet>
      <sheetData sheetId="0"/>
      <sheetData sheetId="1" refreshError="1">
        <row r="14">
          <cell r="A14">
            <v>8</v>
          </cell>
        </row>
        <row r="233">
          <cell r="A233">
            <v>37</v>
          </cell>
        </row>
      </sheetData>
      <sheetData sheetId="2"/>
      <sheetData sheetId="3"/>
      <sheetData sheetId="4">
        <row r="10">
          <cell r="A10">
            <v>38</v>
          </cell>
        </row>
      </sheetData>
      <sheetData sheetId="5"/>
      <sheetData sheetId="6">
        <row r="8">
          <cell r="A8">
            <v>41</v>
          </cell>
        </row>
      </sheetData>
      <sheetData sheetId="7"/>
      <sheetData sheetId="8">
        <row r="11">
          <cell r="A11">
            <v>124</v>
          </cell>
        </row>
      </sheetData>
      <sheetData sheetId="9">
        <row r="8">
          <cell r="A8">
            <v>102</v>
          </cell>
        </row>
      </sheetData>
      <sheetData sheetId="10"/>
      <sheetData sheetId="11"/>
      <sheetData sheetId="12"/>
      <sheetData sheetId="13" refreshError="1">
        <row r="10">
          <cell r="A10">
            <v>160</v>
          </cell>
        </row>
        <row r="111">
          <cell r="A111">
            <v>80</v>
          </cell>
        </row>
        <row r="362">
          <cell r="A362">
            <v>7</v>
          </cell>
        </row>
        <row r="373">
          <cell r="A373">
            <v>65</v>
          </cell>
        </row>
        <row r="473">
          <cell r="A473">
            <v>45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
      <sheetName val="Hypothèse 40 kWc"/>
      <sheetName val="Emprunt 1"/>
      <sheetName val="Analyse "/>
      <sheetName val="Projet d'un particulier"/>
    </sheetNames>
    <sheetDataSet>
      <sheetData sheetId="0"/>
      <sheetData sheetId="1" refreshError="1"/>
      <sheetData sheetId="2">
        <row r="14">
          <cell r="D14">
            <v>587.44057778153274</v>
          </cell>
          <cell r="G14">
            <v>1</v>
          </cell>
        </row>
        <row r="15">
          <cell r="D15">
            <v>589.64347994821344</v>
          </cell>
          <cell r="G15">
            <v>2</v>
          </cell>
        </row>
        <row r="16">
          <cell r="D16">
            <v>591.85464299801924</v>
          </cell>
          <cell r="G16">
            <v>3</v>
          </cell>
        </row>
        <row r="17">
          <cell r="D17">
            <v>594.07409790926192</v>
          </cell>
          <cell r="G17">
            <v>4</v>
          </cell>
        </row>
        <row r="18">
          <cell r="D18">
            <v>596.30187577642164</v>
          </cell>
          <cell r="G18">
            <v>5</v>
          </cell>
        </row>
        <row r="19">
          <cell r="D19">
            <v>598.53800781058317</v>
          </cell>
          <cell r="G19">
            <v>6</v>
          </cell>
        </row>
        <row r="20">
          <cell r="D20">
            <v>600.7825253398729</v>
          </cell>
          <cell r="G20">
            <v>7</v>
          </cell>
        </row>
        <row r="21">
          <cell r="D21">
            <v>603.03545980989736</v>
          </cell>
          <cell r="G21">
            <v>8</v>
          </cell>
        </row>
        <row r="22">
          <cell r="D22">
            <v>605.29684278418461</v>
          </cell>
          <cell r="G22">
            <v>9</v>
          </cell>
        </row>
        <row r="23">
          <cell r="D23">
            <v>607.56670594462514</v>
          </cell>
          <cell r="G23">
            <v>10</v>
          </cell>
        </row>
        <row r="24">
          <cell r="D24">
            <v>609.84508109191756</v>
          </cell>
          <cell r="G24">
            <v>11</v>
          </cell>
        </row>
        <row r="25">
          <cell r="D25">
            <v>612.13200014601227</v>
          </cell>
          <cell r="G25">
            <v>12</v>
          </cell>
        </row>
        <row r="26">
          <cell r="D26">
            <v>7196.5112973405421</v>
          </cell>
          <cell r="G26" t="str">
            <v>Fin année 1</v>
          </cell>
        </row>
        <row r="27">
          <cell r="D27">
            <v>614.42749514655986</v>
          </cell>
          <cell r="G27">
            <v>13</v>
          </cell>
        </row>
        <row r="28">
          <cell r="D28">
            <v>616.73159825335949</v>
          </cell>
          <cell r="G28">
            <v>14</v>
          </cell>
        </row>
        <row r="29">
          <cell r="D29">
            <v>619.04434174680955</v>
          </cell>
          <cell r="G29">
            <v>15</v>
          </cell>
        </row>
        <row r="30">
          <cell r="D30">
            <v>621.36575802836012</v>
          </cell>
          <cell r="G30">
            <v>16</v>
          </cell>
        </row>
        <row r="31">
          <cell r="D31">
            <v>623.69587962096637</v>
          </cell>
          <cell r="G31">
            <v>17</v>
          </cell>
        </row>
        <row r="32">
          <cell r="D32">
            <v>626.03473916954499</v>
          </cell>
          <cell r="G32">
            <v>18</v>
          </cell>
        </row>
        <row r="33">
          <cell r="D33">
            <v>628.3823694414308</v>
          </cell>
          <cell r="G33">
            <v>19</v>
          </cell>
        </row>
        <row r="34">
          <cell r="D34">
            <v>630.73880332683609</v>
          </cell>
          <cell r="G34">
            <v>20</v>
          </cell>
        </row>
        <row r="35">
          <cell r="D35">
            <v>633.1040738393117</v>
          </cell>
          <cell r="G35">
            <v>21</v>
          </cell>
        </row>
        <row r="36">
          <cell r="D36">
            <v>635.47821411620907</v>
          </cell>
          <cell r="G36">
            <v>22</v>
          </cell>
        </row>
        <row r="37">
          <cell r="D37">
            <v>637.86125741914486</v>
          </cell>
          <cell r="G37">
            <v>23</v>
          </cell>
        </row>
        <row r="38">
          <cell r="D38">
            <v>640.25323713446676</v>
          </cell>
          <cell r="G38">
            <v>24</v>
          </cell>
        </row>
        <row r="39">
          <cell r="D39">
            <v>7527.1177672429994</v>
          </cell>
          <cell r="G39" t="str">
            <v>Fin année 2</v>
          </cell>
        </row>
        <row r="40">
          <cell r="D40">
            <v>642.65418677372088</v>
          </cell>
          <cell r="G40">
            <v>25</v>
          </cell>
        </row>
        <row r="41">
          <cell r="D41">
            <v>645.06413997412244</v>
          </cell>
          <cell r="G41">
            <v>26</v>
          </cell>
        </row>
        <row r="42">
          <cell r="D42">
            <v>647.48313049902538</v>
          </cell>
          <cell r="G42">
            <v>27</v>
          </cell>
        </row>
        <row r="43">
          <cell r="D43">
            <v>649.91119223839667</v>
          </cell>
          <cell r="G43">
            <v>28</v>
          </cell>
        </row>
        <row r="44">
          <cell r="D44">
            <v>652.34835920929061</v>
          </cell>
          <cell r="G44">
            <v>29</v>
          </cell>
        </row>
        <row r="45">
          <cell r="D45">
            <v>654.79466555632553</v>
          </cell>
          <cell r="G45">
            <v>30</v>
          </cell>
        </row>
        <row r="46">
          <cell r="D46">
            <v>657.2501455521616</v>
          </cell>
          <cell r="G46">
            <v>31</v>
          </cell>
        </row>
        <row r="47">
          <cell r="D47">
            <v>659.71483359798219</v>
          </cell>
          <cell r="G47">
            <v>32</v>
          </cell>
        </row>
        <row r="48">
          <cell r="D48">
            <v>662.18876422397454</v>
          </cell>
          <cell r="G48">
            <v>33</v>
          </cell>
        </row>
        <row r="49">
          <cell r="D49">
            <v>664.67197208981452</v>
          </cell>
          <cell r="G49">
            <v>34</v>
          </cell>
        </row>
        <row r="50">
          <cell r="D50">
            <v>667.16449198515136</v>
          </cell>
          <cell r="G50">
            <v>35</v>
          </cell>
        </row>
        <row r="51">
          <cell r="D51">
            <v>669.66635883009565</v>
          </cell>
          <cell r="G51">
            <v>36</v>
          </cell>
        </row>
        <row r="52">
          <cell r="D52">
            <v>7872.9122405300614</v>
          </cell>
          <cell r="G52" t="str">
            <v>Fin année 3</v>
          </cell>
        </row>
        <row r="53">
          <cell r="D53">
            <v>672.17760767570837</v>
          </cell>
          <cell r="G53">
            <v>37</v>
          </cell>
        </row>
        <row r="54">
          <cell r="D54">
            <v>674.69827370449229</v>
          </cell>
          <cell r="G54">
            <v>38</v>
          </cell>
        </row>
        <row r="55">
          <cell r="D55">
            <v>677.2283922308842</v>
          </cell>
          <cell r="G55">
            <v>39</v>
          </cell>
        </row>
        <row r="56">
          <cell r="D56">
            <v>679.76799870175</v>
          </cell>
          <cell r="G56">
            <v>40</v>
          </cell>
        </row>
        <row r="57">
          <cell r="D57">
            <v>682.31712869688147</v>
          </cell>
          <cell r="G57">
            <v>41</v>
          </cell>
        </row>
        <row r="58">
          <cell r="D58">
            <v>684.87581792949493</v>
          </cell>
          <cell r="G58">
            <v>42</v>
          </cell>
        </row>
        <row r="59">
          <cell r="D59">
            <v>687.44410224673038</v>
          </cell>
          <cell r="G59">
            <v>43</v>
          </cell>
        </row>
        <row r="60">
          <cell r="D60">
            <v>690.02201763015557</v>
          </cell>
          <cell r="G60">
            <v>44</v>
          </cell>
        </row>
        <row r="61">
          <cell r="D61">
            <v>692.60960019626873</v>
          </cell>
          <cell r="G61">
            <v>45</v>
          </cell>
        </row>
        <row r="62">
          <cell r="D62">
            <v>695.20688619700468</v>
          </cell>
          <cell r="G62">
            <v>46</v>
          </cell>
        </row>
        <row r="63">
          <cell r="D63">
            <v>697.81391202024361</v>
          </cell>
          <cell r="G63">
            <v>47</v>
          </cell>
        </row>
        <row r="64">
          <cell r="D64">
            <v>700.43071419031946</v>
          </cell>
          <cell r="G64">
            <v>48</v>
          </cell>
        </row>
        <row r="65">
          <cell r="D65">
            <v>8234.5924514199342</v>
          </cell>
          <cell r="G65" t="str">
            <v>Fin année 4</v>
          </cell>
        </row>
        <row r="66">
          <cell r="D66">
            <v>703.05732936853326</v>
          </cell>
          <cell r="G66">
            <v>49</v>
          </cell>
        </row>
        <row r="67">
          <cell r="D67">
            <v>705.69379435366511</v>
          </cell>
          <cell r="G67">
            <v>50</v>
          </cell>
        </row>
        <row r="68">
          <cell r="D68">
            <v>708.34014608249151</v>
          </cell>
          <cell r="G68">
            <v>51</v>
          </cell>
        </row>
        <row r="69">
          <cell r="D69">
            <v>710.99642163030069</v>
          </cell>
          <cell r="G69">
            <v>52</v>
          </cell>
        </row>
        <row r="70">
          <cell r="D70">
            <v>713.6626582114144</v>
          </cell>
          <cell r="G70">
            <v>53</v>
          </cell>
        </row>
        <row r="71">
          <cell r="D71">
            <v>716.33889317970716</v>
          </cell>
          <cell r="G71">
            <v>54</v>
          </cell>
        </row>
        <row r="72">
          <cell r="D72">
            <v>719.02516402913091</v>
          </cell>
          <cell r="G72">
            <v>55</v>
          </cell>
        </row>
        <row r="73">
          <cell r="D73">
            <v>721.72150839424012</v>
          </cell>
          <cell r="G73">
            <v>56</v>
          </cell>
        </row>
        <row r="74">
          <cell r="D74">
            <v>724.42796405071851</v>
          </cell>
          <cell r="G74">
            <v>57</v>
          </cell>
        </row>
        <row r="75">
          <cell r="D75">
            <v>727.14456891590874</v>
          </cell>
          <cell r="G75">
            <v>58</v>
          </cell>
        </row>
        <row r="76">
          <cell r="D76">
            <v>729.87136104934359</v>
          </cell>
          <cell r="G76">
            <v>59</v>
          </cell>
        </row>
        <row r="77">
          <cell r="D77">
            <v>732.60837865327858</v>
          </cell>
          <cell r="G77">
            <v>60</v>
          </cell>
        </row>
        <row r="78">
          <cell r="D78">
            <v>8612.888187918732</v>
          </cell>
          <cell r="G78" t="str">
            <v>Fin année 5</v>
          </cell>
        </row>
        <row r="79">
          <cell r="D79">
            <v>735.35566007322825</v>
          </cell>
          <cell r="G79">
            <v>61</v>
          </cell>
        </row>
        <row r="80">
          <cell r="D80">
            <v>738.11324379850294</v>
          </cell>
          <cell r="G80">
            <v>62</v>
          </cell>
        </row>
        <row r="81">
          <cell r="D81">
            <v>740.88116846274727</v>
          </cell>
          <cell r="G81">
            <v>63</v>
          </cell>
        </row>
        <row r="82">
          <cell r="D82">
            <v>743.65947284448259</v>
          </cell>
          <cell r="G82">
            <v>64</v>
          </cell>
        </row>
        <row r="83">
          <cell r="D83">
            <v>746.44819586764936</v>
          </cell>
          <cell r="G83">
            <v>65</v>
          </cell>
        </row>
        <row r="84">
          <cell r="D84">
            <v>749.24737660215305</v>
          </cell>
          <cell r="G84">
            <v>66</v>
          </cell>
        </row>
        <row r="85">
          <cell r="D85">
            <v>752.05705426441125</v>
          </cell>
          <cell r="G85">
            <v>67</v>
          </cell>
        </row>
        <row r="86">
          <cell r="D86">
            <v>754.87726821790272</v>
          </cell>
          <cell r="G86">
            <v>68</v>
          </cell>
        </row>
        <row r="87">
          <cell r="D87">
            <v>757.70805797371986</v>
          </cell>
          <cell r="G87">
            <v>69</v>
          </cell>
        </row>
        <row r="88">
          <cell r="D88">
            <v>760.54946319112116</v>
          </cell>
          <cell r="G88">
            <v>70</v>
          </cell>
        </row>
        <row r="89">
          <cell r="D89">
            <v>763.40152367808798</v>
          </cell>
          <cell r="G89">
            <v>71</v>
          </cell>
        </row>
        <row r="90">
          <cell r="D90">
            <v>766.26427939188079</v>
          </cell>
          <cell r="G90">
            <v>72</v>
          </cell>
        </row>
        <row r="91">
          <cell r="D91">
            <v>9008.5627643658863</v>
          </cell>
          <cell r="G91" t="str">
            <v>Fin année 6</v>
          </cell>
        </row>
        <row r="92">
          <cell r="D92">
            <v>769.13777043960033</v>
          </cell>
          <cell r="G92">
            <v>73</v>
          </cell>
        </row>
        <row r="93">
          <cell r="D93">
            <v>772.02203707874889</v>
          </cell>
          <cell r="G93">
            <v>74</v>
          </cell>
        </row>
        <row r="94">
          <cell r="D94">
            <v>774.91711971779421</v>
          </cell>
          <cell r="G94">
            <v>75</v>
          </cell>
        </row>
        <row r="95">
          <cell r="D95">
            <v>777.82305891673604</v>
          </cell>
          <cell r="G95">
            <v>76</v>
          </cell>
        </row>
        <row r="96">
          <cell r="D96">
            <v>780.73989538767376</v>
          </cell>
          <cell r="G96">
            <v>77</v>
          </cell>
        </row>
        <row r="97">
          <cell r="D97">
            <v>783.66766999537754</v>
          </cell>
          <cell r="G97">
            <v>78</v>
          </cell>
        </row>
        <row r="98">
          <cell r="D98">
            <v>786.60642375786017</v>
          </cell>
          <cell r="G98">
            <v>79</v>
          </cell>
        </row>
        <row r="99">
          <cell r="D99">
            <v>789.55619784695216</v>
          </cell>
          <cell r="G99">
            <v>80</v>
          </cell>
        </row>
        <row r="100">
          <cell r="D100">
            <v>792.51703358887823</v>
          </cell>
          <cell r="G100">
            <v>81</v>
          </cell>
        </row>
        <row r="101">
          <cell r="D101">
            <v>795.48897246483637</v>
          </cell>
          <cell r="G101">
            <v>82</v>
          </cell>
        </row>
        <row r="102">
          <cell r="D102">
            <v>798.47205611157949</v>
          </cell>
          <cell r="G102">
            <v>83</v>
          </cell>
        </row>
        <row r="103">
          <cell r="D103">
            <v>801.46632632199805</v>
          </cell>
          <cell r="G103">
            <v>84</v>
          </cell>
        </row>
        <row r="104">
          <cell r="D104">
            <v>9422.4145616280348</v>
          </cell>
          <cell r="G104" t="str">
            <v>Fin année 7</v>
          </cell>
        </row>
        <row r="105">
          <cell r="D105">
            <v>804.47182504570549</v>
          </cell>
          <cell r="G105">
            <v>85</v>
          </cell>
        </row>
        <row r="106">
          <cell r="D106">
            <v>807.48859438962688</v>
          </cell>
          <cell r="G106">
            <v>86</v>
          </cell>
        </row>
        <row r="107">
          <cell r="D107">
            <v>810.51667661858812</v>
          </cell>
          <cell r="G107">
            <v>87</v>
          </cell>
        </row>
        <row r="108">
          <cell r="D108">
            <v>813.55611415590772</v>
          </cell>
          <cell r="G108">
            <v>88</v>
          </cell>
        </row>
        <row r="109">
          <cell r="D109">
            <v>816.60694958399256</v>
          </cell>
          <cell r="G109">
            <v>89</v>
          </cell>
        </row>
        <row r="110">
          <cell r="D110">
            <v>819.66922564493257</v>
          </cell>
          <cell r="G110">
            <v>90</v>
          </cell>
        </row>
        <row r="111">
          <cell r="D111">
            <v>822.742985241101</v>
          </cell>
          <cell r="G111">
            <v>91</v>
          </cell>
        </row>
        <row r="112">
          <cell r="D112">
            <v>825.82827143575514</v>
          </cell>
          <cell r="G112">
            <v>92</v>
          </cell>
        </row>
        <row r="113">
          <cell r="D113">
            <v>828.92512745363922</v>
          </cell>
          <cell r="G113">
            <v>93</v>
          </cell>
        </row>
        <row r="114">
          <cell r="D114">
            <v>832.03359668159044</v>
          </cell>
          <cell r="G114">
            <v>94</v>
          </cell>
        </row>
        <row r="115">
          <cell r="D115">
            <v>835.1537226691463</v>
          </cell>
          <cell r="G115">
            <v>95</v>
          </cell>
        </row>
        <row r="116">
          <cell r="D116">
            <v>838.28554912915558</v>
          </cell>
          <cell r="G116">
            <v>96</v>
          </cell>
        </row>
        <row r="117">
          <cell r="D117">
            <v>9855.2786380491416</v>
          </cell>
          <cell r="G117" t="str">
            <v>Fin année 8</v>
          </cell>
        </row>
        <row r="118">
          <cell r="D118">
            <v>841.42911993838982</v>
          </cell>
          <cell r="G118">
            <v>97</v>
          </cell>
        </row>
        <row r="119">
          <cell r="D119">
            <v>844.58447913815894</v>
          </cell>
          <cell r="G119">
            <v>98</v>
          </cell>
        </row>
        <row r="120">
          <cell r="D120">
            <v>847.75167093492712</v>
          </cell>
          <cell r="G120">
            <v>99</v>
          </cell>
        </row>
        <row r="121">
          <cell r="D121">
            <v>850.93073970093303</v>
          </cell>
          <cell r="G121">
            <v>100</v>
          </cell>
        </row>
        <row r="122">
          <cell r="D122">
            <v>854.1217299748115</v>
          </cell>
          <cell r="G122">
            <v>101</v>
          </cell>
        </row>
        <row r="123">
          <cell r="D123">
            <v>857.32468646221707</v>
          </cell>
          <cell r="G123">
            <v>102</v>
          </cell>
        </row>
        <row r="124">
          <cell r="D124">
            <v>860.53965403645032</v>
          </cell>
          <cell r="G124">
            <v>103</v>
          </cell>
        </row>
        <row r="125">
          <cell r="D125">
            <v>863.76667773908707</v>
          </cell>
          <cell r="G125">
            <v>104</v>
          </cell>
        </row>
        <row r="126">
          <cell r="D126">
            <v>867.00580278060863</v>
          </cell>
          <cell r="G126">
            <v>105</v>
          </cell>
        </row>
        <row r="127">
          <cell r="D127">
            <v>870.2570745410361</v>
          </cell>
          <cell r="G127">
            <v>106</v>
          </cell>
        </row>
        <row r="128">
          <cell r="D128">
            <v>873.52053857056501</v>
          </cell>
          <cell r="G128">
            <v>107</v>
          </cell>
        </row>
        <row r="129">
          <cell r="D129">
            <v>876.79624059020455</v>
          </cell>
          <cell r="G129">
            <v>108</v>
          </cell>
        </row>
        <row r="130">
          <cell r="D130">
            <v>20163.307052456534</v>
          </cell>
          <cell r="G130" t="str">
            <v>Fin année 9</v>
          </cell>
        </row>
        <row r="131">
          <cell r="D131">
            <v>880.08422649241777</v>
          </cell>
          <cell r="G131">
            <v>109</v>
          </cell>
        </row>
        <row r="132">
          <cell r="D132">
            <v>883.38454234176425</v>
          </cell>
          <cell r="G132">
            <v>110</v>
          </cell>
        </row>
        <row r="133">
          <cell r="D133">
            <v>886.69723437554592</v>
          </cell>
          <cell r="G133">
            <v>111</v>
          </cell>
        </row>
        <row r="134">
          <cell r="D134">
            <v>890.02234900445421</v>
          </cell>
          <cell r="G134">
            <v>112</v>
          </cell>
        </row>
        <row r="135">
          <cell r="D135">
            <v>893.35993281322089</v>
          </cell>
          <cell r="G135">
            <v>113</v>
          </cell>
        </row>
        <row r="136">
          <cell r="D136">
            <v>896.7100325612704</v>
          </cell>
          <cell r="G136">
            <v>114</v>
          </cell>
        </row>
        <row r="137">
          <cell r="D137">
            <v>900.07269518337523</v>
          </cell>
          <cell r="G137">
            <v>115</v>
          </cell>
        </row>
        <row r="138">
          <cell r="D138">
            <v>903.44796779031276</v>
          </cell>
          <cell r="G138">
            <v>116</v>
          </cell>
        </row>
        <row r="139">
          <cell r="D139">
            <v>906.83589766952639</v>
          </cell>
          <cell r="G139">
            <v>117</v>
          </cell>
        </row>
        <row r="140">
          <cell r="D140">
            <v>910.23653228578712</v>
          </cell>
          <cell r="G140">
            <v>118</v>
          </cell>
        </row>
        <row r="141">
          <cell r="D141">
            <v>913.64991928185884</v>
          </cell>
          <cell r="G141">
            <v>119</v>
          </cell>
        </row>
        <row r="142">
          <cell r="D142">
            <v>917.07610647916579</v>
          </cell>
          <cell r="G142">
            <v>120</v>
          </cell>
        </row>
        <row r="143">
          <cell r="D143">
            <v>30944.884488735232</v>
          </cell>
          <cell r="G143" t="str">
            <v>Fin année 10</v>
          </cell>
        </row>
        <row r="144">
          <cell r="D144">
            <v>920.5151418784626</v>
          </cell>
          <cell r="G144">
            <v>121</v>
          </cell>
        </row>
        <row r="145">
          <cell r="D145">
            <v>923.9670736605068</v>
          </cell>
          <cell r="G145">
            <v>122</v>
          </cell>
        </row>
        <row r="146">
          <cell r="D146">
            <v>927.43195018673384</v>
          </cell>
          <cell r="G146">
            <v>123</v>
          </cell>
        </row>
        <row r="147">
          <cell r="D147">
            <v>930.90981999993392</v>
          </cell>
          <cell r="G147">
            <v>124</v>
          </cell>
        </row>
        <row r="148">
          <cell r="D148">
            <v>934.4007318249337</v>
          </cell>
          <cell r="G148">
            <v>125</v>
          </cell>
        </row>
        <row r="149">
          <cell r="D149">
            <v>937.90473456927725</v>
          </cell>
          <cell r="G149">
            <v>126</v>
          </cell>
        </row>
        <row r="150">
          <cell r="D150">
            <v>941.42187732391199</v>
          </cell>
          <cell r="G150">
            <v>127</v>
          </cell>
        </row>
        <row r="151">
          <cell r="D151">
            <v>944.95220936387682</v>
          </cell>
          <cell r="G151">
            <v>128</v>
          </cell>
        </row>
        <row r="152">
          <cell r="D152">
            <v>948.49578014899112</v>
          </cell>
          <cell r="G152">
            <v>129</v>
          </cell>
        </row>
        <row r="153">
          <cell r="D153">
            <v>952.05263932455</v>
          </cell>
          <cell r="G153">
            <v>130</v>
          </cell>
        </row>
        <row r="154">
          <cell r="D154">
            <v>955.62283672201715</v>
          </cell>
          <cell r="G154">
            <v>131</v>
          </cell>
        </row>
        <row r="155">
          <cell r="D155">
            <v>959.20642235972468</v>
          </cell>
          <cell r="G155">
            <v>132</v>
          </cell>
        </row>
        <row r="156">
          <cell r="D156">
            <v>42221.765706098151</v>
          </cell>
          <cell r="G156" t="str">
            <v>Fin année 11</v>
          </cell>
        </row>
        <row r="157">
          <cell r="D157">
            <v>962.80344644357365</v>
          </cell>
          <cell r="G157">
            <v>133</v>
          </cell>
        </row>
        <row r="158">
          <cell r="D158">
            <v>966.41395936773688</v>
          </cell>
          <cell r="G158">
            <v>134</v>
          </cell>
        </row>
        <row r="159">
          <cell r="D159">
            <v>970.03801171536611</v>
          </cell>
          <cell r="G159">
            <v>135</v>
          </cell>
        </row>
        <row r="160">
          <cell r="D160">
            <v>973.67565425929865</v>
          </cell>
          <cell r="G160">
            <v>136</v>
          </cell>
        </row>
        <row r="161">
          <cell r="D161">
            <v>977.3269379627709</v>
          </cell>
          <cell r="G161">
            <v>137</v>
          </cell>
        </row>
        <row r="162">
          <cell r="D162">
            <v>980.99191398013136</v>
          </cell>
          <cell r="G162">
            <v>138</v>
          </cell>
        </row>
        <row r="163">
          <cell r="D163">
            <v>984.67063365755689</v>
          </cell>
          <cell r="G163">
            <v>139</v>
          </cell>
        </row>
        <row r="164">
          <cell r="D164">
            <v>988.36314853377257</v>
          </cell>
          <cell r="G164">
            <v>140</v>
          </cell>
        </row>
        <row r="165">
          <cell r="D165">
            <v>992.06951034077429</v>
          </cell>
          <cell r="G165">
            <v>141</v>
          </cell>
        </row>
        <row r="166">
          <cell r="D166">
            <v>995.78977100455222</v>
          </cell>
          <cell r="G166">
            <v>142</v>
          </cell>
        </row>
        <row r="167">
          <cell r="D167">
            <v>999.52398264581939</v>
          </cell>
          <cell r="G167">
            <v>143</v>
          </cell>
        </row>
        <row r="168">
          <cell r="D168">
            <v>1003.2721975807412</v>
          </cell>
          <cell r="G168">
            <v>144</v>
          </cell>
        </row>
        <row r="169">
          <cell r="D169">
            <v>54016.70487359025</v>
          </cell>
          <cell r="G169" t="str">
            <v>Fin année 12</v>
          </cell>
        </row>
        <row r="170">
          <cell r="D170">
            <v>1007.0344683216688</v>
          </cell>
          <cell r="G170">
            <v>145</v>
          </cell>
        </row>
        <row r="171">
          <cell r="D171">
            <v>1010.8108475778752</v>
          </cell>
          <cell r="G171">
            <v>146</v>
          </cell>
        </row>
        <row r="172">
          <cell r="D172">
            <v>1014.6013882562922</v>
          </cell>
          <cell r="G172">
            <v>147</v>
          </cell>
        </row>
        <row r="173">
          <cell r="D173">
            <v>1018.4061434622533</v>
          </cell>
          <cell r="G173">
            <v>148</v>
          </cell>
        </row>
        <row r="174">
          <cell r="D174">
            <v>1022.2251665002368</v>
          </cell>
          <cell r="G174">
            <v>149</v>
          </cell>
        </row>
        <row r="175">
          <cell r="D175">
            <v>1026.0585108746127</v>
          </cell>
          <cell r="G175">
            <v>150</v>
          </cell>
        </row>
        <row r="176">
          <cell r="D176">
            <v>1029.9062302903924</v>
          </cell>
          <cell r="G176">
            <v>151</v>
          </cell>
        </row>
        <row r="177">
          <cell r="D177">
            <v>1033.7683786539815</v>
          </cell>
          <cell r="G177">
            <v>152</v>
          </cell>
        </row>
        <row r="178">
          <cell r="D178">
            <v>1037.6450100739339</v>
          </cell>
          <cell r="G178">
            <v>153</v>
          </cell>
        </row>
        <row r="179">
          <cell r="D179">
            <v>1041.5361788617111</v>
          </cell>
          <cell r="G179">
            <v>154</v>
          </cell>
        </row>
        <row r="180">
          <cell r="D180">
            <v>1045.4419395324426</v>
          </cell>
          <cell r="G180">
            <v>155</v>
          </cell>
        </row>
        <row r="181">
          <cell r="D181">
            <v>1049.3623468056892</v>
          </cell>
          <cell r="G181">
            <v>156</v>
          </cell>
        </row>
        <row r="182">
          <cell r="D182">
            <v>66353.501482801337</v>
          </cell>
          <cell r="G182" t="str">
            <v>Fin année 13</v>
          </cell>
        </row>
        <row r="183">
          <cell r="D183">
            <v>1053.2974556062106</v>
          </cell>
          <cell r="G183">
            <v>157</v>
          </cell>
        </row>
        <row r="184">
          <cell r="D184">
            <v>1057.2473210647338</v>
          </cell>
          <cell r="G184">
            <v>158</v>
          </cell>
        </row>
        <row r="185">
          <cell r="D185">
            <v>1061.2119985187267</v>
          </cell>
          <cell r="G185">
            <v>159</v>
          </cell>
        </row>
        <row r="186">
          <cell r="D186">
            <v>1065.1915435131718</v>
          </cell>
          <cell r="G186">
            <v>160</v>
          </cell>
        </row>
        <row r="187">
          <cell r="D187">
            <v>1069.1860118013462</v>
          </cell>
          <cell r="G187">
            <v>161</v>
          </cell>
        </row>
        <row r="188">
          <cell r="D188">
            <v>1073.1954593456012</v>
          </cell>
          <cell r="G188">
            <v>162</v>
          </cell>
        </row>
        <row r="189">
          <cell r="D189">
            <v>1077.2199423181473</v>
          </cell>
          <cell r="G189">
            <v>163</v>
          </cell>
        </row>
        <row r="190">
          <cell r="D190">
            <v>1081.2595171018402</v>
          </cell>
          <cell r="G190">
            <v>164</v>
          </cell>
        </row>
        <row r="191">
          <cell r="D191">
            <v>1085.3142402909723</v>
          </cell>
          <cell r="G191">
            <v>165</v>
          </cell>
        </row>
        <row r="192">
          <cell r="D192">
            <v>1089.3841686920634</v>
          </cell>
          <cell r="G192">
            <v>166</v>
          </cell>
        </row>
        <row r="193">
          <cell r="D193">
            <v>1093.4693593246586</v>
          </cell>
          <cell r="G193">
            <v>167</v>
          </cell>
        </row>
        <row r="194">
          <cell r="D194">
            <v>1097.569869422126</v>
          </cell>
          <cell r="G194">
            <v>168</v>
          </cell>
        </row>
        <row r="195">
          <cell r="D195">
            <v>79257.048369800934</v>
          </cell>
          <cell r="G195" t="str">
            <v>Fin année 14</v>
          </cell>
        </row>
        <row r="196">
          <cell r="D196">
            <v>1101.6857564324591</v>
          </cell>
          <cell r="G196">
            <v>169</v>
          </cell>
        </row>
        <row r="197">
          <cell r="D197">
            <v>1105.8170780190808</v>
          </cell>
          <cell r="G197">
            <v>170</v>
          </cell>
        </row>
        <row r="198">
          <cell r="D198">
            <v>1109.9638920616524</v>
          </cell>
          <cell r="G198">
            <v>171</v>
          </cell>
        </row>
        <row r="199">
          <cell r="D199">
            <v>1114.1262566568835</v>
          </cell>
          <cell r="G199">
            <v>172</v>
          </cell>
        </row>
        <row r="200">
          <cell r="D200">
            <v>1118.3042301193468</v>
          </cell>
          <cell r="G200">
            <v>173</v>
          </cell>
        </row>
        <row r="201">
          <cell r="D201">
            <v>1122.4978709822944</v>
          </cell>
          <cell r="G201">
            <v>174</v>
          </cell>
        </row>
        <row r="202">
          <cell r="D202">
            <v>1126.7072379984779</v>
          </cell>
          <cell r="G202">
            <v>175</v>
          </cell>
        </row>
        <row r="203">
          <cell r="D203">
            <v>1130.9323901409723</v>
          </cell>
          <cell r="G203">
            <v>176</v>
          </cell>
        </row>
        <row r="204">
          <cell r="D204">
            <v>1135.1733866040008</v>
          </cell>
          <cell r="G204">
            <v>177</v>
          </cell>
        </row>
        <row r="205">
          <cell r="D205">
            <v>1139.430286803766</v>
          </cell>
          <cell r="G205">
            <v>178</v>
          </cell>
        </row>
        <row r="206">
          <cell r="D206">
            <v>1143.70315037928</v>
          </cell>
          <cell r="G206">
            <v>179</v>
          </cell>
        </row>
        <row r="207">
          <cell r="D207">
            <v>1147.9920371932023</v>
          </cell>
          <cell r="G207">
            <v>180</v>
          </cell>
        </row>
        <row r="208">
          <cell r="D208">
            <v>92753.381943192348</v>
          </cell>
          <cell r="G208" t="str">
            <v>Fin année 15</v>
          </cell>
        </row>
        <row r="209">
          <cell r="D209">
            <v>1152.2970073326769</v>
          </cell>
          <cell r="G209">
            <v>181</v>
          </cell>
        </row>
        <row r="210">
          <cell r="D210">
            <v>1156.6181211101743</v>
          </cell>
          <cell r="G210">
            <v>182</v>
          </cell>
        </row>
        <row r="211">
          <cell r="D211">
            <v>1160.9554390643375</v>
          </cell>
          <cell r="G211">
            <v>183</v>
          </cell>
        </row>
        <row r="212">
          <cell r="D212">
            <v>1165.3090219608287</v>
          </cell>
          <cell r="G212">
            <v>184</v>
          </cell>
        </row>
        <row r="213">
          <cell r="D213">
            <v>1169.6789307931817</v>
          </cell>
          <cell r="G213">
            <v>185</v>
          </cell>
        </row>
        <row r="214">
          <cell r="D214">
            <v>1174.0652267836563</v>
          </cell>
          <cell r="G214">
            <v>186</v>
          </cell>
        </row>
        <row r="215">
          <cell r="D215">
            <v>1178.4679713840949</v>
          </cell>
          <cell r="G215">
            <v>187</v>
          </cell>
        </row>
        <row r="216">
          <cell r="D216">
            <v>1182.8872262767854</v>
          </cell>
          <cell r="G216">
            <v>188</v>
          </cell>
        </row>
        <row r="217">
          <cell r="D217">
            <v>1187.3230533753233</v>
          </cell>
          <cell r="G217">
            <v>189</v>
          </cell>
        </row>
        <row r="218">
          <cell r="D218">
            <v>1191.7755148254807</v>
          </cell>
          <cell r="G218">
            <v>190</v>
          </cell>
        </row>
        <row r="219">
          <cell r="D219">
            <v>1196.2446730060763</v>
          </cell>
          <cell r="G219">
            <v>191</v>
          </cell>
        </row>
        <row r="220">
          <cell r="D220">
            <v>1200.730590529849</v>
          </cell>
          <cell r="G220">
            <v>192</v>
          </cell>
        </row>
        <row r="221">
          <cell r="D221">
            <v>106869.73471963481</v>
          </cell>
          <cell r="G221" t="str">
            <v>Fin année 16</v>
          </cell>
        </row>
        <row r="222">
          <cell r="D222">
            <v>1205.233330244336</v>
          </cell>
          <cell r="G222">
            <v>193</v>
          </cell>
        </row>
        <row r="223">
          <cell r="D223">
            <v>1209.7529552327524</v>
          </cell>
          <cell r="G223">
            <v>194</v>
          </cell>
        </row>
        <row r="224">
          <cell r="D224">
            <v>1214.2895288148752</v>
          </cell>
          <cell r="G224">
            <v>195</v>
          </cell>
        </row>
        <row r="225">
          <cell r="D225">
            <v>1218.8431145479308</v>
          </cell>
          <cell r="G225">
            <v>196</v>
          </cell>
        </row>
        <row r="226">
          <cell r="D226">
            <v>1223.4137762274856</v>
          </cell>
          <cell r="G226">
            <v>197</v>
          </cell>
        </row>
        <row r="227">
          <cell r="D227">
            <v>1228.0015778883387</v>
          </cell>
          <cell r="G227">
            <v>198</v>
          </cell>
        </row>
        <row r="228">
          <cell r="D228">
            <v>1232.6065838054199</v>
          </cell>
          <cell r="G228">
            <v>199</v>
          </cell>
        </row>
        <row r="229">
          <cell r="D229">
            <v>1237.2288584946903</v>
          </cell>
          <cell r="G229">
            <v>200</v>
          </cell>
        </row>
        <row r="230">
          <cell r="D230">
            <v>1241.8684667140453</v>
          </cell>
          <cell r="G230">
            <v>201</v>
          </cell>
        </row>
        <row r="231">
          <cell r="D231">
            <v>1246.5254734642231</v>
          </cell>
          <cell r="G231">
            <v>202</v>
          </cell>
        </row>
        <row r="232">
          <cell r="D232">
            <v>1251.1999439897138</v>
          </cell>
          <cell r="G232">
            <v>203</v>
          </cell>
        </row>
        <row r="233">
          <cell r="D233">
            <v>1255.8919437796753</v>
          </cell>
          <cell r="G233">
            <v>204</v>
          </cell>
        </row>
        <row r="234">
          <cell r="D234">
            <v>121634.59027283831</v>
          </cell>
          <cell r="G234" t="str">
            <v>Fin année 17</v>
          </cell>
        </row>
        <row r="235">
          <cell r="D235">
            <v>1260.601538568849</v>
          </cell>
          <cell r="G235">
            <v>205</v>
          </cell>
        </row>
        <row r="236">
          <cell r="D236">
            <v>1265.3287943384821</v>
          </cell>
          <cell r="G236">
            <v>206</v>
          </cell>
        </row>
        <row r="237">
          <cell r="D237">
            <v>1270.0737773172516</v>
          </cell>
          <cell r="G237">
            <v>207</v>
          </cell>
        </row>
        <row r="238">
          <cell r="D238">
            <v>1274.8365539821912</v>
          </cell>
          <cell r="G238">
            <v>208</v>
          </cell>
        </row>
        <row r="239">
          <cell r="D239">
            <v>1279.6171910596245</v>
          </cell>
          <cell r="G239">
            <v>209</v>
          </cell>
        </row>
        <row r="240">
          <cell r="D240">
            <v>1284.4157555260981</v>
          </cell>
          <cell r="G240">
            <v>210</v>
          </cell>
        </row>
        <row r="241">
          <cell r="D241">
            <v>1289.2323146093208</v>
          </cell>
          <cell r="G241">
            <v>211</v>
          </cell>
        </row>
        <row r="242">
          <cell r="D242">
            <v>1294.0669357891059</v>
          </cell>
          <cell r="G242">
            <v>212</v>
          </cell>
        </row>
        <row r="243">
          <cell r="D243">
            <v>1298.9196867983151</v>
          </cell>
          <cell r="G243">
            <v>213</v>
          </cell>
        </row>
        <row r="244">
          <cell r="D244">
            <v>1303.7906356238086</v>
          </cell>
          <cell r="G244">
            <v>214</v>
          </cell>
        </row>
        <row r="245">
          <cell r="D245">
            <v>1308.679850507398</v>
          </cell>
          <cell r="G245">
            <v>215</v>
          </cell>
        </row>
        <row r="246">
          <cell r="D246">
            <v>1313.5873999468008</v>
          </cell>
          <cell r="G246">
            <v>216</v>
          </cell>
        </row>
        <row r="247">
          <cell r="D247">
            <v>137077.74070690555</v>
          </cell>
          <cell r="G247" t="str">
            <v>Fin année 18</v>
          </cell>
        </row>
        <row r="248">
          <cell r="D248">
            <v>1318.5133526966013</v>
          </cell>
          <cell r="G248">
            <v>217</v>
          </cell>
        </row>
        <row r="249">
          <cell r="D249">
            <v>1323.4577777692134</v>
          </cell>
          <cell r="G249">
            <v>218</v>
          </cell>
        </row>
        <row r="250">
          <cell r="D250">
            <v>1328.4207444358481</v>
          </cell>
          <cell r="G250">
            <v>219</v>
          </cell>
        </row>
        <row r="251">
          <cell r="D251">
            <v>1333.4023222274825</v>
          </cell>
          <cell r="G251">
            <v>220</v>
          </cell>
        </row>
        <row r="252">
          <cell r="D252">
            <v>1338.4025809358354</v>
          </cell>
          <cell r="G252">
            <v>221</v>
          </cell>
        </row>
        <row r="253">
          <cell r="D253">
            <v>1343.421590614345</v>
          </cell>
          <cell r="G253">
            <v>222</v>
          </cell>
        </row>
        <row r="254">
          <cell r="D254">
            <v>1348.4594215791487</v>
          </cell>
          <cell r="G254">
            <v>223</v>
          </cell>
        </row>
        <row r="255">
          <cell r="D255">
            <v>1353.5161444100704</v>
          </cell>
          <cell r="G255">
            <v>224</v>
          </cell>
        </row>
        <row r="256">
          <cell r="D256">
            <v>1358.5918299516084</v>
          </cell>
          <cell r="G256">
            <v>225</v>
          </cell>
        </row>
        <row r="257">
          <cell r="D257">
            <v>1363.6865493139267</v>
          </cell>
          <cell r="G257">
            <v>226</v>
          </cell>
        </row>
        <row r="258">
          <cell r="D258">
            <v>1368.8003738738539</v>
          </cell>
          <cell r="G258">
            <v>227</v>
          </cell>
        </row>
        <row r="259">
          <cell r="D259">
            <v>1373.933375275881</v>
          </cell>
          <cell r="G259">
            <v>228</v>
          </cell>
        </row>
        <row r="260">
          <cell r="D260">
            <v>153230.34676998935</v>
          </cell>
          <cell r="G260" t="str">
            <v>Fin année 19</v>
          </cell>
        </row>
        <row r="261">
          <cell r="D261">
            <v>1379.0856254331654</v>
          </cell>
          <cell r="G261">
            <v>229</v>
          </cell>
        </row>
        <row r="262">
          <cell r="D262">
            <v>1384.2571965285399</v>
          </cell>
          <cell r="G262">
            <v>230</v>
          </cell>
        </row>
        <row r="263">
          <cell r="D263">
            <v>1389.4481610155219</v>
          </cell>
          <cell r="G263">
            <v>231</v>
          </cell>
        </row>
        <row r="264">
          <cell r="D264">
            <v>1394.6585916193301</v>
          </cell>
          <cell r="G264">
            <v>232</v>
          </cell>
        </row>
        <row r="265">
          <cell r="D265">
            <v>1399.8885613379025</v>
          </cell>
          <cell r="G265">
            <v>233</v>
          </cell>
        </row>
        <row r="266">
          <cell r="D266">
            <v>1405.1381434429197</v>
          </cell>
          <cell r="G266">
            <v>234</v>
          </cell>
        </row>
        <row r="267">
          <cell r="D267">
            <v>1410.4074114808307</v>
          </cell>
          <cell r="G267">
            <v>235</v>
          </cell>
        </row>
        <row r="268">
          <cell r="D268">
            <v>1415.6964392738837</v>
          </cell>
          <cell r="G268">
            <v>236</v>
          </cell>
        </row>
        <row r="269">
          <cell r="D269">
            <v>1421.0053009211608</v>
          </cell>
          <cell r="G269">
            <v>237</v>
          </cell>
        </row>
        <row r="270">
          <cell r="D270">
            <v>1426.3340707996151</v>
          </cell>
          <cell r="G270">
            <v>238</v>
          </cell>
        </row>
        <row r="271">
          <cell r="D271">
            <v>1431.6828235651137</v>
          </cell>
          <cell r="G271">
            <v>239</v>
          </cell>
        </row>
        <row r="272">
          <cell r="D272">
            <v>1437.0516341534828</v>
          </cell>
          <cell r="G272">
            <v>240</v>
          </cell>
        </row>
        <row r="273">
          <cell r="D273">
            <v>170125.00072956082</v>
          </cell>
          <cell r="G273" t="str">
            <v>Fin année 20</v>
          </cell>
        </row>
        <row r="274">
          <cell r="D274">
            <v>0</v>
          </cell>
          <cell r="G274">
            <v>241</v>
          </cell>
        </row>
        <row r="275">
          <cell r="D275">
            <v>0</v>
          </cell>
          <cell r="G275">
            <v>242</v>
          </cell>
        </row>
        <row r="276">
          <cell r="D276">
            <v>0</v>
          </cell>
          <cell r="G276">
            <v>243</v>
          </cell>
        </row>
        <row r="277">
          <cell r="D277">
            <v>0</v>
          </cell>
          <cell r="G277">
            <v>244</v>
          </cell>
        </row>
        <row r="278">
          <cell r="D278">
            <v>0</v>
          </cell>
          <cell r="G278">
            <v>245</v>
          </cell>
        </row>
        <row r="279">
          <cell r="D279">
            <v>0</v>
          </cell>
          <cell r="G279">
            <v>246</v>
          </cell>
        </row>
        <row r="280">
          <cell r="D280">
            <v>0</v>
          </cell>
          <cell r="G280">
            <v>247</v>
          </cell>
        </row>
        <row r="281">
          <cell r="D281">
            <v>0</v>
          </cell>
          <cell r="G281">
            <v>248</v>
          </cell>
        </row>
        <row r="282">
          <cell r="D282">
            <v>0</v>
          </cell>
          <cell r="G282">
            <v>249</v>
          </cell>
        </row>
        <row r="283">
          <cell r="D283">
            <v>0</v>
          </cell>
          <cell r="G283">
            <v>250</v>
          </cell>
        </row>
        <row r="284">
          <cell r="D284">
            <v>0</v>
          </cell>
          <cell r="G284">
            <v>251</v>
          </cell>
        </row>
        <row r="285">
          <cell r="D285">
            <v>0</v>
          </cell>
          <cell r="G285">
            <v>252</v>
          </cell>
        </row>
        <row r="286">
          <cell r="D286">
            <v>170125.00072956082</v>
          </cell>
          <cell r="G286" t="str">
            <v>Fin année 21</v>
          </cell>
        </row>
        <row r="287">
          <cell r="D287">
            <v>0</v>
          </cell>
          <cell r="G287">
            <v>253</v>
          </cell>
        </row>
        <row r="288">
          <cell r="D288">
            <v>0</v>
          </cell>
          <cell r="G288">
            <v>254</v>
          </cell>
        </row>
        <row r="289">
          <cell r="D289">
            <v>0</v>
          </cell>
          <cell r="G289">
            <v>255</v>
          </cell>
        </row>
        <row r="290">
          <cell r="D290">
            <v>0</v>
          </cell>
          <cell r="G290">
            <v>256</v>
          </cell>
        </row>
        <row r="291">
          <cell r="D291">
            <v>0</v>
          </cell>
          <cell r="G291">
            <v>257</v>
          </cell>
        </row>
        <row r="292">
          <cell r="D292">
            <v>0</v>
          </cell>
          <cell r="G292">
            <v>258</v>
          </cell>
        </row>
        <row r="293">
          <cell r="D293">
            <v>0</v>
          </cell>
          <cell r="G293">
            <v>259</v>
          </cell>
        </row>
        <row r="294">
          <cell r="D294">
            <v>0</v>
          </cell>
          <cell r="G294">
            <v>260</v>
          </cell>
        </row>
        <row r="295">
          <cell r="D295">
            <v>0</v>
          </cell>
          <cell r="G295">
            <v>261</v>
          </cell>
        </row>
        <row r="296">
          <cell r="D296">
            <v>0</v>
          </cell>
          <cell r="G296">
            <v>262</v>
          </cell>
        </row>
        <row r="297">
          <cell r="D297">
            <v>0</v>
          </cell>
          <cell r="G297">
            <v>263</v>
          </cell>
        </row>
        <row r="298">
          <cell r="D298">
            <v>0</v>
          </cell>
          <cell r="G298">
            <v>264</v>
          </cell>
        </row>
        <row r="299">
          <cell r="D299">
            <v>170125.00072956082</v>
          </cell>
          <cell r="G299" t="str">
            <v>Fin année 22</v>
          </cell>
        </row>
        <row r="300">
          <cell r="D300">
            <v>0</v>
          </cell>
          <cell r="G300">
            <v>265</v>
          </cell>
        </row>
        <row r="301">
          <cell r="D301">
            <v>0</v>
          </cell>
          <cell r="G301">
            <v>266</v>
          </cell>
        </row>
        <row r="302">
          <cell r="D302">
            <v>0</v>
          </cell>
          <cell r="G302">
            <v>267</v>
          </cell>
        </row>
        <row r="303">
          <cell r="D303">
            <v>0</v>
          </cell>
          <cell r="G303">
            <v>268</v>
          </cell>
        </row>
        <row r="304">
          <cell r="D304">
            <v>0</v>
          </cell>
          <cell r="G304">
            <v>269</v>
          </cell>
        </row>
        <row r="305">
          <cell r="D305">
            <v>0</v>
          </cell>
          <cell r="G305">
            <v>270</v>
          </cell>
        </row>
        <row r="306">
          <cell r="D306">
            <v>0</v>
          </cell>
          <cell r="G306">
            <v>271</v>
          </cell>
        </row>
        <row r="307">
          <cell r="D307">
            <v>0</v>
          </cell>
          <cell r="G307">
            <v>272</v>
          </cell>
        </row>
        <row r="308">
          <cell r="D308">
            <v>0</v>
          </cell>
          <cell r="G308">
            <v>273</v>
          </cell>
        </row>
        <row r="309">
          <cell r="D309">
            <v>0</v>
          </cell>
          <cell r="G309">
            <v>274</v>
          </cell>
        </row>
        <row r="310">
          <cell r="D310">
            <v>0</v>
          </cell>
          <cell r="G310">
            <v>275</v>
          </cell>
        </row>
        <row r="311">
          <cell r="D311">
            <v>0</v>
          </cell>
          <cell r="G311">
            <v>276</v>
          </cell>
        </row>
        <row r="312">
          <cell r="D312">
            <v>170125.00072956082</v>
          </cell>
          <cell r="G312" t="str">
            <v>Fin année 23</v>
          </cell>
        </row>
        <row r="313">
          <cell r="D313">
            <v>0</v>
          </cell>
          <cell r="G313">
            <v>277</v>
          </cell>
        </row>
        <row r="314">
          <cell r="D314">
            <v>0</v>
          </cell>
          <cell r="G314">
            <v>278</v>
          </cell>
        </row>
        <row r="315">
          <cell r="D315">
            <v>0</v>
          </cell>
          <cell r="G315">
            <v>279</v>
          </cell>
        </row>
        <row r="316">
          <cell r="D316">
            <v>0</v>
          </cell>
          <cell r="G316">
            <v>280</v>
          </cell>
        </row>
        <row r="317">
          <cell r="D317">
            <v>0</v>
          </cell>
          <cell r="G317">
            <v>281</v>
          </cell>
        </row>
        <row r="318">
          <cell r="D318">
            <v>0</v>
          </cell>
          <cell r="G318">
            <v>282</v>
          </cell>
        </row>
        <row r="319">
          <cell r="D319">
            <v>0</v>
          </cell>
          <cell r="G319">
            <v>283</v>
          </cell>
        </row>
        <row r="320">
          <cell r="D320">
            <v>0</v>
          </cell>
          <cell r="G320">
            <v>284</v>
          </cell>
        </row>
        <row r="321">
          <cell r="D321">
            <v>0</v>
          </cell>
          <cell r="G321">
            <v>285</v>
          </cell>
        </row>
        <row r="322">
          <cell r="D322">
            <v>0</v>
          </cell>
          <cell r="G322">
            <v>286</v>
          </cell>
        </row>
        <row r="323">
          <cell r="D323">
            <v>0</v>
          </cell>
          <cell r="G323">
            <v>287</v>
          </cell>
        </row>
        <row r="324">
          <cell r="D324">
            <v>0</v>
          </cell>
          <cell r="G324">
            <v>288</v>
          </cell>
        </row>
        <row r="325">
          <cell r="D325">
            <v>170125.00072956082</v>
          </cell>
          <cell r="G325" t="str">
            <v>Fin année 24</v>
          </cell>
        </row>
        <row r="326">
          <cell r="D326">
            <v>0</v>
          </cell>
          <cell r="G326">
            <v>289</v>
          </cell>
        </row>
        <row r="327">
          <cell r="D327">
            <v>0</v>
          </cell>
          <cell r="G327">
            <v>290</v>
          </cell>
        </row>
        <row r="328">
          <cell r="D328">
            <v>0</v>
          </cell>
          <cell r="G328">
            <v>291</v>
          </cell>
        </row>
        <row r="329">
          <cell r="D329">
            <v>0</v>
          </cell>
          <cell r="G329">
            <v>292</v>
          </cell>
        </row>
        <row r="330">
          <cell r="D330">
            <v>0</v>
          </cell>
          <cell r="G330">
            <v>293</v>
          </cell>
        </row>
        <row r="331">
          <cell r="D331">
            <v>0</v>
          </cell>
          <cell r="G331">
            <v>294</v>
          </cell>
        </row>
        <row r="332">
          <cell r="D332">
            <v>0</v>
          </cell>
          <cell r="G332">
            <v>295</v>
          </cell>
        </row>
        <row r="333">
          <cell r="D333">
            <v>0</v>
          </cell>
          <cell r="G333">
            <v>296</v>
          </cell>
        </row>
        <row r="334">
          <cell r="D334">
            <v>0</v>
          </cell>
          <cell r="G334">
            <v>297</v>
          </cell>
        </row>
        <row r="335">
          <cell r="D335">
            <v>0</v>
          </cell>
          <cell r="G335">
            <v>298</v>
          </cell>
        </row>
        <row r="336">
          <cell r="D336">
            <v>0</v>
          </cell>
          <cell r="G336">
            <v>299</v>
          </cell>
        </row>
        <row r="337">
          <cell r="D337">
            <v>0</v>
          </cell>
          <cell r="G337">
            <v>300</v>
          </cell>
        </row>
        <row r="338">
          <cell r="D338">
            <v>170125.00072956082</v>
          </cell>
          <cell r="G338" t="str">
            <v>Fin année 25</v>
          </cell>
        </row>
        <row r="339">
          <cell r="D339">
            <v>0</v>
          </cell>
          <cell r="G339">
            <v>301</v>
          </cell>
        </row>
        <row r="340">
          <cell r="D340">
            <v>0</v>
          </cell>
          <cell r="G340">
            <v>302</v>
          </cell>
        </row>
        <row r="341">
          <cell r="D341">
            <v>0</v>
          </cell>
          <cell r="G341">
            <v>303</v>
          </cell>
        </row>
        <row r="342">
          <cell r="D342">
            <v>0</v>
          </cell>
          <cell r="G342">
            <v>304</v>
          </cell>
        </row>
        <row r="343">
          <cell r="D343">
            <v>0</v>
          </cell>
          <cell r="G343">
            <v>305</v>
          </cell>
        </row>
        <row r="344">
          <cell r="D344">
            <v>0</v>
          </cell>
          <cell r="G344">
            <v>306</v>
          </cell>
        </row>
        <row r="345">
          <cell r="D345">
            <v>0</v>
          </cell>
          <cell r="G345">
            <v>307</v>
          </cell>
        </row>
        <row r="346">
          <cell r="D346">
            <v>0</v>
          </cell>
          <cell r="G346">
            <v>308</v>
          </cell>
        </row>
        <row r="347">
          <cell r="D347">
            <v>0</v>
          </cell>
          <cell r="G347">
            <v>309</v>
          </cell>
        </row>
        <row r="348">
          <cell r="D348">
            <v>0</v>
          </cell>
          <cell r="G348">
            <v>310</v>
          </cell>
        </row>
        <row r="349">
          <cell r="D349">
            <v>0</v>
          </cell>
          <cell r="G349">
            <v>311</v>
          </cell>
        </row>
        <row r="350">
          <cell r="D350">
            <v>0</v>
          </cell>
          <cell r="G350">
            <v>312</v>
          </cell>
        </row>
        <row r="351">
          <cell r="D351">
            <v>170125.00072956082</v>
          </cell>
          <cell r="G351" t="str">
            <v>Fin année 26</v>
          </cell>
        </row>
        <row r="352">
          <cell r="D352">
            <v>0</v>
          </cell>
          <cell r="G352">
            <v>313</v>
          </cell>
        </row>
        <row r="353">
          <cell r="D353">
            <v>0</v>
          </cell>
          <cell r="G353">
            <v>314</v>
          </cell>
        </row>
        <row r="354">
          <cell r="D354">
            <v>0</v>
          </cell>
          <cell r="G354">
            <v>315</v>
          </cell>
        </row>
        <row r="355">
          <cell r="D355">
            <v>0</v>
          </cell>
          <cell r="G355">
            <v>316</v>
          </cell>
        </row>
        <row r="356">
          <cell r="D356">
            <v>0</v>
          </cell>
          <cell r="G356">
            <v>317</v>
          </cell>
        </row>
        <row r="357">
          <cell r="D357">
            <v>0</v>
          </cell>
          <cell r="G357">
            <v>318</v>
          </cell>
        </row>
        <row r="358">
          <cell r="D358">
            <v>0</v>
          </cell>
          <cell r="G358">
            <v>319</v>
          </cell>
        </row>
        <row r="359">
          <cell r="D359">
            <v>0</v>
          </cell>
          <cell r="G359">
            <v>320</v>
          </cell>
        </row>
        <row r="360">
          <cell r="D360">
            <v>0</v>
          </cell>
          <cell r="G360">
            <v>321</v>
          </cell>
        </row>
        <row r="361">
          <cell r="D361">
            <v>0</v>
          </cell>
          <cell r="G361">
            <v>322</v>
          </cell>
        </row>
        <row r="362">
          <cell r="D362">
            <v>0</v>
          </cell>
          <cell r="G362">
            <v>323</v>
          </cell>
        </row>
        <row r="363">
          <cell r="D363">
            <v>0</v>
          </cell>
          <cell r="G363">
            <v>324</v>
          </cell>
        </row>
        <row r="364">
          <cell r="D364">
            <v>170125.00072956082</v>
          </cell>
          <cell r="G364" t="str">
            <v>Fin année 27</v>
          </cell>
        </row>
        <row r="365">
          <cell r="D365">
            <v>0</v>
          </cell>
          <cell r="G365">
            <v>325</v>
          </cell>
        </row>
        <row r="366">
          <cell r="D366">
            <v>0</v>
          </cell>
          <cell r="G366">
            <v>326</v>
          </cell>
        </row>
        <row r="367">
          <cell r="D367">
            <v>0</v>
          </cell>
          <cell r="G367">
            <v>327</v>
          </cell>
        </row>
        <row r="368">
          <cell r="D368">
            <v>0</v>
          </cell>
          <cell r="G368">
            <v>328</v>
          </cell>
        </row>
        <row r="369">
          <cell r="D369">
            <v>0</v>
          </cell>
          <cell r="G369">
            <v>329</v>
          </cell>
        </row>
        <row r="370">
          <cell r="D370">
            <v>0</v>
          </cell>
          <cell r="G370">
            <v>330</v>
          </cell>
        </row>
        <row r="371">
          <cell r="D371">
            <v>0</v>
          </cell>
          <cell r="G371">
            <v>331</v>
          </cell>
        </row>
        <row r="372">
          <cell r="D372">
            <v>0</v>
          </cell>
          <cell r="G372">
            <v>332</v>
          </cell>
        </row>
        <row r="373">
          <cell r="D373">
            <v>0</v>
          </cell>
          <cell r="G373">
            <v>333</v>
          </cell>
        </row>
        <row r="374">
          <cell r="D374">
            <v>0</v>
          </cell>
          <cell r="G374">
            <v>334</v>
          </cell>
        </row>
        <row r="375">
          <cell r="D375">
            <v>0</v>
          </cell>
          <cell r="G375">
            <v>335</v>
          </cell>
        </row>
        <row r="376">
          <cell r="D376">
            <v>0</v>
          </cell>
          <cell r="G376">
            <v>336</v>
          </cell>
        </row>
        <row r="377">
          <cell r="D377">
            <v>170125.00072956082</v>
          </cell>
          <cell r="G377" t="str">
            <v>Fin année 28</v>
          </cell>
        </row>
        <row r="378">
          <cell r="D378">
            <v>0</v>
          </cell>
          <cell r="G378">
            <v>337</v>
          </cell>
        </row>
        <row r="379">
          <cell r="D379">
            <v>0</v>
          </cell>
          <cell r="G379">
            <v>338</v>
          </cell>
        </row>
        <row r="380">
          <cell r="D380">
            <v>0</v>
          </cell>
          <cell r="G380">
            <v>339</v>
          </cell>
        </row>
        <row r="381">
          <cell r="D381">
            <v>0</v>
          </cell>
          <cell r="G381">
            <v>340</v>
          </cell>
        </row>
        <row r="382">
          <cell r="D382">
            <v>0</v>
          </cell>
          <cell r="G382">
            <v>341</v>
          </cell>
        </row>
        <row r="383">
          <cell r="D383">
            <v>0</v>
          </cell>
          <cell r="G383">
            <v>342</v>
          </cell>
        </row>
        <row r="384">
          <cell r="D384">
            <v>0</v>
          </cell>
          <cell r="G384">
            <v>343</v>
          </cell>
        </row>
        <row r="385">
          <cell r="D385">
            <v>0</v>
          </cell>
          <cell r="G385">
            <v>344</v>
          </cell>
        </row>
        <row r="386">
          <cell r="D386">
            <v>0</v>
          </cell>
          <cell r="G386">
            <v>345</v>
          </cell>
        </row>
        <row r="387">
          <cell r="D387">
            <v>0</v>
          </cell>
          <cell r="G387">
            <v>346</v>
          </cell>
        </row>
        <row r="388">
          <cell r="D388">
            <v>0</v>
          </cell>
          <cell r="G388">
            <v>347</v>
          </cell>
        </row>
        <row r="389">
          <cell r="D389">
            <v>0</v>
          </cell>
          <cell r="G389">
            <v>348</v>
          </cell>
        </row>
        <row r="390">
          <cell r="D390">
            <v>170125.00072956082</v>
          </cell>
          <cell r="G390" t="str">
            <v>Fin année 29</v>
          </cell>
        </row>
        <row r="391">
          <cell r="D391">
            <v>0</v>
          </cell>
          <cell r="G391">
            <v>349</v>
          </cell>
        </row>
        <row r="392">
          <cell r="D392">
            <v>0</v>
          </cell>
          <cell r="G392">
            <v>350</v>
          </cell>
        </row>
        <row r="393">
          <cell r="D393">
            <v>0</v>
          </cell>
          <cell r="G393">
            <v>351</v>
          </cell>
        </row>
        <row r="394">
          <cell r="D394">
            <v>0</v>
          </cell>
          <cell r="G394">
            <v>352</v>
          </cell>
        </row>
        <row r="395">
          <cell r="D395">
            <v>0</v>
          </cell>
          <cell r="G395">
            <v>353</v>
          </cell>
        </row>
        <row r="396">
          <cell r="D396">
            <v>0</v>
          </cell>
          <cell r="G396">
            <v>354</v>
          </cell>
        </row>
        <row r="397">
          <cell r="D397">
            <v>0</v>
          </cell>
          <cell r="G397">
            <v>355</v>
          </cell>
        </row>
        <row r="398">
          <cell r="D398">
            <v>0</v>
          </cell>
          <cell r="G398">
            <v>356</v>
          </cell>
        </row>
        <row r="399">
          <cell r="D399">
            <v>0</v>
          </cell>
          <cell r="G399">
            <v>357</v>
          </cell>
        </row>
        <row r="400">
          <cell r="D400">
            <v>0</v>
          </cell>
          <cell r="G400">
            <v>358</v>
          </cell>
        </row>
        <row r="401">
          <cell r="D401">
            <v>0</v>
          </cell>
          <cell r="G401">
            <v>359</v>
          </cell>
        </row>
        <row r="402">
          <cell r="D402">
            <v>0</v>
          </cell>
          <cell r="G402">
            <v>360</v>
          </cell>
        </row>
      </sheetData>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
      <sheetName val="Hypothèse 40 kWc"/>
      <sheetName val="Emprunt 1"/>
      <sheetName val="Analyse "/>
      <sheetName val="Projet d'un particulier"/>
    </sheetNames>
    <sheetDataSet>
      <sheetData sheetId="0"/>
      <sheetData sheetId="1" refreshError="1"/>
      <sheetData sheetId="2" refreshError="1">
        <row r="14">
          <cell r="D14">
            <v>587.44057778153274</v>
          </cell>
          <cell r="G14">
            <v>1</v>
          </cell>
        </row>
        <row r="15">
          <cell r="D15">
            <v>589.64347994821344</v>
          </cell>
          <cell r="G15">
            <v>2</v>
          </cell>
        </row>
        <row r="16">
          <cell r="D16">
            <v>591.85464299801924</v>
          </cell>
          <cell r="G16">
            <v>3</v>
          </cell>
        </row>
        <row r="17">
          <cell r="D17">
            <v>594.07409790926192</v>
          </cell>
          <cell r="G17">
            <v>4</v>
          </cell>
        </row>
        <row r="18">
          <cell r="D18">
            <v>596.30187577642164</v>
          </cell>
          <cell r="G18">
            <v>5</v>
          </cell>
        </row>
        <row r="19">
          <cell r="D19">
            <v>598.53800781058317</v>
          </cell>
          <cell r="G19">
            <v>6</v>
          </cell>
        </row>
        <row r="20">
          <cell r="D20">
            <v>600.7825253398729</v>
          </cell>
          <cell r="G20">
            <v>7</v>
          </cell>
        </row>
        <row r="21">
          <cell r="D21">
            <v>603.03545980989736</v>
          </cell>
          <cell r="G21">
            <v>8</v>
          </cell>
        </row>
        <row r="22">
          <cell r="D22">
            <v>605.29684278418461</v>
          </cell>
          <cell r="G22">
            <v>9</v>
          </cell>
        </row>
        <row r="23">
          <cell r="D23">
            <v>607.56670594462514</v>
          </cell>
          <cell r="G23">
            <v>10</v>
          </cell>
        </row>
        <row r="24">
          <cell r="D24">
            <v>609.84508109191756</v>
          </cell>
          <cell r="G24">
            <v>11</v>
          </cell>
        </row>
        <row r="25">
          <cell r="D25">
            <v>612.13200014601227</v>
          </cell>
          <cell r="G25">
            <v>12</v>
          </cell>
        </row>
        <row r="26">
          <cell r="D26">
            <v>7196.5112973405421</v>
          </cell>
          <cell r="G26" t="str">
            <v>Fin année 1</v>
          </cell>
        </row>
        <row r="27">
          <cell r="D27">
            <v>614.42749514655986</v>
          </cell>
          <cell r="G27">
            <v>13</v>
          </cell>
        </row>
        <row r="28">
          <cell r="D28">
            <v>616.73159825335949</v>
          </cell>
          <cell r="G28">
            <v>14</v>
          </cell>
        </row>
        <row r="29">
          <cell r="D29">
            <v>619.04434174680955</v>
          </cell>
          <cell r="G29">
            <v>15</v>
          </cell>
        </row>
        <row r="30">
          <cell r="D30">
            <v>621.36575802836012</v>
          </cell>
          <cell r="G30">
            <v>16</v>
          </cell>
        </row>
        <row r="31">
          <cell r="D31">
            <v>623.69587962096637</v>
          </cell>
          <cell r="G31">
            <v>17</v>
          </cell>
        </row>
        <row r="32">
          <cell r="D32">
            <v>626.03473916954499</v>
          </cell>
          <cell r="G32">
            <v>18</v>
          </cell>
        </row>
        <row r="33">
          <cell r="D33">
            <v>628.3823694414308</v>
          </cell>
          <cell r="G33">
            <v>19</v>
          </cell>
        </row>
        <row r="34">
          <cell r="D34">
            <v>630.73880332683609</v>
          </cell>
          <cell r="G34">
            <v>20</v>
          </cell>
        </row>
        <row r="35">
          <cell r="D35">
            <v>633.1040738393117</v>
          </cell>
          <cell r="G35">
            <v>21</v>
          </cell>
        </row>
        <row r="36">
          <cell r="D36">
            <v>635.47821411620907</v>
          </cell>
          <cell r="G36">
            <v>22</v>
          </cell>
        </row>
        <row r="37">
          <cell r="D37">
            <v>637.86125741914486</v>
          </cell>
          <cell r="G37">
            <v>23</v>
          </cell>
        </row>
        <row r="38">
          <cell r="D38">
            <v>640.25323713446676</v>
          </cell>
          <cell r="G38">
            <v>24</v>
          </cell>
        </row>
        <row r="39">
          <cell r="D39">
            <v>7527.1177672429994</v>
          </cell>
          <cell r="G39" t="str">
            <v>Fin année 2</v>
          </cell>
        </row>
        <row r="40">
          <cell r="D40">
            <v>642.65418677372088</v>
          </cell>
          <cell r="G40">
            <v>25</v>
          </cell>
        </row>
        <row r="41">
          <cell r="D41">
            <v>645.06413997412244</v>
          </cell>
          <cell r="G41">
            <v>26</v>
          </cell>
        </row>
        <row r="42">
          <cell r="D42">
            <v>647.48313049902538</v>
          </cell>
          <cell r="G42">
            <v>27</v>
          </cell>
        </row>
        <row r="43">
          <cell r="D43">
            <v>649.91119223839667</v>
          </cell>
          <cell r="G43">
            <v>28</v>
          </cell>
        </row>
        <row r="44">
          <cell r="D44">
            <v>652.34835920929061</v>
          </cell>
          <cell r="G44">
            <v>29</v>
          </cell>
        </row>
        <row r="45">
          <cell r="D45">
            <v>654.79466555632553</v>
          </cell>
          <cell r="G45">
            <v>30</v>
          </cell>
        </row>
        <row r="46">
          <cell r="D46">
            <v>657.2501455521616</v>
          </cell>
          <cell r="G46">
            <v>31</v>
          </cell>
        </row>
        <row r="47">
          <cell r="D47">
            <v>659.71483359798219</v>
          </cell>
          <cell r="G47">
            <v>32</v>
          </cell>
        </row>
        <row r="48">
          <cell r="D48">
            <v>662.18876422397454</v>
          </cell>
          <cell r="G48">
            <v>33</v>
          </cell>
        </row>
        <row r="49">
          <cell r="D49">
            <v>664.67197208981452</v>
          </cell>
          <cell r="G49">
            <v>34</v>
          </cell>
        </row>
        <row r="50">
          <cell r="D50">
            <v>667.16449198515136</v>
          </cell>
          <cell r="G50">
            <v>35</v>
          </cell>
        </row>
        <row r="51">
          <cell r="D51">
            <v>669.66635883009565</v>
          </cell>
          <cell r="G51">
            <v>36</v>
          </cell>
        </row>
        <row r="52">
          <cell r="D52">
            <v>7872.9122405300614</v>
          </cell>
          <cell r="G52" t="str">
            <v>Fin année 3</v>
          </cell>
        </row>
        <row r="53">
          <cell r="D53">
            <v>672.17760767570837</v>
          </cell>
          <cell r="G53">
            <v>37</v>
          </cell>
        </row>
        <row r="54">
          <cell r="D54">
            <v>674.69827370449229</v>
          </cell>
          <cell r="G54">
            <v>38</v>
          </cell>
        </row>
        <row r="55">
          <cell r="D55">
            <v>677.2283922308842</v>
          </cell>
          <cell r="G55">
            <v>39</v>
          </cell>
        </row>
        <row r="56">
          <cell r="D56">
            <v>679.76799870175</v>
          </cell>
          <cell r="G56">
            <v>40</v>
          </cell>
        </row>
        <row r="57">
          <cell r="D57">
            <v>682.31712869688147</v>
          </cell>
          <cell r="G57">
            <v>41</v>
          </cell>
        </row>
        <row r="58">
          <cell r="D58">
            <v>684.87581792949493</v>
          </cell>
          <cell r="G58">
            <v>42</v>
          </cell>
        </row>
        <row r="59">
          <cell r="D59">
            <v>687.44410224673038</v>
          </cell>
          <cell r="G59">
            <v>43</v>
          </cell>
        </row>
        <row r="60">
          <cell r="D60">
            <v>690.02201763015557</v>
          </cell>
          <cell r="G60">
            <v>44</v>
          </cell>
        </row>
        <row r="61">
          <cell r="D61">
            <v>692.60960019626873</v>
          </cell>
          <cell r="G61">
            <v>45</v>
          </cell>
        </row>
        <row r="62">
          <cell r="D62">
            <v>695.20688619700468</v>
          </cell>
          <cell r="G62">
            <v>46</v>
          </cell>
        </row>
        <row r="63">
          <cell r="D63">
            <v>697.81391202024361</v>
          </cell>
          <cell r="G63">
            <v>47</v>
          </cell>
        </row>
        <row r="64">
          <cell r="D64">
            <v>700.43071419031946</v>
          </cell>
          <cell r="G64">
            <v>48</v>
          </cell>
        </row>
        <row r="65">
          <cell r="D65">
            <v>8234.5924514199342</v>
          </cell>
          <cell r="G65" t="str">
            <v>Fin année 4</v>
          </cell>
        </row>
        <row r="66">
          <cell r="D66">
            <v>703.05732936853326</v>
          </cell>
          <cell r="G66">
            <v>49</v>
          </cell>
        </row>
        <row r="67">
          <cell r="D67">
            <v>705.69379435366511</v>
          </cell>
          <cell r="G67">
            <v>50</v>
          </cell>
        </row>
        <row r="68">
          <cell r="D68">
            <v>708.34014608249151</v>
          </cell>
          <cell r="G68">
            <v>51</v>
          </cell>
        </row>
        <row r="69">
          <cell r="D69">
            <v>710.99642163030069</v>
          </cell>
          <cell r="G69">
            <v>52</v>
          </cell>
        </row>
        <row r="70">
          <cell r="D70">
            <v>713.6626582114144</v>
          </cell>
          <cell r="G70">
            <v>53</v>
          </cell>
        </row>
        <row r="71">
          <cell r="D71">
            <v>716.33889317970716</v>
          </cell>
          <cell r="G71">
            <v>54</v>
          </cell>
        </row>
        <row r="72">
          <cell r="D72">
            <v>719.02516402913091</v>
          </cell>
          <cell r="G72">
            <v>55</v>
          </cell>
        </row>
        <row r="73">
          <cell r="D73">
            <v>721.72150839424012</v>
          </cell>
          <cell r="G73">
            <v>56</v>
          </cell>
        </row>
        <row r="74">
          <cell r="D74">
            <v>724.42796405071851</v>
          </cell>
          <cell r="G74">
            <v>57</v>
          </cell>
        </row>
        <row r="75">
          <cell r="D75">
            <v>727.14456891590874</v>
          </cell>
          <cell r="G75">
            <v>58</v>
          </cell>
        </row>
        <row r="76">
          <cell r="D76">
            <v>729.87136104934359</v>
          </cell>
          <cell r="G76">
            <v>59</v>
          </cell>
        </row>
        <row r="77">
          <cell r="D77">
            <v>732.60837865327858</v>
          </cell>
          <cell r="G77">
            <v>60</v>
          </cell>
        </row>
        <row r="78">
          <cell r="D78">
            <v>8612.888187918732</v>
          </cell>
          <cell r="G78" t="str">
            <v>Fin année 5</v>
          </cell>
        </row>
        <row r="79">
          <cell r="D79">
            <v>735.35566007322825</v>
          </cell>
          <cell r="G79">
            <v>61</v>
          </cell>
        </row>
        <row r="80">
          <cell r="D80">
            <v>738.11324379850294</v>
          </cell>
          <cell r="G80">
            <v>62</v>
          </cell>
        </row>
        <row r="81">
          <cell r="D81">
            <v>740.88116846274727</v>
          </cell>
          <cell r="G81">
            <v>63</v>
          </cell>
        </row>
        <row r="82">
          <cell r="D82">
            <v>743.65947284448259</v>
          </cell>
          <cell r="G82">
            <v>64</v>
          </cell>
        </row>
        <row r="83">
          <cell r="D83">
            <v>746.44819586764936</v>
          </cell>
          <cell r="G83">
            <v>65</v>
          </cell>
        </row>
        <row r="84">
          <cell r="D84">
            <v>749.24737660215305</v>
          </cell>
          <cell r="G84">
            <v>66</v>
          </cell>
        </row>
        <row r="85">
          <cell r="D85">
            <v>752.05705426441125</v>
          </cell>
          <cell r="G85">
            <v>67</v>
          </cell>
        </row>
        <row r="86">
          <cell r="D86">
            <v>754.87726821790272</v>
          </cell>
          <cell r="G86">
            <v>68</v>
          </cell>
        </row>
        <row r="87">
          <cell r="D87">
            <v>757.70805797371986</v>
          </cell>
          <cell r="G87">
            <v>69</v>
          </cell>
        </row>
        <row r="88">
          <cell r="D88">
            <v>760.54946319112116</v>
          </cell>
          <cell r="G88">
            <v>70</v>
          </cell>
        </row>
        <row r="89">
          <cell r="D89">
            <v>763.40152367808798</v>
          </cell>
          <cell r="G89">
            <v>71</v>
          </cell>
        </row>
        <row r="90">
          <cell r="D90">
            <v>766.26427939188079</v>
          </cell>
          <cell r="G90">
            <v>72</v>
          </cell>
        </row>
        <row r="91">
          <cell r="D91">
            <v>9008.5627643658863</v>
          </cell>
          <cell r="G91" t="str">
            <v>Fin année 6</v>
          </cell>
        </row>
        <row r="92">
          <cell r="D92">
            <v>769.13777043960033</v>
          </cell>
          <cell r="G92">
            <v>73</v>
          </cell>
        </row>
        <row r="93">
          <cell r="D93">
            <v>772.02203707874889</v>
          </cell>
          <cell r="G93">
            <v>74</v>
          </cell>
        </row>
        <row r="94">
          <cell r="D94">
            <v>774.91711971779421</v>
          </cell>
          <cell r="G94">
            <v>75</v>
          </cell>
        </row>
        <row r="95">
          <cell r="D95">
            <v>777.82305891673604</v>
          </cell>
          <cell r="G95">
            <v>76</v>
          </cell>
        </row>
        <row r="96">
          <cell r="D96">
            <v>780.73989538767376</v>
          </cell>
          <cell r="G96">
            <v>77</v>
          </cell>
        </row>
        <row r="97">
          <cell r="D97">
            <v>783.66766999537754</v>
          </cell>
          <cell r="G97">
            <v>78</v>
          </cell>
        </row>
        <row r="98">
          <cell r="D98">
            <v>786.60642375786017</v>
          </cell>
          <cell r="G98">
            <v>79</v>
          </cell>
        </row>
        <row r="99">
          <cell r="D99">
            <v>789.55619784695216</v>
          </cell>
          <cell r="G99">
            <v>80</v>
          </cell>
        </row>
        <row r="100">
          <cell r="D100">
            <v>792.51703358887823</v>
          </cell>
          <cell r="G100">
            <v>81</v>
          </cell>
        </row>
        <row r="101">
          <cell r="D101">
            <v>795.48897246483637</v>
          </cell>
          <cell r="G101">
            <v>82</v>
          </cell>
        </row>
        <row r="102">
          <cell r="D102">
            <v>798.47205611157949</v>
          </cell>
          <cell r="G102">
            <v>83</v>
          </cell>
        </row>
        <row r="103">
          <cell r="D103">
            <v>801.46632632199805</v>
          </cell>
          <cell r="G103">
            <v>84</v>
          </cell>
        </row>
        <row r="104">
          <cell r="D104">
            <v>9422.4145616280348</v>
          </cell>
          <cell r="G104" t="str">
            <v>Fin année 7</v>
          </cell>
        </row>
        <row r="105">
          <cell r="D105">
            <v>804.47182504570549</v>
          </cell>
          <cell r="G105">
            <v>85</v>
          </cell>
        </row>
        <row r="106">
          <cell r="D106">
            <v>807.48859438962688</v>
          </cell>
          <cell r="G106">
            <v>86</v>
          </cell>
        </row>
        <row r="107">
          <cell r="D107">
            <v>810.51667661858812</v>
          </cell>
          <cell r="G107">
            <v>87</v>
          </cell>
        </row>
        <row r="108">
          <cell r="D108">
            <v>813.55611415590772</v>
          </cell>
          <cell r="G108">
            <v>88</v>
          </cell>
        </row>
        <row r="109">
          <cell r="D109">
            <v>816.60694958399256</v>
          </cell>
          <cell r="G109">
            <v>89</v>
          </cell>
        </row>
        <row r="110">
          <cell r="D110">
            <v>819.66922564493257</v>
          </cell>
          <cell r="G110">
            <v>90</v>
          </cell>
        </row>
        <row r="111">
          <cell r="D111">
            <v>822.742985241101</v>
          </cell>
          <cell r="G111">
            <v>91</v>
          </cell>
        </row>
        <row r="112">
          <cell r="D112">
            <v>825.82827143575514</v>
          </cell>
          <cell r="G112">
            <v>92</v>
          </cell>
        </row>
        <row r="113">
          <cell r="D113">
            <v>828.92512745363922</v>
          </cell>
          <cell r="G113">
            <v>93</v>
          </cell>
        </row>
        <row r="114">
          <cell r="D114">
            <v>832.03359668159044</v>
          </cell>
          <cell r="G114">
            <v>94</v>
          </cell>
        </row>
        <row r="115">
          <cell r="D115">
            <v>835.1537226691463</v>
          </cell>
          <cell r="G115">
            <v>95</v>
          </cell>
        </row>
        <row r="116">
          <cell r="D116">
            <v>838.28554912915558</v>
          </cell>
          <cell r="G116">
            <v>96</v>
          </cell>
        </row>
        <row r="117">
          <cell r="D117">
            <v>9855.2786380491416</v>
          </cell>
          <cell r="G117" t="str">
            <v>Fin année 8</v>
          </cell>
        </row>
        <row r="118">
          <cell r="D118">
            <v>841.42911993838982</v>
          </cell>
          <cell r="G118">
            <v>97</v>
          </cell>
        </row>
        <row r="119">
          <cell r="D119">
            <v>844.58447913815894</v>
          </cell>
          <cell r="G119">
            <v>98</v>
          </cell>
        </row>
        <row r="120">
          <cell r="D120">
            <v>847.75167093492712</v>
          </cell>
          <cell r="G120">
            <v>99</v>
          </cell>
        </row>
        <row r="121">
          <cell r="D121">
            <v>850.93073970093303</v>
          </cell>
          <cell r="G121">
            <v>100</v>
          </cell>
        </row>
        <row r="122">
          <cell r="D122">
            <v>854.1217299748115</v>
          </cell>
          <cell r="G122">
            <v>101</v>
          </cell>
        </row>
        <row r="123">
          <cell r="D123">
            <v>857.32468646221707</v>
          </cell>
          <cell r="G123">
            <v>102</v>
          </cell>
        </row>
        <row r="124">
          <cell r="D124">
            <v>860.53965403645032</v>
          </cell>
          <cell r="G124">
            <v>103</v>
          </cell>
        </row>
        <row r="125">
          <cell r="D125">
            <v>863.76667773908707</v>
          </cell>
          <cell r="G125">
            <v>104</v>
          </cell>
        </row>
        <row r="126">
          <cell r="D126">
            <v>867.00580278060863</v>
          </cell>
          <cell r="G126">
            <v>105</v>
          </cell>
        </row>
        <row r="127">
          <cell r="D127">
            <v>870.2570745410361</v>
          </cell>
          <cell r="G127">
            <v>106</v>
          </cell>
        </row>
        <row r="128">
          <cell r="D128">
            <v>873.52053857056501</v>
          </cell>
          <cell r="G128">
            <v>107</v>
          </cell>
        </row>
        <row r="129">
          <cell r="D129">
            <v>876.79624059020455</v>
          </cell>
          <cell r="G129">
            <v>108</v>
          </cell>
        </row>
        <row r="130">
          <cell r="D130">
            <v>20163.307052456534</v>
          </cell>
          <cell r="G130" t="str">
            <v>Fin année 9</v>
          </cell>
        </row>
        <row r="131">
          <cell r="D131">
            <v>880.08422649241777</v>
          </cell>
          <cell r="G131">
            <v>109</v>
          </cell>
        </row>
        <row r="132">
          <cell r="D132">
            <v>883.38454234176425</v>
          </cell>
          <cell r="G132">
            <v>110</v>
          </cell>
        </row>
        <row r="133">
          <cell r="D133">
            <v>886.69723437554592</v>
          </cell>
          <cell r="G133">
            <v>111</v>
          </cell>
        </row>
        <row r="134">
          <cell r="D134">
            <v>890.02234900445421</v>
          </cell>
          <cell r="G134">
            <v>112</v>
          </cell>
        </row>
        <row r="135">
          <cell r="D135">
            <v>893.35993281322089</v>
          </cell>
          <cell r="G135">
            <v>113</v>
          </cell>
        </row>
        <row r="136">
          <cell r="D136">
            <v>896.7100325612704</v>
          </cell>
          <cell r="G136">
            <v>114</v>
          </cell>
        </row>
        <row r="137">
          <cell r="D137">
            <v>900.07269518337523</v>
          </cell>
          <cell r="G137">
            <v>115</v>
          </cell>
        </row>
        <row r="138">
          <cell r="D138">
            <v>903.44796779031276</v>
          </cell>
          <cell r="G138">
            <v>116</v>
          </cell>
        </row>
        <row r="139">
          <cell r="D139">
            <v>906.83589766952639</v>
          </cell>
          <cell r="G139">
            <v>117</v>
          </cell>
        </row>
        <row r="140">
          <cell r="D140">
            <v>910.23653228578712</v>
          </cell>
          <cell r="G140">
            <v>118</v>
          </cell>
        </row>
        <row r="141">
          <cell r="D141">
            <v>913.64991928185884</v>
          </cell>
          <cell r="G141">
            <v>119</v>
          </cell>
        </row>
        <row r="142">
          <cell r="D142">
            <v>917.07610647916579</v>
          </cell>
          <cell r="G142">
            <v>120</v>
          </cell>
        </row>
        <row r="143">
          <cell r="D143">
            <v>30944.884488735232</v>
          </cell>
          <cell r="G143" t="str">
            <v>Fin année 10</v>
          </cell>
        </row>
        <row r="144">
          <cell r="D144">
            <v>920.5151418784626</v>
          </cell>
          <cell r="G144">
            <v>121</v>
          </cell>
        </row>
        <row r="145">
          <cell r="D145">
            <v>923.9670736605068</v>
          </cell>
          <cell r="G145">
            <v>122</v>
          </cell>
        </row>
        <row r="146">
          <cell r="D146">
            <v>927.43195018673384</v>
          </cell>
          <cell r="G146">
            <v>123</v>
          </cell>
        </row>
        <row r="147">
          <cell r="D147">
            <v>930.90981999993392</v>
          </cell>
          <cell r="G147">
            <v>124</v>
          </cell>
        </row>
        <row r="148">
          <cell r="D148">
            <v>934.4007318249337</v>
          </cell>
          <cell r="G148">
            <v>125</v>
          </cell>
        </row>
        <row r="149">
          <cell r="D149">
            <v>937.90473456927725</v>
          </cell>
          <cell r="G149">
            <v>126</v>
          </cell>
        </row>
        <row r="150">
          <cell r="D150">
            <v>941.42187732391199</v>
          </cell>
          <cell r="G150">
            <v>127</v>
          </cell>
        </row>
        <row r="151">
          <cell r="D151">
            <v>944.95220936387682</v>
          </cell>
          <cell r="G151">
            <v>128</v>
          </cell>
        </row>
        <row r="152">
          <cell r="D152">
            <v>948.49578014899112</v>
          </cell>
          <cell r="G152">
            <v>129</v>
          </cell>
        </row>
        <row r="153">
          <cell r="D153">
            <v>952.05263932455</v>
          </cell>
          <cell r="G153">
            <v>130</v>
          </cell>
        </row>
        <row r="154">
          <cell r="D154">
            <v>955.62283672201715</v>
          </cell>
          <cell r="G154">
            <v>131</v>
          </cell>
        </row>
        <row r="155">
          <cell r="D155">
            <v>959.20642235972468</v>
          </cell>
          <cell r="G155">
            <v>132</v>
          </cell>
        </row>
        <row r="156">
          <cell r="D156">
            <v>42221.765706098151</v>
          </cell>
          <cell r="G156" t="str">
            <v>Fin année 11</v>
          </cell>
        </row>
        <row r="157">
          <cell r="D157">
            <v>962.80344644357365</v>
          </cell>
          <cell r="G157">
            <v>133</v>
          </cell>
        </row>
        <row r="158">
          <cell r="D158">
            <v>966.41395936773688</v>
          </cell>
          <cell r="G158">
            <v>134</v>
          </cell>
        </row>
        <row r="159">
          <cell r="D159">
            <v>970.03801171536611</v>
          </cell>
          <cell r="G159">
            <v>135</v>
          </cell>
        </row>
        <row r="160">
          <cell r="D160">
            <v>973.67565425929865</v>
          </cell>
          <cell r="G160">
            <v>136</v>
          </cell>
        </row>
        <row r="161">
          <cell r="D161">
            <v>977.3269379627709</v>
          </cell>
          <cell r="G161">
            <v>137</v>
          </cell>
        </row>
        <row r="162">
          <cell r="D162">
            <v>980.99191398013136</v>
          </cell>
          <cell r="G162">
            <v>138</v>
          </cell>
        </row>
        <row r="163">
          <cell r="D163">
            <v>984.67063365755689</v>
          </cell>
          <cell r="G163">
            <v>139</v>
          </cell>
        </row>
        <row r="164">
          <cell r="D164">
            <v>988.36314853377257</v>
          </cell>
          <cell r="G164">
            <v>140</v>
          </cell>
        </row>
        <row r="165">
          <cell r="D165">
            <v>992.06951034077429</v>
          </cell>
          <cell r="G165">
            <v>141</v>
          </cell>
        </row>
        <row r="166">
          <cell r="D166">
            <v>995.78977100455222</v>
          </cell>
          <cell r="G166">
            <v>142</v>
          </cell>
        </row>
        <row r="167">
          <cell r="D167">
            <v>999.52398264581939</v>
          </cell>
          <cell r="G167">
            <v>143</v>
          </cell>
        </row>
        <row r="168">
          <cell r="D168">
            <v>1003.2721975807412</v>
          </cell>
          <cell r="G168">
            <v>144</v>
          </cell>
        </row>
        <row r="169">
          <cell r="D169">
            <v>54016.70487359025</v>
          </cell>
          <cell r="G169" t="str">
            <v>Fin année 12</v>
          </cell>
        </row>
        <row r="170">
          <cell r="D170">
            <v>1007.0344683216688</v>
          </cell>
          <cell r="G170">
            <v>145</v>
          </cell>
        </row>
        <row r="171">
          <cell r="D171">
            <v>1010.8108475778752</v>
          </cell>
          <cell r="G171">
            <v>146</v>
          </cell>
        </row>
        <row r="172">
          <cell r="D172">
            <v>1014.6013882562922</v>
          </cell>
          <cell r="G172">
            <v>147</v>
          </cell>
        </row>
        <row r="173">
          <cell r="D173">
            <v>1018.4061434622533</v>
          </cell>
          <cell r="G173">
            <v>148</v>
          </cell>
        </row>
        <row r="174">
          <cell r="D174">
            <v>1022.2251665002368</v>
          </cell>
          <cell r="G174">
            <v>149</v>
          </cell>
        </row>
        <row r="175">
          <cell r="D175">
            <v>1026.0585108746127</v>
          </cell>
          <cell r="G175">
            <v>150</v>
          </cell>
        </row>
        <row r="176">
          <cell r="D176">
            <v>1029.9062302903924</v>
          </cell>
          <cell r="G176">
            <v>151</v>
          </cell>
        </row>
        <row r="177">
          <cell r="D177">
            <v>1033.7683786539815</v>
          </cell>
          <cell r="G177">
            <v>152</v>
          </cell>
        </row>
        <row r="178">
          <cell r="D178">
            <v>1037.6450100739339</v>
          </cell>
          <cell r="G178">
            <v>153</v>
          </cell>
        </row>
        <row r="179">
          <cell r="D179">
            <v>1041.5361788617111</v>
          </cell>
          <cell r="G179">
            <v>154</v>
          </cell>
        </row>
        <row r="180">
          <cell r="D180">
            <v>1045.4419395324426</v>
          </cell>
          <cell r="G180">
            <v>155</v>
          </cell>
        </row>
        <row r="181">
          <cell r="D181">
            <v>1049.3623468056892</v>
          </cell>
          <cell r="G181">
            <v>156</v>
          </cell>
        </row>
        <row r="182">
          <cell r="D182">
            <v>66353.501482801337</v>
          </cell>
          <cell r="G182" t="str">
            <v>Fin année 13</v>
          </cell>
        </row>
        <row r="183">
          <cell r="D183">
            <v>1053.2974556062106</v>
          </cell>
          <cell r="G183">
            <v>157</v>
          </cell>
        </row>
        <row r="184">
          <cell r="D184">
            <v>1057.2473210647338</v>
          </cell>
          <cell r="G184">
            <v>158</v>
          </cell>
        </row>
        <row r="185">
          <cell r="D185">
            <v>1061.2119985187267</v>
          </cell>
          <cell r="G185">
            <v>159</v>
          </cell>
        </row>
        <row r="186">
          <cell r="D186">
            <v>1065.1915435131718</v>
          </cell>
          <cell r="G186">
            <v>160</v>
          </cell>
        </row>
        <row r="187">
          <cell r="D187">
            <v>1069.1860118013462</v>
          </cell>
          <cell r="G187">
            <v>161</v>
          </cell>
        </row>
        <row r="188">
          <cell r="D188">
            <v>1073.1954593456012</v>
          </cell>
          <cell r="G188">
            <v>162</v>
          </cell>
        </row>
        <row r="189">
          <cell r="D189">
            <v>1077.2199423181473</v>
          </cell>
          <cell r="G189">
            <v>163</v>
          </cell>
        </row>
        <row r="190">
          <cell r="D190">
            <v>1081.2595171018402</v>
          </cell>
          <cell r="G190">
            <v>164</v>
          </cell>
        </row>
        <row r="191">
          <cell r="D191">
            <v>1085.3142402909723</v>
          </cell>
          <cell r="G191">
            <v>165</v>
          </cell>
        </row>
        <row r="192">
          <cell r="D192">
            <v>1089.3841686920634</v>
          </cell>
          <cell r="G192">
            <v>166</v>
          </cell>
        </row>
        <row r="193">
          <cell r="D193">
            <v>1093.4693593246586</v>
          </cell>
          <cell r="G193">
            <v>167</v>
          </cell>
        </row>
        <row r="194">
          <cell r="D194">
            <v>1097.569869422126</v>
          </cell>
          <cell r="G194">
            <v>168</v>
          </cell>
        </row>
        <row r="195">
          <cell r="D195">
            <v>79257.048369800934</v>
          </cell>
          <cell r="G195" t="str">
            <v>Fin année 14</v>
          </cell>
        </row>
        <row r="196">
          <cell r="D196">
            <v>1101.6857564324591</v>
          </cell>
          <cell r="G196">
            <v>169</v>
          </cell>
        </row>
        <row r="197">
          <cell r="D197">
            <v>1105.8170780190808</v>
          </cell>
          <cell r="G197">
            <v>170</v>
          </cell>
        </row>
        <row r="198">
          <cell r="D198">
            <v>1109.9638920616524</v>
          </cell>
          <cell r="G198">
            <v>171</v>
          </cell>
        </row>
        <row r="199">
          <cell r="D199">
            <v>1114.1262566568835</v>
          </cell>
          <cell r="G199">
            <v>172</v>
          </cell>
        </row>
        <row r="200">
          <cell r="D200">
            <v>1118.3042301193468</v>
          </cell>
          <cell r="G200">
            <v>173</v>
          </cell>
        </row>
        <row r="201">
          <cell r="D201">
            <v>1122.4978709822944</v>
          </cell>
          <cell r="G201">
            <v>174</v>
          </cell>
        </row>
        <row r="202">
          <cell r="D202">
            <v>1126.7072379984779</v>
          </cell>
          <cell r="G202">
            <v>175</v>
          </cell>
        </row>
        <row r="203">
          <cell r="D203">
            <v>1130.9323901409723</v>
          </cell>
          <cell r="G203">
            <v>176</v>
          </cell>
        </row>
        <row r="204">
          <cell r="D204">
            <v>1135.1733866040008</v>
          </cell>
          <cell r="G204">
            <v>177</v>
          </cell>
        </row>
        <row r="205">
          <cell r="D205">
            <v>1139.430286803766</v>
          </cell>
          <cell r="G205">
            <v>178</v>
          </cell>
        </row>
        <row r="206">
          <cell r="D206">
            <v>1143.70315037928</v>
          </cell>
          <cell r="G206">
            <v>179</v>
          </cell>
        </row>
        <row r="207">
          <cell r="D207">
            <v>1147.9920371932023</v>
          </cell>
          <cell r="G207">
            <v>180</v>
          </cell>
        </row>
        <row r="208">
          <cell r="D208">
            <v>92753.381943192348</v>
          </cell>
          <cell r="G208" t="str">
            <v>Fin année 15</v>
          </cell>
        </row>
        <row r="209">
          <cell r="D209">
            <v>1152.2970073326769</v>
          </cell>
          <cell r="G209">
            <v>181</v>
          </cell>
        </row>
        <row r="210">
          <cell r="D210">
            <v>1156.6181211101743</v>
          </cell>
          <cell r="G210">
            <v>182</v>
          </cell>
        </row>
        <row r="211">
          <cell r="D211">
            <v>1160.9554390643375</v>
          </cell>
          <cell r="G211">
            <v>183</v>
          </cell>
        </row>
        <row r="212">
          <cell r="D212">
            <v>1165.3090219608287</v>
          </cell>
          <cell r="G212">
            <v>184</v>
          </cell>
        </row>
        <row r="213">
          <cell r="D213">
            <v>1169.6789307931817</v>
          </cell>
          <cell r="G213">
            <v>185</v>
          </cell>
        </row>
        <row r="214">
          <cell r="D214">
            <v>1174.0652267836563</v>
          </cell>
          <cell r="G214">
            <v>186</v>
          </cell>
        </row>
        <row r="215">
          <cell r="D215">
            <v>1178.4679713840949</v>
          </cell>
          <cell r="G215">
            <v>187</v>
          </cell>
        </row>
        <row r="216">
          <cell r="D216">
            <v>1182.8872262767854</v>
          </cell>
          <cell r="G216">
            <v>188</v>
          </cell>
        </row>
        <row r="217">
          <cell r="D217">
            <v>1187.3230533753233</v>
          </cell>
          <cell r="G217">
            <v>189</v>
          </cell>
        </row>
        <row r="218">
          <cell r="D218">
            <v>1191.7755148254807</v>
          </cell>
          <cell r="G218">
            <v>190</v>
          </cell>
        </row>
        <row r="219">
          <cell r="D219">
            <v>1196.2446730060763</v>
          </cell>
          <cell r="G219">
            <v>191</v>
          </cell>
        </row>
        <row r="220">
          <cell r="D220">
            <v>1200.730590529849</v>
          </cell>
          <cell r="G220">
            <v>192</v>
          </cell>
        </row>
        <row r="221">
          <cell r="D221">
            <v>106869.73471963481</v>
          </cell>
          <cell r="G221" t="str">
            <v>Fin année 16</v>
          </cell>
        </row>
        <row r="222">
          <cell r="D222">
            <v>1205.233330244336</v>
          </cell>
          <cell r="G222">
            <v>193</v>
          </cell>
        </row>
        <row r="223">
          <cell r="D223">
            <v>1209.7529552327524</v>
          </cell>
          <cell r="G223">
            <v>194</v>
          </cell>
        </row>
        <row r="224">
          <cell r="D224">
            <v>1214.2895288148752</v>
          </cell>
          <cell r="G224">
            <v>195</v>
          </cell>
        </row>
        <row r="225">
          <cell r="D225">
            <v>1218.8431145479308</v>
          </cell>
          <cell r="G225">
            <v>196</v>
          </cell>
        </row>
        <row r="226">
          <cell r="D226">
            <v>1223.4137762274856</v>
          </cell>
          <cell r="G226">
            <v>197</v>
          </cell>
        </row>
        <row r="227">
          <cell r="D227">
            <v>1228.0015778883387</v>
          </cell>
          <cell r="G227">
            <v>198</v>
          </cell>
        </row>
        <row r="228">
          <cell r="D228">
            <v>1232.6065838054199</v>
          </cell>
          <cell r="G228">
            <v>199</v>
          </cell>
        </row>
        <row r="229">
          <cell r="D229">
            <v>1237.2288584946903</v>
          </cell>
          <cell r="G229">
            <v>200</v>
          </cell>
        </row>
        <row r="230">
          <cell r="D230">
            <v>1241.8684667140453</v>
          </cell>
          <cell r="G230">
            <v>201</v>
          </cell>
        </row>
        <row r="231">
          <cell r="D231">
            <v>1246.5254734642231</v>
          </cell>
          <cell r="G231">
            <v>202</v>
          </cell>
        </row>
        <row r="232">
          <cell r="D232">
            <v>1251.1999439897138</v>
          </cell>
          <cell r="G232">
            <v>203</v>
          </cell>
        </row>
        <row r="233">
          <cell r="D233">
            <v>1255.8919437796753</v>
          </cell>
          <cell r="G233">
            <v>204</v>
          </cell>
        </row>
        <row r="234">
          <cell r="D234">
            <v>121634.59027283831</v>
          </cell>
          <cell r="G234" t="str">
            <v>Fin année 17</v>
          </cell>
        </row>
        <row r="235">
          <cell r="D235">
            <v>1260.601538568849</v>
          </cell>
          <cell r="G235">
            <v>205</v>
          </cell>
        </row>
        <row r="236">
          <cell r="D236">
            <v>1265.3287943384821</v>
          </cell>
          <cell r="G236">
            <v>206</v>
          </cell>
        </row>
        <row r="237">
          <cell r="D237">
            <v>1270.0737773172516</v>
          </cell>
          <cell r="G237">
            <v>207</v>
          </cell>
        </row>
        <row r="238">
          <cell r="D238">
            <v>1274.8365539821912</v>
          </cell>
          <cell r="G238">
            <v>208</v>
          </cell>
        </row>
        <row r="239">
          <cell r="D239">
            <v>1279.6171910596245</v>
          </cell>
          <cell r="G239">
            <v>209</v>
          </cell>
        </row>
        <row r="240">
          <cell r="D240">
            <v>1284.4157555260981</v>
          </cell>
          <cell r="G240">
            <v>210</v>
          </cell>
        </row>
        <row r="241">
          <cell r="D241">
            <v>1289.2323146093208</v>
          </cell>
          <cell r="G241">
            <v>211</v>
          </cell>
        </row>
        <row r="242">
          <cell r="D242">
            <v>1294.0669357891059</v>
          </cell>
          <cell r="G242">
            <v>212</v>
          </cell>
        </row>
        <row r="243">
          <cell r="D243">
            <v>1298.9196867983151</v>
          </cell>
          <cell r="G243">
            <v>213</v>
          </cell>
        </row>
        <row r="244">
          <cell r="D244">
            <v>1303.7906356238086</v>
          </cell>
          <cell r="G244">
            <v>214</v>
          </cell>
        </row>
        <row r="245">
          <cell r="D245">
            <v>1308.679850507398</v>
          </cell>
          <cell r="G245">
            <v>215</v>
          </cell>
        </row>
        <row r="246">
          <cell r="D246">
            <v>1313.5873999468008</v>
          </cell>
          <cell r="G246">
            <v>216</v>
          </cell>
        </row>
        <row r="247">
          <cell r="D247">
            <v>137077.74070690555</v>
          </cell>
          <cell r="G247" t="str">
            <v>Fin année 18</v>
          </cell>
        </row>
        <row r="248">
          <cell r="D248">
            <v>1318.5133526966013</v>
          </cell>
          <cell r="G248">
            <v>217</v>
          </cell>
        </row>
        <row r="249">
          <cell r="D249">
            <v>1323.4577777692134</v>
          </cell>
          <cell r="G249">
            <v>218</v>
          </cell>
        </row>
        <row r="250">
          <cell r="D250">
            <v>1328.4207444358481</v>
          </cell>
          <cell r="G250">
            <v>219</v>
          </cell>
        </row>
        <row r="251">
          <cell r="D251">
            <v>1333.4023222274825</v>
          </cell>
          <cell r="G251">
            <v>220</v>
          </cell>
        </row>
        <row r="252">
          <cell r="D252">
            <v>1338.4025809358354</v>
          </cell>
          <cell r="G252">
            <v>221</v>
          </cell>
        </row>
        <row r="253">
          <cell r="D253">
            <v>1343.421590614345</v>
          </cell>
          <cell r="G253">
            <v>222</v>
          </cell>
        </row>
        <row r="254">
          <cell r="D254">
            <v>1348.4594215791487</v>
          </cell>
          <cell r="G254">
            <v>223</v>
          </cell>
        </row>
        <row r="255">
          <cell r="D255">
            <v>1353.5161444100704</v>
          </cell>
          <cell r="G255">
            <v>224</v>
          </cell>
        </row>
        <row r="256">
          <cell r="D256">
            <v>1358.5918299516084</v>
          </cell>
          <cell r="G256">
            <v>225</v>
          </cell>
        </row>
        <row r="257">
          <cell r="D257">
            <v>1363.6865493139267</v>
          </cell>
          <cell r="G257">
            <v>226</v>
          </cell>
        </row>
        <row r="258">
          <cell r="D258">
            <v>1368.8003738738539</v>
          </cell>
          <cell r="G258">
            <v>227</v>
          </cell>
        </row>
        <row r="259">
          <cell r="D259">
            <v>1373.933375275881</v>
          </cell>
          <cell r="G259">
            <v>228</v>
          </cell>
        </row>
        <row r="260">
          <cell r="D260">
            <v>153230.34676998935</v>
          </cell>
          <cell r="G260" t="str">
            <v>Fin année 19</v>
          </cell>
        </row>
        <row r="261">
          <cell r="D261">
            <v>1379.0856254331654</v>
          </cell>
          <cell r="G261">
            <v>229</v>
          </cell>
        </row>
        <row r="262">
          <cell r="D262">
            <v>1384.2571965285399</v>
          </cell>
          <cell r="G262">
            <v>230</v>
          </cell>
        </row>
        <row r="263">
          <cell r="D263">
            <v>1389.4481610155219</v>
          </cell>
          <cell r="G263">
            <v>231</v>
          </cell>
        </row>
        <row r="264">
          <cell r="D264">
            <v>1394.6585916193301</v>
          </cell>
          <cell r="G264">
            <v>232</v>
          </cell>
        </row>
        <row r="265">
          <cell r="D265">
            <v>1399.8885613379025</v>
          </cell>
          <cell r="G265">
            <v>233</v>
          </cell>
        </row>
        <row r="266">
          <cell r="D266">
            <v>1405.1381434429197</v>
          </cell>
          <cell r="G266">
            <v>234</v>
          </cell>
        </row>
        <row r="267">
          <cell r="D267">
            <v>1410.4074114808307</v>
          </cell>
          <cell r="G267">
            <v>235</v>
          </cell>
        </row>
        <row r="268">
          <cell r="D268">
            <v>1415.6964392738837</v>
          </cell>
          <cell r="G268">
            <v>236</v>
          </cell>
        </row>
        <row r="269">
          <cell r="D269">
            <v>1421.0053009211608</v>
          </cell>
          <cell r="G269">
            <v>237</v>
          </cell>
        </row>
        <row r="270">
          <cell r="D270">
            <v>1426.3340707996151</v>
          </cell>
          <cell r="G270">
            <v>238</v>
          </cell>
        </row>
        <row r="271">
          <cell r="D271">
            <v>1431.6828235651137</v>
          </cell>
          <cell r="G271">
            <v>239</v>
          </cell>
        </row>
        <row r="272">
          <cell r="D272">
            <v>1437.0516341534828</v>
          </cell>
          <cell r="G272">
            <v>240</v>
          </cell>
        </row>
        <row r="273">
          <cell r="D273">
            <v>170125.00072956082</v>
          </cell>
          <cell r="G273" t="str">
            <v>Fin année 20</v>
          </cell>
        </row>
        <row r="274">
          <cell r="D274">
            <v>0</v>
          </cell>
          <cell r="G274">
            <v>241</v>
          </cell>
        </row>
        <row r="275">
          <cell r="D275">
            <v>0</v>
          </cell>
          <cell r="G275">
            <v>242</v>
          </cell>
        </row>
        <row r="276">
          <cell r="D276">
            <v>0</v>
          </cell>
          <cell r="G276">
            <v>243</v>
          </cell>
        </row>
        <row r="277">
          <cell r="D277">
            <v>0</v>
          </cell>
          <cell r="G277">
            <v>244</v>
          </cell>
        </row>
        <row r="278">
          <cell r="D278">
            <v>0</v>
          </cell>
          <cell r="G278">
            <v>245</v>
          </cell>
        </row>
        <row r="279">
          <cell r="D279">
            <v>0</v>
          </cell>
          <cell r="G279">
            <v>246</v>
          </cell>
        </row>
        <row r="280">
          <cell r="D280">
            <v>0</v>
          </cell>
          <cell r="G280">
            <v>247</v>
          </cell>
        </row>
        <row r="281">
          <cell r="D281">
            <v>0</v>
          </cell>
          <cell r="G281">
            <v>248</v>
          </cell>
        </row>
        <row r="282">
          <cell r="D282">
            <v>0</v>
          </cell>
          <cell r="G282">
            <v>249</v>
          </cell>
        </row>
        <row r="283">
          <cell r="D283">
            <v>0</v>
          </cell>
          <cell r="G283">
            <v>250</v>
          </cell>
        </row>
        <row r="284">
          <cell r="D284">
            <v>0</v>
          </cell>
          <cell r="G284">
            <v>251</v>
          </cell>
        </row>
        <row r="285">
          <cell r="D285">
            <v>0</v>
          </cell>
          <cell r="G285">
            <v>252</v>
          </cell>
        </row>
        <row r="286">
          <cell r="D286">
            <v>170125.00072956082</v>
          </cell>
          <cell r="G286" t="str">
            <v>Fin année 21</v>
          </cell>
        </row>
        <row r="287">
          <cell r="D287">
            <v>0</v>
          </cell>
          <cell r="G287">
            <v>253</v>
          </cell>
        </row>
        <row r="288">
          <cell r="D288">
            <v>0</v>
          </cell>
          <cell r="G288">
            <v>254</v>
          </cell>
        </row>
        <row r="289">
          <cell r="D289">
            <v>0</v>
          </cell>
          <cell r="G289">
            <v>255</v>
          </cell>
        </row>
        <row r="290">
          <cell r="D290">
            <v>0</v>
          </cell>
          <cell r="G290">
            <v>256</v>
          </cell>
        </row>
        <row r="291">
          <cell r="D291">
            <v>0</v>
          </cell>
          <cell r="G291">
            <v>257</v>
          </cell>
        </row>
        <row r="292">
          <cell r="D292">
            <v>0</v>
          </cell>
          <cell r="G292">
            <v>258</v>
          </cell>
        </row>
        <row r="293">
          <cell r="D293">
            <v>0</v>
          </cell>
          <cell r="G293">
            <v>259</v>
          </cell>
        </row>
        <row r="294">
          <cell r="D294">
            <v>0</v>
          </cell>
          <cell r="G294">
            <v>260</v>
          </cell>
        </row>
        <row r="295">
          <cell r="D295">
            <v>0</v>
          </cell>
          <cell r="G295">
            <v>261</v>
          </cell>
        </row>
        <row r="296">
          <cell r="D296">
            <v>0</v>
          </cell>
          <cell r="G296">
            <v>262</v>
          </cell>
        </row>
        <row r="297">
          <cell r="D297">
            <v>0</v>
          </cell>
          <cell r="G297">
            <v>263</v>
          </cell>
        </row>
        <row r="298">
          <cell r="D298">
            <v>0</v>
          </cell>
          <cell r="G298">
            <v>264</v>
          </cell>
        </row>
        <row r="299">
          <cell r="D299">
            <v>170125.00072956082</v>
          </cell>
          <cell r="G299" t="str">
            <v>Fin année 22</v>
          </cell>
        </row>
        <row r="300">
          <cell r="D300">
            <v>0</v>
          </cell>
          <cell r="G300">
            <v>265</v>
          </cell>
        </row>
        <row r="301">
          <cell r="D301">
            <v>0</v>
          </cell>
          <cell r="G301">
            <v>266</v>
          </cell>
        </row>
        <row r="302">
          <cell r="D302">
            <v>0</v>
          </cell>
          <cell r="G302">
            <v>267</v>
          </cell>
        </row>
        <row r="303">
          <cell r="D303">
            <v>0</v>
          </cell>
          <cell r="G303">
            <v>268</v>
          </cell>
        </row>
        <row r="304">
          <cell r="D304">
            <v>0</v>
          </cell>
          <cell r="G304">
            <v>269</v>
          </cell>
        </row>
        <row r="305">
          <cell r="D305">
            <v>0</v>
          </cell>
          <cell r="G305">
            <v>270</v>
          </cell>
        </row>
        <row r="306">
          <cell r="D306">
            <v>0</v>
          </cell>
          <cell r="G306">
            <v>271</v>
          </cell>
        </row>
        <row r="307">
          <cell r="D307">
            <v>0</v>
          </cell>
          <cell r="G307">
            <v>272</v>
          </cell>
        </row>
        <row r="308">
          <cell r="D308">
            <v>0</v>
          </cell>
          <cell r="G308">
            <v>273</v>
          </cell>
        </row>
        <row r="309">
          <cell r="D309">
            <v>0</v>
          </cell>
          <cell r="G309">
            <v>274</v>
          </cell>
        </row>
        <row r="310">
          <cell r="D310">
            <v>0</v>
          </cell>
          <cell r="G310">
            <v>275</v>
          </cell>
        </row>
        <row r="311">
          <cell r="D311">
            <v>0</v>
          </cell>
          <cell r="G311">
            <v>276</v>
          </cell>
        </row>
        <row r="312">
          <cell r="D312">
            <v>170125.00072956082</v>
          </cell>
          <cell r="G312" t="str">
            <v>Fin année 23</v>
          </cell>
        </row>
        <row r="313">
          <cell r="D313">
            <v>0</v>
          </cell>
          <cell r="G313">
            <v>277</v>
          </cell>
        </row>
        <row r="314">
          <cell r="D314">
            <v>0</v>
          </cell>
          <cell r="G314">
            <v>278</v>
          </cell>
        </row>
        <row r="315">
          <cell r="D315">
            <v>0</v>
          </cell>
          <cell r="G315">
            <v>279</v>
          </cell>
        </row>
        <row r="316">
          <cell r="D316">
            <v>0</v>
          </cell>
          <cell r="G316">
            <v>280</v>
          </cell>
        </row>
        <row r="317">
          <cell r="D317">
            <v>0</v>
          </cell>
          <cell r="G317">
            <v>281</v>
          </cell>
        </row>
        <row r="318">
          <cell r="D318">
            <v>0</v>
          </cell>
          <cell r="G318">
            <v>282</v>
          </cell>
        </row>
        <row r="319">
          <cell r="D319">
            <v>0</v>
          </cell>
          <cell r="G319">
            <v>283</v>
          </cell>
        </row>
        <row r="320">
          <cell r="D320">
            <v>0</v>
          </cell>
          <cell r="G320">
            <v>284</v>
          </cell>
        </row>
        <row r="321">
          <cell r="D321">
            <v>0</v>
          </cell>
          <cell r="G321">
            <v>285</v>
          </cell>
        </row>
        <row r="322">
          <cell r="D322">
            <v>0</v>
          </cell>
          <cell r="G322">
            <v>286</v>
          </cell>
        </row>
        <row r="323">
          <cell r="D323">
            <v>0</v>
          </cell>
          <cell r="G323">
            <v>287</v>
          </cell>
        </row>
        <row r="324">
          <cell r="D324">
            <v>0</v>
          </cell>
          <cell r="G324">
            <v>288</v>
          </cell>
        </row>
        <row r="325">
          <cell r="D325">
            <v>170125.00072956082</v>
          </cell>
          <cell r="G325" t="str">
            <v>Fin année 24</v>
          </cell>
        </row>
        <row r="326">
          <cell r="D326">
            <v>0</v>
          </cell>
          <cell r="G326">
            <v>289</v>
          </cell>
        </row>
        <row r="327">
          <cell r="D327">
            <v>0</v>
          </cell>
          <cell r="G327">
            <v>290</v>
          </cell>
        </row>
        <row r="328">
          <cell r="D328">
            <v>0</v>
          </cell>
          <cell r="G328">
            <v>291</v>
          </cell>
        </row>
        <row r="329">
          <cell r="D329">
            <v>0</v>
          </cell>
          <cell r="G329">
            <v>292</v>
          </cell>
        </row>
        <row r="330">
          <cell r="D330">
            <v>0</v>
          </cell>
          <cell r="G330">
            <v>293</v>
          </cell>
        </row>
        <row r="331">
          <cell r="D331">
            <v>0</v>
          </cell>
          <cell r="G331">
            <v>294</v>
          </cell>
        </row>
        <row r="332">
          <cell r="D332">
            <v>0</v>
          </cell>
          <cell r="G332">
            <v>295</v>
          </cell>
        </row>
        <row r="333">
          <cell r="D333">
            <v>0</v>
          </cell>
          <cell r="G333">
            <v>296</v>
          </cell>
        </row>
        <row r="334">
          <cell r="D334">
            <v>0</v>
          </cell>
          <cell r="G334">
            <v>297</v>
          </cell>
        </row>
        <row r="335">
          <cell r="D335">
            <v>0</v>
          </cell>
          <cell r="G335">
            <v>298</v>
          </cell>
        </row>
        <row r="336">
          <cell r="D336">
            <v>0</v>
          </cell>
          <cell r="G336">
            <v>299</v>
          </cell>
        </row>
        <row r="337">
          <cell r="D337">
            <v>0</v>
          </cell>
          <cell r="G337">
            <v>300</v>
          </cell>
        </row>
        <row r="338">
          <cell r="D338">
            <v>170125.00072956082</v>
          </cell>
          <cell r="G338" t="str">
            <v>Fin année 25</v>
          </cell>
        </row>
        <row r="339">
          <cell r="D339">
            <v>0</v>
          </cell>
          <cell r="G339">
            <v>301</v>
          </cell>
        </row>
        <row r="340">
          <cell r="D340">
            <v>0</v>
          </cell>
          <cell r="G340">
            <v>302</v>
          </cell>
        </row>
        <row r="341">
          <cell r="D341">
            <v>0</v>
          </cell>
          <cell r="G341">
            <v>303</v>
          </cell>
        </row>
        <row r="342">
          <cell r="D342">
            <v>0</v>
          </cell>
          <cell r="G342">
            <v>304</v>
          </cell>
        </row>
        <row r="343">
          <cell r="D343">
            <v>0</v>
          </cell>
          <cell r="G343">
            <v>305</v>
          </cell>
        </row>
        <row r="344">
          <cell r="D344">
            <v>0</v>
          </cell>
          <cell r="G344">
            <v>306</v>
          </cell>
        </row>
        <row r="345">
          <cell r="D345">
            <v>0</v>
          </cell>
          <cell r="G345">
            <v>307</v>
          </cell>
        </row>
        <row r="346">
          <cell r="D346">
            <v>0</v>
          </cell>
          <cell r="G346">
            <v>308</v>
          </cell>
        </row>
        <row r="347">
          <cell r="D347">
            <v>0</v>
          </cell>
          <cell r="G347">
            <v>309</v>
          </cell>
        </row>
        <row r="348">
          <cell r="D348">
            <v>0</v>
          </cell>
          <cell r="G348">
            <v>310</v>
          </cell>
        </row>
        <row r="349">
          <cell r="D349">
            <v>0</v>
          </cell>
          <cell r="G349">
            <v>311</v>
          </cell>
        </row>
        <row r="350">
          <cell r="D350">
            <v>0</v>
          </cell>
          <cell r="G350">
            <v>312</v>
          </cell>
        </row>
        <row r="351">
          <cell r="D351">
            <v>170125.00072956082</v>
          </cell>
          <cell r="G351" t="str">
            <v>Fin année 26</v>
          </cell>
        </row>
        <row r="352">
          <cell r="D352">
            <v>0</v>
          </cell>
          <cell r="G352">
            <v>313</v>
          </cell>
        </row>
        <row r="353">
          <cell r="D353">
            <v>0</v>
          </cell>
          <cell r="G353">
            <v>314</v>
          </cell>
        </row>
        <row r="354">
          <cell r="D354">
            <v>0</v>
          </cell>
          <cell r="G354">
            <v>315</v>
          </cell>
        </row>
        <row r="355">
          <cell r="D355">
            <v>0</v>
          </cell>
          <cell r="G355">
            <v>316</v>
          </cell>
        </row>
        <row r="356">
          <cell r="D356">
            <v>0</v>
          </cell>
          <cell r="G356">
            <v>317</v>
          </cell>
        </row>
        <row r="357">
          <cell r="D357">
            <v>0</v>
          </cell>
          <cell r="G357">
            <v>318</v>
          </cell>
        </row>
        <row r="358">
          <cell r="D358">
            <v>0</v>
          </cell>
          <cell r="G358">
            <v>319</v>
          </cell>
        </row>
        <row r="359">
          <cell r="D359">
            <v>0</v>
          </cell>
          <cell r="G359">
            <v>320</v>
          </cell>
        </row>
        <row r="360">
          <cell r="D360">
            <v>0</v>
          </cell>
          <cell r="G360">
            <v>321</v>
          </cell>
        </row>
        <row r="361">
          <cell r="D361">
            <v>0</v>
          </cell>
          <cell r="G361">
            <v>322</v>
          </cell>
        </row>
        <row r="362">
          <cell r="D362">
            <v>0</v>
          </cell>
          <cell r="G362">
            <v>323</v>
          </cell>
        </row>
        <row r="363">
          <cell r="D363">
            <v>0</v>
          </cell>
          <cell r="G363">
            <v>324</v>
          </cell>
        </row>
        <row r="364">
          <cell r="D364">
            <v>170125.00072956082</v>
          </cell>
          <cell r="G364" t="str">
            <v>Fin année 27</v>
          </cell>
        </row>
        <row r="365">
          <cell r="D365">
            <v>0</v>
          </cell>
          <cell r="G365">
            <v>325</v>
          </cell>
        </row>
        <row r="366">
          <cell r="D366">
            <v>0</v>
          </cell>
          <cell r="G366">
            <v>326</v>
          </cell>
        </row>
        <row r="367">
          <cell r="D367">
            <v>0</v>
          </cell>
          <cell r="G367">
            <v>327</v>
          </cell>
        </row>
        <row r="368">
          <cell r="D368">
            <v>0</v>
          </cell>
          <cell r="G368">
            <v>328</v>
          </cell>
        </row>
        <row r="369">
          <cell r="D369">
            <v>0</v>
          </cell>
          <cell r="G369">
            <v>329</v>
          </cell>
        </row>
        <row r="370">
          <cell r="D370">
            <v>0</v>
          </cell>
          <cell r="G370">
            <v>330</v>
          </cell>
        </row>
        <row r="371">
          <cell r="D371">
            <v>0</v>
          </cell>
          <cell r="G371">
            <v>331</v>
          </cell>
        </row>
        <row r="372">
          <cell r="D372">
            <v>0</v>
          </cell>
          <cell r="G372">
            <v>332</v>
          </cell>
        </row>
        <row r="373">
          <cell r="D373">
            <v>0</v>
          </cell>
          <cell r="G373">
            <v>333</v>
          </cell>
        </row>
        <row r="374">
          <cell r="D374">
            <v>0</v>
          </cell>
          <cell r="G374">
            <v>334</v>
          </cell>
        </row>
        <row r="375">
          <cell r="D375">
            <v>0</v>
          </cell>
          <cell r="G375">
            <v>335</v>
          </cell>
        </row>
        <row r="376">
          <cell r="D376">
            <v>0</v>
          </cell>
          <cell r="G376">
            <v>336</v>
          </cell>
        </row>
        <row r="377">
          <cell r="D377">
            <v>170125.00072956082</v>
          </cell>
          <cell r="G377" t="str">
            <v>Fin année 28</v>
          </cell>
        </row>
        <row r="378">
          <cell r="D378">
            <v>0</v>
          </cell>
          <cell r="G378">
            <v>337</v>
          </cell>
        </row>
        <row r="379">
          <cell r="D379">
            <v>0</v>
          </cell>
          <cell r="G379">
            <v>338</v>
          </cell>
        </row>
        <row r="380">
          <cell r="D380">
            <v>0</v>
          </cell>
          <cell r="G380">
            <v>339</v>
          </cell>
        </row>
        <row r="381">
          <cell r="D381">
            <v>0</v>
          </cell>
          <cell r="G381">
            <v>340</v>
          </cell>
        </row>
        <row r="382">
          <cell r="D382">
            <v>0</v>
          </cell>
          <cell r="G382">
            <v>341</v>
          </cell>
        </row>
        <row r="383">
          <cell r="D383">
            <v>0</v>
          </cell>
          <cell r="G383">
            <v>342</v>
          </cell>
        </row>
        <row r="384">
          <cell r="D384">
            <v>0</v>
          </cell>
          <cell r="G384">
            <v>343</v>
          </cell>
        </row>
        <row r="385">
          <cell r="D385">
            <v>0</v>
          </cell>
          <cell r="G385">
            <v>344</v>
          </cell>
        </row>
        <row r="386">
          <cell r="D386">
            <v>0</v>
          </cell>
          <cell r="G386">
            <v>345</v>
          </cell>
        </row>
        <row r="387">
          <cell r="D387">
            <v>0</v>
          </cell>
          <cell r="G387">
            <v>346</v>
          </cell>
        </row>
        <row r="388">
          <cell r="D388">
            <v>0</v>
          </cell>
          <cell r="G388">
            <v>347</v>
          </cell>
        </row>
        <row r="389">
          <cell r="D389">
            <v>0</v>
          </cell>
          <cell r="G389">
            <v>348</v>
          </cell>
        </row>
        <row r="390">
          <cell r="D390">
            <v>170125.00072956082</v>
          </cell>
          <cell r="G390" t="str">
            <v>Fin année 29</v>
          </cell>
        </row>
        <row r="391">
          <cell r="D391">
            <v>0</v>
          </cell>
          <cell r="G391">
            <v>349</v>
          </cell>
        </row>
        <row r="392">
          <cell r="D392">
            <v>0</v>
          </cell>
          <cell r="G392">
            <v>350</v>
          </cell>
        </row>
        <row r="393">
          <cell r="D393">
            <v>0</v>
          </cell>
          <cell r="G393">
            <v>351</v>
          </cell>
        </row>
        <row r="394">
          <cell r="D394">
            <v>0</v>
          </cell>
          <cell r="G394">
            <v>352</v>
          </cell>
        </row>
        <row r="395">
          <cell r="D395">
            <v>0</v>
          </cell>
          <cell r="G395">
            <v>353</v>
          </cell>
        </row>
        <row r="396">
          <cell r="D396">
            <v>0</v>
          </cell>
          <cell r="G396">
            <v>354</v>
          </cell>
        </row>
        <row r="397">
          <cell r="D397">
            <v>0</v>
          </cell>
          <cell r="G397">
            <v>355</v>
          </cell>
        </row>
        <row r="398">
          <cell r="D398">
            <v>0</v>
          </cell>
          <cell r="G398">
            <v>356</v>
          </cell>
        </row>
        <row r="399">
          <cell r="D399">
            <v>0</v>
          </cell>
          <cell r="G399">
            <v>357</v>
          </cell>
        </row>
        <row r="400">
          <cell r="D400">
            <v>0</v>
          </cell>
          <cell r="G400">
            <v>358</v>
          </cell>
        </row>
        <row r="401">
          <cell r="D401">
            <v>0</v>
          </cell>
          <cell r="G401">
            <v>359</v>
          </cell>
        </row>
        <row r="402">
          <cell r="D402">
            <v>0</v>
          </cell>
          <cell r="G402">
            <v>360</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classeur "/>
      <sheetName val="Sommaire classeur  (2)"/>
      <sheetName val="Cptes bancaires "/>
      <sheetName val="Plan SARA"/>
      <sheetName val="Plan Comptable Associations "/>
      <sheetName val="Plan Comptable "/>
      <sheetName val="Arsène Fonct 2007"/>
      <sheetName val="Arsène Bilan 2007"/>
      <sheetName val="Compta  2008"/>
      <sheetName val="Compta  2008 (2)"/>
      <sheetName val="Compta  2009 "/>
      <sheetName val="Modèle Compte de Fonctionnement"/>
      <sheetName val="Modèle Bilan"/>
      <sheetName val="Services fiscaux "/>
      <sheetName val="Etiquet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4">
          <cell r="BF134" t="str">
            <v>11  Achats matériels</v>
          </cell>
        </row>
        <row r="135">
          <cell r="BF135" t="str">
            <v>12  Fournitures de bureau</v>
          </cell>
        </row>
        <row r="136">
          <cell r="BF136" t="str">
            <v>13  Location de salle</v>
          </cell>
        </row>
        <row r="137">
          <cell r="BF137" t="str">
            <v>14  Assurances</v>
          </cell>
        </row>
        <row r="138">
          <cell r="BF138" t="str">
            <v>15  Documentation</v>
          </cell>
        </row>
        <row r="139">
          <cell r="BF139" t="str">
            <v xml:space="preserve">16  Manifestations </v>
          </cell>
        </row>
        <row r="140">
          <cell r="BF140" t="str">
            <v>17  Missions Déplacements</v>
          </cell>
        </row>
        <row r="141">
          <cell r="BF141" t="str">
            <v>18  Timbres Poste</v>
          </cell>
        </row>
        <row r="142">
          <cell r="BF142" t="str">
            <v>19  Téléphone</v>
          </cell>
        </row>
        <row r="143">
          <cell r="BF143" t="str">
            <v>20  Abonnement  Internet</v>
          </cell>
        </row>
        <row r="144">
          <cell r="BF144" t="str">
            <v>21  Rbt Déplacements</v>
          </cell>
        </row>
        <row r="145">
          <cell r="BF145" t="str">
            <v>22  Communication publicité ext</v>
          </cell>
        </row>
        <row r="146">
          <cell r="BF146" t="str">
            <v>24  Honoraires</v>
          </cell>
        </row>
        <row r="147">
          <cell r="BF147" t="str">
            <v>26  Frais Assemblée Générale</v>
          </cell>
        </row>
        <row r="148">
          <cell r="BF148" t="str">
            <v>27  Cotisations externes</v>
          </cell>
        </row>
        <row r="149">
          <cell r="BF149" t="str">
            <v>28  Charges exceptionnelles</v>
          </cell>
        </row>
        <row r="150">
          <cell r="BF150" t="str">
            <v>29  Amortissement / Provisions</v>
          </cell>
        </row>
        <row r="151">
          <cell r="BF151" t="str">
            <v>30  Charges imprévues</v>
          </cell>
        </row>
        <row r="152">
          <cell r="BF152" t="str">
            <v>31  Déplacements abandon de Rbt</v>
          </cell>
        </row>
        <row r="153">
          <cell r="BF153" t="str">
            <v>32  Vide</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 coeff multiplicateur"/>
      <sheetName val="emprunt possible"/>
      <sheetName val="plan amortisst"/>
      <sheetName val="calculette seule"/>
      <sheetName val="teg"/>
      <sheetName val="Intérêts"/>
      <sheetName val="Durée à Epargner "/>
      <sheetName val="Calcul d'intérêts"/>
      <sheetName val="Calcul d'intérêts (2)"/>
      <sheetName val="Placement à taux variable"/>
      <sheetName val="Comparatif"/>
      <sheetName val="Crédit"/>
      <sheetName val="Décompte des charges logt"/>
      <sheetName val="Comparatif Prêts"/>
      <sheetName val="F suisse"/>
      <sheetName val="AUTO"/>
      <sheetName val="Placement"/>
      <sheetName val="Données"/>
      <sheetName val="Epargne"/>
      <sheetName val="Graphique"/>
      <sheetName val="Table des intérêts (2)"/>
      <sheetName val="Crédit particulier"/>
      <sheetName val="Projet Client"/>
    </sheetNames>
    <sheetDataSet>
      <sheetData sheetId="0"/>
      <sheetData sheetId="1"/>
      <sheetData sheetId="2"/>
      <sheetData sheetId="3"/>
      <sheetData sheetId="4"/>
      <sheetData sheetId="5"/>
      <sheetData sheetId="6"/>
      <sheetData sheetId="7">
        <row r="6">
          <cell r="G6">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x Conso"/>
    </sheetNames>
    <sheetDataSet>
      <sheetData sheetId="0" refreshError="1">
        <row r="15">
          <cell r="B15">
            <v>2</v>
          </cell>
        </row>
        <row r="20">
          <cell r="B20">
            <v>3</v>
          </cell>
        </row>
        <row r="47">
          <cell r="B47">
            <v>5</v>
          </cell>
        </row>
        <row r="52">
          <cell r="B52">
            <v>6</v>
          </cell>
        </row>
        <row r="61">
          <cell r="B61">
            <v>7</v>
          </cell>
        </row>
        <row r="127">
          <cell r="B127">
            <v>16</v>
          </cell>
        </row>
        <row r="130">
          <cell r="B130">
            <v>17</v>
          </cell>
        </row>
        <row r="141">
          <cell r="B141">
            <v>19</v>
          </cell>
        </row>
        <row r="152">
          <cell r="B152">
            <v>21</v>
          </cell>
        </row>
        <row r="164">
          <cell r="B164">
            <v>24</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x Conso"/>
    </sheetNames>
    <sheetDataSet>
      <sheetData sheetId="0">
        <row r="15">
          <cell r="B15">
            <v>2</v>
          </cell>
        </row>
        <row r="20">
          <cell r="B20">
            <v>3</v>
          </cell>
        </row>
        <row r="47">
          <cell r="B47">
            <v>5</v>
          </cell>
        </row>
        <row r="52">
          <cell r="B52">
            <v>6</v>
          </cell>
        </row>
        <row r="61">
          <cell r="B61">
            <v>7</v>
          </cell>
        </row>
        <row r="127">
          <cell r="B127">
            <v>16</v>
          </cell>
        </row>
        <row r="130">
          <cell r="B130">
            <v>17</v>
          </cell>
        </row>
        <row r="141">
          <cell r="B141">
            <v>19</v>
          </cell>
        </row>
        <row r="152">
          <cell r="B152">
            <v>21</v>
          </cell>
        </row>
        <row r="164">
          <cell r="B164">
            <v>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x Conso"/>
    </sheetNames>
    <sheetDataSet>
      <sheetData sheetId="0" refreshError="1">
        <row r="15">
          <cell r="B15">
            <v>2</v>
          </cell>
        </row>
        <row r="20">
          <cell r="B20">
            <v>3</v>
          </cell>
        </row>
        <row r="47">
          <cell r="B47">
            <v>5</v>
          </cell>
        </row>
        <row r="52">
          <cell r="B52">
            <v>6</v>
          </cell>
        </row>
        <row r="61">
          <cell r="B61">
            <v>7</v>
          </cell>
        </row>
        <row r="127">
          <cell r="B127">
            <v>16</v>
          </cell>
        </row>
        <row r="130">
          <cell r="B130">
            <v>17</v>
          </cell>
        </row>
        <row r="141">
          <cell r="B141">
            <v>19</v>
          </cell>
        </row>
        <row r="152">
          <cell r="B152">
            <v>21</v>
          </cell>
        </row>
        <row r="164">
          <cell r="B164">
            <v>24</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x Conso"/>
    </sheetNames>
    <sheetDataSet>
      <sheetData sheetId="0" refreshError="1">
        <row r="6">
          <cell r="B6">
            <v>1</v>
          </cell>
        </row>
        <row r="15">
          <cell r="B15">
            <v>2</v>
          </cell>
        </row>
        <row r="20">
          <cell r="B20">
            <v>3</v>
          </cell>
        </row>
        <row r="47">
          <cell r="B47">
            <v>5</v>
          </cell>
        </row>
        <row r="52">
          <cell r="B52">
            <v>6</v>
          </cell>
        </row>
        <row r="61">
          <cell r="B61">
            <v>7</v>
          </cell>
        </row>
        <row r="127">
          <cell r="B127">
            <v>16</v>
          </cell>
        </row>
        <row r="130">
          <cell r="B130">
            <v>17</v>
          </cell>
        </row>
        <row r="141">
          <cell r="B141">
            <v>19</v>
          </cell>
        </row>
        <row r="152">
          <cell r="B152">
            <v>21</v>
          </cell>
        </row>
        <row r="164">
          <cell r="B164">
            <v>24</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ow r="5">
          <cell r="F5">
            <v>1200000</v>
          </cell>
          <cell r="L5">
            <v>20</v>
          </cell>
          <cell r="P5">
            <v>1</v>
          </cell>
        </row>
        <row r="13">
          <cell r="B13">
            <v>2</v>
          </cell>
        </row>
        <row r="15">
          <cell r="C15">
            <v>1</v>
          </cell>
          <cell r="D15">
            <v>0</v>
          </cell>
          <cell r="E15">
            <v>35</v>
          </cell>
          <cell r="F15">
            <v>1.2999999999999999E-3</v>
          </cell>
          <cell r="G15">
            <v>1.56</v>
          </cell>
          <cell r="H15">
            <v>1560</v>
          </cell>
          <cell r="I15">
            <v>1.5E-3</v>
          </cell>
          <cell r="J15">
            <v>1.8</v>
          </cell>
          <cell r="K15">
            <v>3.3600000000000003</v>
          </cell>
          <cell r="L15">
            <v>1800</v>
          </cell>
          <cell r="M15">
            <v>280</v>
          </cell>
        </row>
        <row r="16">
          <cell r="C16">
            <v>2</v>
          </cell>
          <cell r="D16">
            <v>36</v>
          </cell>
          <cell r="E16">
            <v>40</v>
          </cell>
          <cell r="F16">
            <v>2E-3</v>
          </cell>
          <cell r="G16">
            <v>2.4</v>
          </cell>
          <cell r="H16">
            <v>2400</v>
          </cell>
          <cell r="I16">
            <v>1.5E-3</v>
          </cell>
          <cell r="J16">
            <v>1.8</v>
          </cell>
          <cell r="K16">
            <v>4.2</v>
          </cell>
          <cell r="L16">
            <v>1800</v>
          </cell>
          <cell r="M16">
            <v>350</v>
          </cell>
        </row>
        <row r="17">
          <cell r="C17">
            <v>3</v>
          </cell>
          <cell r="D17">
            <v>41</v>
          </cell>
          <cell r="E17">
            <v>45</v>
          </cell>
          <cell r="F17">
            <v>2.3999999999999998E-3</v>
          </cell>
          <cell r="G17">
            <v>2.8799999999999994</v>
          </cell>
          <cell r="H17">
            <v>2879.9999999999995</v>
          </cell>
          <cell r="I17">
            <v>2E-3</v>
          </cell>
          <cell r="J17">
            <v>2.4</v>
          </cell>
          <cell r="K17">
            <v>5.2799999999999994</v>
          </cell>
          <cell r="L17">
            <v>2400</v>
          </cell>
          <cell r="M17">
            <v>440</v>
          </cell>
        </row>
        <row r="18">
          <cell r="C18">
            <v>4</v>
          </cell>
          <cell r="D18">
            <v>46</v>
          </cell>
          <cell r="E18">
            <v>50</v>
          </cell>
          <cell r="F18">
            <v>3.9000000000000003E-3</v>
          </cell>
          <cell r="G18">
            <v>4.68</v>
          </cell>
          <cell r="H18">
            <v>4680</v>
          </cell>
          <cell r="I18">
            <v>2E-3</v>
          </cell>
          <cell r="J18">
            <v>2.4</v>
          </cell>
          <cell r="K18">
            <v>7.08</v>
          </cell>
          <cell r="L18">
            <v>2400</v>
          </cell>
          <cell r="M18">
            <v>590</v>
          </cell>
        </row>
        <row r="19">
          <cell r="C19">
            <v>5</v>
          </cell>
          <cell r="D19">
            <v>51</v>
          </cell>
          <cell r="E19">
            <v>55</v>
          </cell>
          <cell r="F19">
            <v>5.1999999999999998E-3</v>
          </cell>
          <cell r="G19">
            <v>6.24</v>
          </cell>
          <cell r="H19">
            <v>6240</v>
          </cell>
          <cell r="I19">
            <v>3.0000000000000001E-3</v>
          </cell>
          <cell r="J19">
            <v>3.6</v>
          </cell>
          <cell r="K19">
            <v>9.84</v>
          </cell>
          <cell r="L19">
            <v>3600</v>
          </cell>
          <cell r="M19">
            <v>820</v>
          </cell>
        </row>
        <row r="20">
          <cell r="C20">
            <v>6</v>
          </cell>
          <cell r="D20">
            <v>56</v>
          </cell>
          <cell r="E20">
            <v>60</v>
          </cell>
          <cell r="F20">
            <v>8.5000000000000006E-3</v>
          </cell>
          <cell r="G20">
            <v>10.199999999999999</v>
          </cell>
          <cell r="H20">
            <v>10200</v>
          </cell>
          <cell r="I20">
            <v>4.0000000000000001E-3</v>
          </cell>
          <cell r="J20">
            <v>4.8</v>
          </cell>
          <cell r="K20">
            <v>15</v>
          </cell>
          <cell r="L20">
            <v>4800</v>
          </cell>
          <cell r="M20">
            <v>1250</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ow r="3">
          <cell r="I3">
            <v>36</v>
          </cell>
        </row>
        <row r="5">
          <cell r="F5">
            <v>1200000</v>
          </cell>
          <cell r="L5">
            <v>20</v>
          </cell>
          <cell r="P5">
            <v>1</v>
          </cell>
        </row>
        <row r="13">
          <cell r="B13">
            <v>2</v>
          </cell>
        </row>
        <row r="15">
          <cell r="C15">
            <v>1</v>
          </cell>
          <cell r="D15">
            <v>0</v>
          </cell>
          <cell r="E15">
            <v>35</v>
          </cell>
          <cell r="F15">
            <v>1.2999999999999999E-3</v>
          </cell>
          <cell r="G15">
            <v>1.56</v>
          </cell>
          <cell r="H15">
            <v>1560</v>
          </cell>
          <cell r="I15">
            <v>1.5E-3</v>
          </cell>
          <cell r="J15">
            <v>1.8</v>
          </cell>
          <cell r="K15">
            <v>3.3600000000000003</v>
          </cell>
          <cell r="L15">
            <v>1800</v>
          </cell>
          <cell r="M15">
            <v>280</v>
          </cell>
        </row>
        <row r="16">
          <cell r="C16">
            <v>2</v>
          </cell>
          <cell r="D16">
            <v>36</v>
          </cell>
          <cell r="E16">
            <v>40</v>
          </cell>
          <cell r="F16">
            <v>2E-3</v>
          </cell>
          <cell r="G16">
            <v>2.4</v>
          </cell>
          <cell r="H16">
            <v>2400</v>
          </cell>
          <cell r="I16">
            <v>1.5E-3</v>
          </cell>
          <cell r="J16">
            <v>1.8</v>
          </cell>
          <cell r="K16">
            <v>4.2</v>
          </cell>
          <cell r="L16">
            <v>1800</v>
          </cell>
          <cell r="M16">
            <v>350</v>
          </cell>
        </row>
        <row r="17">
          <cell r="C17">
            <v>3</v>
          </cell>
          <cell r="D17">
            <v>41</v>
          </cell>
          <cell r="E17">
            <v>45</v>
          </cell>
          <cell r="F17">
            <v>2.3999999999999998E-3</v>
          </cell>
          <cell r="G17">
            <v>2.8799999999999994</v>
          </cell>
          <cell r="H17">
            <v>2879.9999999999995</v>
          </cell>
          <cell r="I17">
            <v>2E-3</v>
          </cell>
          <cell r="J17">
            <v>2.4</v>
          </cell>
          <cell r="K17">
            <v>5.2799999999999994</v>
          </cell>
          <cell r="L17">
            <v>2400</v>
          </cell>
          <cell r="M17">
            <v>440</v>
          </cell>
        </row>
        <row r="18">
          <cell r="C18">
            <v>4</v>
          </cell>
          <cell r="D18">
            <v>46</v>
          </cell>
          <cell r="E18">
            <v>50</v>
          </cell>
          <cell r="F18">
            <v>3.9000000000000003E-3</v>
          </cell>
          <cell r="G18">
            <v>4.68</v>
          </cell>
          <cell r="H18">
            <v>4680</v>
          </cell>
          <cell r="I18">
            <v>2E-3</v>
          </cell>
          <cell r="J18">
            <v>2.4</v>
          </cell>
          <cell r="K18">
            <v>7.08</v>
          </cell>
          <cell r="L18">
            <v>2400</v>
          </cell>
          <cell r="M18">
            <v>590</v>
          </cell>
        </row>
        <row r="19">
          <cell r="C19">
            <v>5</v>
          </cell>
          <cell r="D19">
            <v>51</v>
          </cell>
          <cell r="E19">
            <v>55</v>
          </cell>
          <cell r="F19">
            <v>5.1999999999999998E-3</v>
          </cell>
          <cell r="G19">
            <v>6.24</v>
          </cell>
          <cell r="H19">
            <v>6240</v>
          </cell>
          <cell r="I19">
            <v>3.0000000000000001E-3</v>
          </cell>
          <cell r="J19">
            <v>3.6</v>
          </cell>
          <cell r="K19">
            <v>9.84</v>
          </cell>
          <cell r="L19">
            <v>3600</v>
          </cell>
          <cell r="M19">
            <v>820</v>
          </cell>
        </row>
        <row r="20">
          <cell r="C20">
            <v>6</v>
          </cell>
          <cell r="D20">
            <v>56</v>
          </cell>
          <cell r="E20">
            <v>60</v>
          </cell>
          <cell r="F20">
            <v>8.5000000000000006E-3</v>
          </cell>
          <cell r="G20">
            <v>10.199999999999999</v>
          </cell>
          <cell r="H20">
            <v>10200</v>
          </cell>
          <cell r="I20">
            <v>4.0000000000000001E-3</v>
          </cell>
          <cell r="J20">
            <v>4.8</v>
          </cell>
          <cell r="K20">
            <v>15</v>
          </cell>
          <cell r="L20">
            <v>4800</v>
          </cell>
          <cell r="M20">
            <v>1250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thur "/>
      <sheetName val="Battistelli"/>
      <sheetName val="calculette seule"/>
      <sheetName val="Plan a"/>
      <sheetName val=" T E G "/>
      <sheetName val="Feuil2"/>
      <sheetName val="Feuil3"/>
      <sheetName val="Feuil4"/>
      <sheetName val="Feuil5"/>
    </sheetNames>
    <sheetDataSet>
      <sheetData sheetId="0" refreshError="1">
        <row r="3">
          <cell r="I3">
            <v>36</v>
          </cell>
        </row>
        <row r="5">
          <cell r="F5">
            <v>1200000</v>
          </cell>
          <cell r="L5">
            <v>20</v>
          </cell>
          <cell r="P5">
            <v>1</v>
          </cell>
        </row>
        <row r="13">
          <cell r="B13">
            <v>2</v>
          </cell>
        </row>
        <row r="15">
          <cell r="C15">
            <v>1</v>
          </cell>
          <cell r="D15">
            <v>0</v>
          </cell>
          <cell r="E15">
            <v>35</v>
          </cell>
          <cell r="F15">
            <v>1.2999999999999999E-3</v>
          </cell>
          <cell r="G15">
            <v>1.56</v>
          </cell>
          <cell r="H15">
            <v>1560</v>
          </cell>
          <cell r="I15">
            <v>1.5E-3</v>
          </cell>
          <cell r="J15">
            <v>1.8</v>
          </cell>
          <cell r="K15">
            <v>3.3600000000000003</v>
          </cell>
          <cell r="L15">
            <v>1800</v>
          </cell>
          <cell r="M15">
            <v>280</v>
          </cell>
        </row>
        <row r="16">
          <cell r="C16">
            <v>2</v>
          </cell>
          <cell r="D16">
            <v>36</v>
          </cell>
          <cell r="E16">
            <v>40</v>
          </cell>
          <cell r="F16">
            <v>2E-3</v>
          </cell>
          <cell r="G16">
            <v>2.4</v>
          </cell>
          <cell r="H16">
            <v>2400</v>
          </cell>
          <cell r="I16">
            <v>1.5E-3</v>
          </cell>
          <cell r="J16">
            <v>1.8</v>
          </cell>
          <cell r="K16">
            <v>4.2</v>
          </cell>
          <cell r="L16">
            <v>1800</v>
          </cell>
          <cell r="M16">
            <v>350</v>
          </cell>
        </row>
        <row r="17">
          <cell r="C17">
            <v>3</v>
          </cell>
          <cell r="D17">
            <v>41</v>
          </cell>
          <cell r="E17">
            <v>45</v>
          </cell>
          <cell r="F17">
            <v>2.3999999999999998E-3</v>
          </cell>
          <cell r="G17">
            <v>2.8799999999999994</v>
          </cell>
          <cell r="H17">
            <v>2879.9999999999995</v>
          </cell>
          <cell r="I17">
            <v>2E-3</v>
          </cell>
          <cell r="J17">
            <v>2.4</v>
          </cell>
          <cell r="K17">
            <v>5.2799999999999994</v>
          </cell>
          <cell r="L17">
            <v>2400</v>
          </cell>
          <cell r="M17">
            <v>440</v>
          </cell>
        </row>
        <row r="18">
          <cell r="C18">
            <v>4</v>
          </cell>
          <cell r="D18">
            <v>46</v>
          </cell>
          <cell r="E18">
            <v>50</v>
          </cell>
          <cell r="F18">
            <v>3.9000000000000003E-3</v>
          </cell>
          <cell r="G18">
            <v>4.68</v>
          </cell>
          <cell r="H18">
            <v>4680</v>
          </cell>
          <cell r="I18">
            <v>2E-3</v>
          </cell>
          <cell r="J18">
            <v>2.4</v>
          </cell>
          <cell r="K18">
            <v>7.08</v>
          </cell>
          <cell r="L18">
            <v>2400</v>
          </cell>
          <cell r="M18">
            <v>590</v>
          </cell>
        </row>
        <row r="19">
          <cell r="C19">
            <v>5</v>
          </cell>
          <cell r="D19">
            <v>51</v>
          </cell>
          <cell r="E19">
            <v>55</v>
          </cell>
          <cell r="F19">
            <v>5.1999999999999998E-3</v>
          </cell>
          <cell r="G19">
            <v>6.24</v>
          </cell>
          <cell r="H19">
            <v>6240</v>
          </cell>
          <cell r="I19">
            <v>3.0000000000000001E-3</v>
          </cell>
          <cell r="J19">
            <v>3.6</v>
          </cell>
          <cell r="K19">
            <v>9.84</v>
          </cell>
          <cell r="L19">
            <v>3600</v>
          </cell>
          <cell r="M19">
            <v>820</v>
          </cell>
        </row>
        <row r="20">
          <cell r="C20">
            <v>6</v>
          </cell>
          <cell r="D20">
            <v>56</v>
          </cell>
          <cell r="E20">
            <v>60</v>
          </cell>
          <cell r="F20">
            <v>8.5000000000000006E-3</v>
          </cell>
          <cell r="G20">
            <v>10.199999999999999</v>
          </cell>
          <cell r="H20">
            <v>10200</v>
          </cell>
          <cell r="I20">
            <v>4.0000000000000001E-3</v>
          </cell>
          <cell r="J20">
            <v>4.8</v>
          </cell>
          <cell r="K20">
            <v>15</v>
          </cell>
          <cell r="L20">
            <v>4800</v>
          </cell>
          <cell r="M20">
            <v>1250</v>
          </cell>
        </row>
      </sheetData>
      <sheetData sheetId="1"/>
      <sheetData sheetId="2"/>
      <sheetData sheetId="3"/>
      <sheetData sheetId="4"/>
      <sheetData sheetId="5"/>
      <sheetData sheetId="6"/>
      <sheetData sheetId="7"/>
      <sheetData sheetId="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Weiss"/>
      <sheetName val="Chemillé"/>
      <sheetName val="Notre projet"/>
      <sheetName val="Carte géo participants 31 01 08"/>
      <sheetName val="Carte géo participants 31 05 08"/>
      <sheetName val="Allonas"/>
      <sheetName val="Lexique"/>
    </sheetNames>
    <sheetDataSet>
      <sheetData sheetId="0"/>
      <sheetData sheetId="1"/>
      <sheetData sheetId="2"/>
      <sheetData sheetId="3"/>
      <sheetData sheetId="4"/>
      <sheetData sheetId="5"/>
      <sheetData sheetId="6"/>
      <sheetData sheetId="7">
        <row r="46">
          <cell r="B46" t="str">
            <v>CELLULES</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sage "/>
      <sheetName val="Weiss"/>
      <sheetName val="Chemillé"/>
      <sheetName val="Notre projet"/>
      <sheetName val="Carte géo participants 31 01 08"/>
      <sheetName val="Carte géo participants 31 05 08"/>
      <sheetName val="Allonas"/>
      <sheetName val="Lexique"/>
    </sheetNames>
    <sheetDataSet>
      <sheetData sheetId="0"/>
      <sheetData sheetId="1"/>
      <sheetData sheetId="2"/>
      <sheetData sheetId="3"/>
      <sheetData sheetId="4"/>
      <sheetData sheetId="5"/>
      <sheetData sheetId="6"/>
      <sheetData sheetId="7" refreshError="1">
        <row r="46">
          <cell r="B46" t="str">
            <v>CELLULES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classeur "/>
      <sheetName val="Sommaire classeur  (2)"/>
      <sheetName val="Cptes bancaires "/>
      <sheetName val="Plan SARA"/>
      <sheetName val="Plan Comptable Associations "/>
      <sheetName val="Plan Comptable "/>
      <sheetName val="Arsène Fonct 2007"/>
      <sheetName val="Arsène Bilan 2007"/>
      <sheetName val="Compta  2008"/>
      <sheetName val="Compta  2008 (2)"/>
      <sheetName val="Compta  2009 "/>
      <sheetName val="Modèle Compte de Fonctionnement"/>
      <sheetName val="Modèle Bilan"/>
      <sheetName val="Services fiscaux "/>
      <sheetName val="Etiquet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4">
          <cell r="BF134" t="str">
            <v>11  Achats matériels</v>
          </cell>
        </row>
        <row r="135">
          <cell r="BF135" t="str">
            <v>12  Fournitures de bureau</v>
          </cell>
        </row>
        <row r="136">
          <cell r="BF136" t="str">
            <v>13  Location de salle</v>
          </cell>
        </row>
        <row r="137">
          <cell r="BF137" t="str">
            <v>14  Assurances</v>
          </cell>
        </row>
        <row r="138">
          <cell r="BF138" t="str">
            <v>15  Documentation</v>
          </cell>
        </row>
        <row r="139">
          <cell r="BF139" t="str">
            <v xml:space="preserve">16  Manifestations </v>
          </cell>
        </row>
        <row r="140">
          <cell r="BF140" t="str">
            <v>17  Missions Déplacements</v>
          </cell>
        </row>
        <row r="141">
          <cell r="BF141" t="str">
            <v>18  Timbres Poste</v>
          </cell>
        </row>
        <row r="142">
          <cell r="BF142" t="str">
            <v>19  Téléphone</v>
          </cell>
        </row>
        <row r="143">
          <cell r="BF143" t="str">
            <v>20  Abonnement  Internet</v>
          </cell>
        </row>
        <row r="144">
          <cell r="BF144" t="str">
            <v>21  Rbt Déplacements</v>
          </cell>
        </row>
        <row r="145">
          <cell r="BF145" t="str">
            <v>22  Communication publicité ext</v>
          </cell>
        </row>
        <row r="146">
          <cell r="BF146" t="str">
            <v>24  Honoraires</v>
          </cell>
        </row>
        <row r="147">
          <cell r="BF147" t="str">
            <v>26  Frais Assemblée Générale</v>
          </cell>
        </row>
        <row r="148">
          <cell r="BF148" t="str">
            <v>27  Cotisations externes</v>
          </cell>
        </row>
        <row r="149">
          <cell r="BF149" t="str">
            <v>28  Charges exceptionnelles</v>
          </cell>
        </row>
        <row r="150">
          <cell r="BF150" t="str">
            <v>29  Amortissement / Provisions</v>
          </cell>
        </row>
        <row r="151">
          <cell r="BF151" t="str">
            <v>30  Charges imprévues</v>
          </cell>
        </row>
        <row r="152">
          <cell r="BF152" t="str">
            <v>31  Déplacements abandon de Rbt</v>
          </cell>
        </row>
        <row r="153">
          <cell r="BF153" t="str">
            <v>32  Vide</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histogramme"/>
      <sheetName val="Graphique mobile"/>
      <sheetName val="Graphique pyramide"/>
      <sheetName val="graphique "/>
      <sheetName val="Sélection graphique"/>
      <sheetName val="Animation"/>
      <sheetName val="Calendrier mensuel"/>
      <sheetName val="Calendrier annuel "/>
      <sheetName val="Jours mois"/>
      <sheetName val="Planing Jo"/>
      <sheetName val="Echéance"/>
      <sheetName val="Conversion d'unités"/>
      <sheetName val="Age"/>
      <sheetName val="Consommation"/>
      <sheetName val="Info"/>
      <sheetName val="Liste de mots"/>
      <sheetName val="Adresses"/>
      <sheetName val="Emploi du temps"/>
      <sheetName val="Liste de CD"/>
      <sheetName val="Souffler dans le ballon"/>
      <sheetName val="Plan Amortisst"/>
      <sheetName val="Crédit particulier"/>
      <sheetName val="Emprunt"/>
      <sheetName val="Intérêts"/>
      <sheetName val="Intérêts perdus"/>
      <sheetName val="Journal"/>
      <sheetName val="Global"/>
      <sheetName val="01"/>
      <sheetName val="02"/>
      <sheetName val="03"/>
      <sheetName val="04"/>
      <sheetName val="05"/>
      <sheetName val="06"/>
      <sheetName val="07"/>
      <sheetName val="08"/>
      <sheetName val="09"/>
      <sheetName val="10"/>
      <sheetName val="11"/>
      <sheetName val="12"/>
      <sheetName val="Biens mobiliers"/>
      <sheetName val="Calcul Angle"/>
      <sheetName val="COL_VAR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8">
          <cell r="F8">
            <v>2.6929999999999836</v>
          </cell>
          <cell r="G8">
            <v>35796.5</v>
          </cell>
        </row>
        <row r="9">
          <cell r="F9">
            <v>3.16599999999994</v>
          </cell>
          <cell r="G9">
            <v>35797.5</v>
          </cell>
        </row>
        <row r="10">
          <cell r="F10">
            <v>3.9139999999999873</v>
          </cell>
          <cell r="G10">
            <v>35799</v>
          </cell>
        </row>
        <row r="11">
          <cell r="F11">
            <v>5.3480000000000016</v>
          </cell>
          <cell r="G11">
            <v>35805</v>
          </cell>
        </row>
        <row r="12">
          <cell r="F12">
            <v>3.0950000000000273</v>
          </cell>
          <cell r="G12">
            <v>35811</v>
          </cell>
        </row>
        <row r="13">
          <cell r="F13">
            <v>3.1800000000000068</v>
          </cell>
          <cell r="G13">
            <v>35814</v>
          </cell>
        </row>
        <row r="14">
          <cell r="F14">
            <v>2.5660000000000309</v>
          </cell>
          <cell r="G14">
            <v>35816.5</v>
          </cell>
        </row>
        <row r="15">
          <cell r="F15">
            <v>1.725254237288135</v>
          </cell>
          <cell r="G15">
            <v>35846.5</v>
          </cell>
        </row>
        <row r="16">
          <cell r="F16">
            <v>2.4193548387096775</v>
          </cell>
          <cell r="G16">
            <v>35891.5</v>
          </cell>
        </row>
        <row r="17">
          <cell r="F17">
            <v>3.3333333333333335</v>
          </cell>
          <cell r="G17">
            <v>35922</v>
          </cell>
        </row>
        <row r="18">
          <cell r="F18">
            <v>1.6129032258064515</v>
          </cell>
          <cell r="G18">
            <v>35952.5</v>
          </cell>
        </row>
        <row r="19">
          <cell r="F19">
            <v>1.6666666666666667</v>
          </cell>
          <cell r="G19">
            <v>35983</v>
          </cell>
        </row>
        <row r="20">
          <cell r="F20">
            <v>1.6129032258064515</v>
          </cell>
          <cell r="G20">
            <v>36013.5</v>
          </cell>
        </row>
        <row r="21">
          <cell r="F21">
            <v>1.6129032258064515</v>
          </cell>
          <cell r="G21">
            <v>36044.5</v>
          </cell>
        </row>
        <row r="22">
          <cell r="F22">
            <v>1.6666666666666667</v>
          </cell>
          <cell r="G22">
            <v>36075</v>
          </cell>
        </row>
        <row r="23">
          <cell r="F23">
            <v>1.6129032258064515</v>
          </cell>
          <cell r="G23">
            <v>36105.5</v>
          </cell>
        </row>
        <row r="24">
          <cell r="F24">
            <v>1.6666666666666667</v>
          </cell>
          <cell r="G24">
            <v>36136</v>
          </cell>
        </row>
        <row r="25">
          <cell r="F25">
            <v>1.6129032258064515</v>
          </cell>
          <cell r="G25">
            <v>36166.5</v>
          </cell>
        </row>
        <row r="26">
          <cell r="F26">
            <v>1.6129032258064515</v>
          </cell>
          <cell r="G26">
            <v>36197.5</v>
          </cell>
        </row>
        <row r="27">
          <cell r="F27">
            <v>1.7857142857142858</v>
          </cell>
          <cell r="G27">
            <v>36227</v>
          </cell>
        </row>
        <row r="28">
          <cell r="F28">
            <v>0</v>
          </cell>
          <cell r="G28">
            <v>0</v>
          </cell>
        </row>
        <row r="29">
          <cell r="F29">
            <v>0</v>
          </cell>
          <cell r="G29">
            <v>0</v>
          </cell>
        </row>
        <row r="30">
          <cell r="F30">
            <v>0</v>
          </cell>
          <cell r="G30">
            <v>0</v>
          </cell>
        </row>
        <row r="31">
          <cell r="F31">
            <v>0</v>
          </cell>
          <cell r="G31">
            <v>0</v>
          </cell>
        </row>
        <row r="32">
          <cell r="F32">
            <v>0</v>
          </cell>
          <cell r="G32">
            <v>0</v>
          </cell>
        </row>
        <row r="33">
          <cell r="F33">
            <v>0</v>
          </cell>
          <cell r="G33">
            <v>0</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0</v>
          </cell>
          <cell r="G39">
            <v>0</v>
          </cell>
        </row>
        <row r="40">
          <cell r="F40">
            <v>0</v>
          </cell>
          <cell r="G40">
            <v>0</v>
          </cell>
        </row>
        <row r="41">
          <cell r="F41">
            <v>0</v>
          </cell>
          <cell r="G41">
            <v>0</v>
          </cell>
        </row>
        <row r="42">
          <cell r="F42">
            <v>0</v>
          </cell>
          <cell r="G42">
            <v>0</v>
          </cell>
        </row>
        <row r="43">
          <cell r="F43">
            <v>0</v>
          </cell>
          <cell r="G43">
            <v>0</v>
          </cell>
        </row>
        <row r="44">
          <cell r="F44">
            <v>0</v>
          </cell>
          <cell r="G44">
            <v>0</v>
          </cell>
        </row>
        <row r="45">
          <cell r="F45">
            <v>0</v>
          </cell>
          <cell r="G45">
            <v>0</v>
          </cell>
        </row>
        <row r="46">
          <cell r="F46">
            <v>0</v>
          </cell>
          <cell r="G46">
            <v>0</v>
          </cell>
        </row>
        <row r="47">
          <cell r="F47">
            <v>0</v>
          </cell>
          <cell r="G47">
            <v>0</v>
          </cell>
        </row>
        <row r="48">
          <cell r="F48">
            <v>0</v>
          </cell>
          <cell r="G48">
            <v>0</v>
          </cell>
        </row>
        <row r="49">
          <cell r="F49">
            <v>0</v>
          </cell>
          <cell r="G49">
            <v>0</v>
          </cell>
        </row>
        <row r="50">
          <cell r="F50">
            <v>0</v>
          </cell>
          <cell r="G50">
            <v>0</v>
          </cell>
        </row>
        <row r="51">
          <cell r="F51">
            <v>0</v>
          </cell>
          <cell r="G51">
            <v>0</v>
          </cell>
        </row>
        <row r="52">
          <cell r="F52">
            <v>0</v>
          </cell>
          <cell r="G52">
            <v>0</v>
          </cell>
        </row>
        <row r="53">
          <cell r="F53">
            <v>0</v>
          </cell>
          <cell r="G53">
            <v>0</v>
          </cell>
        </row>
        <row r="54">
          <cell r="F54">
            <v>0</v>
          </cell>
          <cell r="G54">
            <v>0</v>
          </cell>
        </row>
        <row r="55">
          <cell r="F55">
            <v>0</v>
          </cell>
          <cell r="G55">
            <v>0</v>
          </cell>
        </row>
        <row r="56">
          <cell r="F56">
            <v>0</v>
          </cell>
          <cell r="G56">
            <v>0</v>
          </cell>
        </row>
        <row r="57">
          <cell r="F57">
            <v>0</v>
          </cell>
          <cell r="G57">
            <v>0</v>
          </cell>
        </row>
        <row r="58">
          <cell r="F58">
            <v>0</v>
          </cell>
          <cell r="G58">
            <v>0</v>
          </cell>
        </row>
        <row r="59">
          <cell r="F59">
            <v>0</v>
          </cell>
          <cell r="G59">
            <v>0</v>
          </cell>
        </row>
        <row r="60">
          <cell r="F60">
            <v>0</v>
          </cell>
          <cell r="G60">
            <v>0</v>
          </cell>
        </row>
        <row r="61">
          <cell r="F61">
            <v>0</v>
          </cell>
          <cell r="G61">
            <v>0</v>
          </cell>
        </row>
        <row r="62">
          <cell r="F62">
            <v>0</v>
          </cell>
          <cell r="G62">
            <v>0</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cell r="G71">
            <v>0</v>
          </cell>
        </row>
        <row r="72">
          <cell r="F72">
            <v>0</v>
          </cell>
          <cell r="G72">
            <v>0</v>
          </cell>
        </row>
        <row r="73">
          <cell r="F73">
            <v>0</v>
          </cell>
          <cell r="G73">
            <v>0</v>
          </cell>
        </row>
        <row r="74">
          <cell r="F74">
            <v>0</v>
          </cell>
          <cell r="G74">
            <v>0</v>
          </cell>
        </row>
        <row r="75">
          <cell r="F75">
            <v>0</v>
          </cell>
          <cell r="G75">
            <v>0</v>
          </cell>
        </row>
        <row r="76">
          <cell r="F76">
            <v>0</v>
          </cell>
          <cell r="G76">
            <v>0</v>
          </cell>
        </row>
        <row r="77">
          <cell r="F77">
            <v>0</v>
          </cell>
          <cell r="G77">
            <v>0</v>
          </cell>
        </row>
        <row r="78">
          <cell r="F78">
            <v>0</v>
          </cell>
          <cell r="G78">
            <v>0</v>
          </cell>
        </row>
        <row r="79">
          <cell r="F79">
            <v>0</v>
          </cell>
          <cell r="G79">
            <v>0</v>
          </cell>
        </row>
        <row r="80">
          <cell r="F80">
            <v>0</v>
          </cell>
          <cell r="G80">
            <v>0</v>
          </cell>
        </row>
        <row r="81">
          <cell r="F81">
            <v>0</v>
          </cell>
          <cell r="G81">
            <v>0</v>
          </cell>
        </row>
        <row r="82">
          <cell r="F82">
            <v>0</v>
          </cell>
          <cell r="G82">
            <v>0</v>
          </cell>
        </row>
        <row r="83">
          <cell r="F83">
            <v>0</v>
          </cell>
          <cell r="G83">
            <v>0</v>
          </cell>
        </row>
        <row r="84">
          <cell r="F84">
            <v>0</v>
          </cell>
          <cell r="G84">
            <v>0</v>
          </cell>
        </row>
        <row r="85">
          <cell r="F85">
            <v>0</v>
          </cell>
          <cell r="G85">
            <v>0</v>
          </cell>
        </row>
        <row r="86">
          <cell r="F86">
            <v>0</v>
          </cell>
          <cell r="G86">
            <v>0</v>
          </cell>
        </row>
        <row r="87">
          <cell r="F87">
            <v>0</v>
          </cell>
          <cell r="G87">
            <v>0</v>
          </cell>
        </row>
        <row r="88">
          <cell r="F88">
            <v>0</v>
          </cell>
          <cell r="G88">
            <v>0</v>
          </cell>
        </row>
        <row r="89">
          <cell r="F89">
            <v>0</v>
          </cell>
          <cell r="G89">
            <v>0</v>
          </cell>
        </row>
        <row r="90">
          <cell r="F90">
            <v>0</v>
          </cell>
          <cell r="G90">
            <v>0</v>
          </cell>
        </row>
        <row r="91">
          <cell r="F91">
            <v>0</v>
          </cell>
          <cell r="G91">
            <v>0</v>
          </cell>
        </row>
        <row r="92">
          <cell r="F92">
            <v>0</v>
          </cell>
          <cell r="G92">
            <v>0</v>
          </cell>
        </row>
        <row r="93">
          <cell r="F93">
            <v>0</v>
          </cell>
          <cell r="G93">
            <v>0</v>
          </cell>
        </row>
        <row r="94">
          <cell r="F94">
            <v>0</v>
          </cell>
          <cell r="G94">
            <v>0</v>
          </cell>
        </row>
        <row r="95">
          <cell r="F95">
            <v>0</v>
          </cell>
          <cell r="G95">
            <v>0</v>
          </cell>
        </row>
        <row r="96">
          <cell r="F96">
            <v>0</v>
          </cell>
          <cell r="G96">
            <v>0</v>
          </cell>
        </row>
        <row r="97">
          <cell r="F97">
            <v>0</v>
          </cell>
          <cell r="G97">
            <v>0</v>
          </cell>
        </row>
        <row r="98">
          <cell r="F98">
            <v>0</v>
          </cell>
          <cell r="G98">
            <v>0</v>
          </cell>
        </row>
        <row r="99">
          <cell r="F99">
            <v>0</v>
          </cell>
          <cell r="G99">
            <v>0</v>
          </cell>
        </row>
        <row r="100">
          <cell r="F100">
            <v>0</v>
          </cell>
          <cell r="G100">
            <v>0</v>
          </cell>
        </row>
        <row r="101">
          <cell r="F101">
            <v>0</v>
          </cell>
          <cell r="G101">
            <v>0</v>
          </cell>
        </row>
        <row r="102">
          <cell r="F102">
            <v>0</v>
          </cell>
          <cell r="G102">
            <v>0</v>
          </cell>
        </row>
        <row r="103">
          <cell r="F103">
            <v>0</v>
          </cell>
          <cell r="G103">
            <v>0</v>
          </cell>
        </row>
        <row r="104">
          <cell r="F104">
            <v>0</v>
          </cell>
          <cell r="G104">
            <v>0</v>
          </cell>
        </row>
        <row r="105">
          <cell r="F105">
            <v>0</v>
          </cell>
          <cell r="G105">
            <v>0</v>
          </cell>
        </row>
        <row r="106">
          <cell r="F106">
            <v>0</v>
          </cell>
          <cell r="G106">
            <v>0</v>
          </cell>
        </row>
        <row r="107">
          <cell r="F107">
            <v>0</v>
          </cell>
          <cell r="G10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mobile"/>
      <sheetName val="Graphique pyramide"/>
      <sheetName val="graphique "/>
      <sheetName val="Sélection graphique"/>
    </sheetNames>
    <sheetDataSet>
      <sheetData sheetId="0" refreshError="1"/>
      <sheetData sheetId="1"/>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 av Amortissement "/>
      <sheetName val="Graphique"/>
      <sheetName val="Emprunt 1"/>
      <sheetName val="Emprunt 2"/>
      <sheetName val="Budget prévisionnel "/>
      <sheetName val="Budget prévisionnel  (2)"/>
      <sheetName val="Taux bancaire"/>
    </sheetNames>
    <sheetDataSet>
      <sheetData sheetId="0" refreshError="1">
        <row r="8">
          <cell r="F8">
            <v>32400</v>
          </cell>
        </row>
        <row r="11">
          <cell r="F11">
            <v>0</v>
          </cell>
        </row>
        <row r="15">
          <cell r="F15">
            <v>5.0000000000000001E-3</v>
          </cell>
        </row>
        <row r="18">
          <cell r="AF18">
            <v>2</v>
          </cell>
        </row>
        <row r="35">
          <cell r="AN35" t="b">
            <v>1</v>
          </cell>
        </row>
        <row r="51">
          <cell r="Q51">
            <v>1500</v>
          </cell>
        </row>
      </sheetData>
      <sheetData sheetId="1"/>
      <sheetData sheetId="2" refreshError="1">
        <row r="7">
          <cell r="D7">
            <v>870.2</v>
          </cell>
        </row>
      </sheetData>
      <sheetData sheetId="3" refreshError="1">
        <row r="7">
          <cell r="D7">
            <v>0</v>
          </cell>
        </row>
        <row r="9">
          <cell r="D9">
            <v>0</v>
          </cell>
        </row>
      </sheetData>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s>
    <sheetDataSet>
      <sheetData sheetId="0">
        <row r="5">
          <cell r="B5" t="str">
            <v>Mettre à zéro</v>
          </cell>
        </row>
        <row r="112">
          <cell r="B112" t="str">
            <v>Copie_impots</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negawatt.org/La-Compagnie-des-negaWatt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17" Type="http://schemas.openxmlformats.org/officeDocument/2006/relationships/hyperlink" Target="http://www.trucsdegrandmere.com/sante/soulager-piqures-moustique.html" TargetMode="External"/><Relationship Id="rId21" Type="http://schemas.openxmlformats.org/officeDocument/2006/relationships/hyperlink" Target="http://www.trucsdegrandmere.com/sante/cicatriser-rapidement-coupures-eraflures.html" TargetMode="External"/><Relationship Id="rId42" Type="http://schemas.openxmlformats.org/officeDocument/2006/relationships/hyperlink" Target="http://www.trucsdegrandmere.com/sante/gerer-premiere-dent-bebe.html" TargetMode="External"/><Relationship Id="rId63" Type="http://schemas.openxmlformats.org/officeDocument/2006/relationships/hyperlink" Target="http://www.trucsdegrandmere.com/entretien/nettoyer-cuir-clair.html" TargetMode="External"/><Relationship Id="rId84" Type="http://schemas.openxmlformats.org/officeDocument/2006/relationships/hyperlink" Target="http://www.trucsdegrandmere.com/sante/soigner-gueule-bois-.html" TargetMode="External"/><Relationship Id="rId138" Type="http://schemas.openxmlformats.org/officeDocument/2006/relationships/hyperlink" Target="http://www.trucsdegrandmere.com/cuisine/conserver-ail.html" TargetMode="External"/><Relationship Id="rId159" Type="http://schemas.openxmlformats.org/officeDocument/2006/relationships/hyperlink" Target="http://www.trucsdegrandmere.com/cuisine/conserver-pommes-poires.html" TargetMode="External"/><Relationship Id="rId170" Type="http://schemas.openxmlformats.org/officeDocument/2006/relationships/hyperlink" Target="http://www.trucsdegrandmere.com/cuisine/cuire-oeufs-durs.html" TargetMode="External"/><Relationship Id="rId191" Type="http://schemas.openxmlformats.org/officeDocument/2006/relationships/hyperlink" Target="http://www.trucsdegrandmere.com/cuisine/empecher-au-riz-cuit-secher.html" TargetMode="External"/><Relationship Id="rId196" Type="http://schemas.openxmlformats.org/officeDocument/2006/relationships/hyperlink" Target="http://www.trucsdegrandmere.com/cuisine/enlever-gras-bouillon.html" TargetMode="External"/><Relationship Id="rId200" Type="http://schemas.openxmlformats.org/officeDocument/2006/relationships/hyperlink" Target="http://www.trucsdegrandmere.com/cuisine/epaissir-yaourts-maison.html" TargetMode="External"/><Relationship Id="rId16" Type="http://schemas.openxmlformats.org/officeDocument/2006/relationships/hyperlink" Target="http://www.trucsdegrandmere.com/sante/calmer-coups-soleil.html" TargetMode="External"/><Relationship Id="rId107" Type="http://schemas.openxmlformats.org/officeDocument/2006/relationships/hyperlink" Target="http://www.trucsdegrandmere.com/sante/soulager-brulures-estomac.html" TargetMode="External"/><Relationship Id="rId11" Type="http://schemas.openxmlformats.org/officeDocument/2006/relationships/hyperlink" Target="http://www.trucsdegrandmere.com/sante/avaler-medicaments-facilement.html" TargetMode="External"/><Relationship Id="rId32" Type="http://schemas.openxmlformats.org/officeDocument/2006/relationships/hyperlink" Target="http://www.trucsdegrandmere.com/sante/eviter-douleur-vaccins.html" TargetMode="External"/><Relationship Id="rId37" Type="http://schemas.openxmlformats.org/officeDocument/2006/relationships/hyperlink" Target="http://www.trucsdegrandmere.com/sante/faire-baisser-temporairement-fievre.html" TargetMode="External"/><Relationship Id="rId53" Type="http://schemas.openxmlformats.org/officeDocument/2006/relationships/hyperlink" Target="http://www.trucsdegrandmere.com/entretien/nettoyant-pour-etain.html" TargetMode="External"/><Relationship Id="rId58" Type="http://schemas.openxmlformats.org/officeDocument/2006/relationships/hyperlink" Target="http://www.trucsdegrandmere.com/entretien/nettoyer-baignoire.html" TargetMode="External"/><Relationship Id="rId74" Type="http://schemas.openxmlformats.org/officeDocument/2006/relationships/hyperlink" Target="http://www.trucsdegrandmere.com/entretien/nettoyer-pieces-monnaie-anciennes.html" TargetMode="External"/><Relationship Id="rId79" Type="http://schemas.openxmlformats.org/officeDocument/2006/relationships/hyperlink" Target="http://www.trucsdegrandmere.com/sante/preparer-bain-relaxant.html" TargetMode="External"/><Relationship Id="rId102" Type="http://schemas.openxmlformats.org/officeDocument/2006/relationships/hyperlink" Target="http://www.trucsdegrandmere.com/sante/soulager-mal-dents-avec-clous-girofle.html" TargetMode="External"/><Relationship Id="rId123" Type="http://schemas.openxmlformats.org/officeDocument/2006/relationships/hyperlink" Target="http://www.trucsdegrandmere.com/sante/stopper-rapidement-saignement-nez.html" TargetMode="External"/><Relationship Id="rId128" Type="http://schemas.openxmlformats.org/officeDocument/2006/relationships/hyperlink" Target="http://www.trucsdegrandmere.com/cuisine/alleger-omelette.html" TargetMode="External"/><Relationship Id="rId144" Type="http://schemas.openxmlformats.org/officeDocument/2006/relationships/hyperlink" Target="http://www.trucsdegrandmere.com/cuisine/conserver-gruyere-rape-plus-longtemps.html" TargetMode="External"/><Relationship Id="rId149" Type="http://schemas.openxmlformats.org/officeDocument/2006/relationships/hyperlink" Target="http://www.trucsdegrandmere.com/cuisine/conserver-saucisson.html" TargetMode="External"/><Relationship Id="rId5" Type="http://schemas.openxmlformats.org/officeDocument/2006/relationships/hyperlink" Target="http://www.trucsdegrandmere.com/sante/arreter-diarrhee.html" TargetMode="External"/><Relationship Id="rId90" Type="http://schemas.openxmlformats.org/officeDocument/2006/relationships/hyperlink" Target="http://www.trucsdegrandmere.com/sante/soigner-eczema.html" TargetMode="External"/><Relationship Id="rId95" Type="http://schemas.openxmlformats.org/officeDocument/2006/relationships/hyperlink" Target="http://www.trucsdegrandmere.com/sante/soigner-brulure.html" TargetMode="External"/><Relationship Id="rId160" Type="http://schemas.openxmlformats.org/officeDocument/2006/relationships/hyperlink" Target="http://www.trucsdegrandmere.com/cuisine/couper-pain-tranches.html" TargetMode="External"/><Relationship Id="rId165" Type="http://schemas.openxmlformats.org/officeDocument/2006/relationships/hyperlink" Target="http://www.trucsdegrandmere.com/cuisine/cuire-chou-fleur-blanc.html" TargetMode="External"/><Relationship Id="rId181" Type="http://schemas.openxmlformats.org/officeDocument/2006/relationships/hyperlink" Target="http://www.trucsdegrandmere.com/cuisine/cuisiner-poulpes-seiches-ou-calmars.html" TargetMode="External"/><Relationship Id="rId186" Type="http://schemas.openxmlformats.org/officeDocument/2006/relationships/hyperlink" Target="http://www.trucsdegrandmere.com/cuisine/demouler-gateau.html" TargetMode="External"/><Relationship Id="rId22" Type="http://schemas.openxmlformats.org/officeDocument/2006/relationships/hyperlink" Target="http://www.trucsdegrandmere.com/sante/concocter-sirop-pour-gorge.html" TargetMode="External"/><Relationship Id="rId27" Type="http://schemas.openxmlformats.org/officeDocument/2006/relationships/hyperlink" Target="http://www.trucsdegrandmere.com/sante/eliminer-aphtes.html" TargetMode="External"/><Relationship Id="rId43" Type="http://schemas.openxmlformats.org/officeDocument/2006/relationships/hyperlink" Target="http://www.trucsdegrandmere.com/sante/lutter-contre-constipation.html" TargetMode="External"/><Relationship Id="rId48" Type="http://schemas.openxmlformats.org/officeDocument/2006/relationships/hyperlink" Target="http://www.trucsdegrandmere.com/sante/lutter-contre-acne.html" TargetMode="External"/><Relationship Id="rId64" Type="http://schemas.openxmlformats.org/officeDocument/2006/relationships/hyperlink" Target="http://www.trucsdegrandmere.com/entretien/nettoyer-four-micro-ondes.html" TargetMode="External"/><Relationship Id="rId69" Type="http://schemas.openxmlformats.org/officeDocument/2006/relationships/hyperlink" Target="http://www.trucsdegrandmere.com/entretien/nettoyer-cols-chemise.html" TargetMode="External"/><Relationship Id="rId113" Type="http://schemas.openxmlformats.org/officeDocument/2006/relationships/hyperlink" Target="http://www.trucsdegrandmere.com/sante/soulager-douleurs-menstruelles.html" TargetMode="External"/><Relationship Id="rId118" Type="http://schemas.openxmlformats.org/officeDocument/2006/relationships/hyperlink" Target="http://www.trucsdegrandmere.com/sante/soulager-piqures-orties.html" TargetMode="External"/><Relationship Id="rId134" Type="http://schemas.openxmlformats.org/officeDocument/2006/relationships/hyperlink" Target="http://www.trucsdegrandmere.com/cuisine/augmenter-arome-cafe.html" TargetMode="External"/><Relationship Id="rId139" Type="http://schemas.openxmlformats.org/officeDocument/2006/relationships/hyperlink" Target="http://www.trucsdegrandmere.com/cuisine/conserver-concentree-tomate.html" TargetMode="External"/><Relationship Id="rId80" Type="http://schemas.openxmlformats.org/officeDocument/2006/relationships/hyperlink" Target="http://www.trucsdegrandmere.com/sante/preparer-tisane-laitue.html" TargetMode="External"/><Relationship Id="rId85" Type="http://schemas.openxmlformats.org/officeDocument/2006/relationships/hyperlink" Target="http://www.trucsdegrandmere.com/sante/soigner-toux-seche.html" TargetMode="External"/><Relationship Id="rId150" Type="http://schemas.openxmlformats.org/officeDocument/2006/relationships/hyperlink" Target="http://www.trucsdegrandmere.com/cuisine/conserver-artichauts-frais.html" TargetMode="External"/><Relationship Id="rId155" Type="http://schemas.openxmlformats.org/officeDocument/2006/relationships/hyperlink" Target="http://www.trucsdegrandmere.com/cuisine/conserver-gateaux-sec.html" TargetMode="External"/><Relationship Id="rId171" Type="http://schemas.openxmlformats.org/officeDocument/2006/relationships/hyperlink" Target="http://www.trucsdegrandmere.com/cuisine/cuire-tartes-fruits.html" TargetMode="External"/><Relationship Id="rId176" Type="http://schemas.openxmlformats.org/officeDocument/2006/relationships/hyperlink" Target="http://www.trucsdegrandmere.com/cuisine/cuisiner-chou-sans-odeur.html" TargetMode="External"/><Relationship Id="rId192" Type="http://schemas.openxmlformats.org/officeDocument/2006/relationships/hyperlink" Target="http://www.trucsdegrandmere.com/cuisine/empecher-germes-pommes-terre.html" TargetMode="External"/><Relationship Id="rId197" Type="http://schemas.openxmlformats.org/officeDocument/2006/relationships/hyperlink" Target="http://www.trucsdegrandmere.com/cuisine/enlever-aretes-poissons-cuisson.html" TargetMode="External"/><Relationship Id="rId201" Type="http://schemas.openxmlformats.org/officeDocument/2006/relationships/hyperlink" Target="http://www.trucsdegrandmere.com/cuisine/eplucher-facilement-pommes-terre.html" TargetMode="External"/><Relationship Id="rId12" Type="http://schemas.openxmlformats.org/officeDocument/2006/relationships/hyperlink" Target="http://www.trucsdegrandmere.com/sante/avaler-gelule.html" TargetMode="External"/><Relationship Id="rId17" Type="http://schemas.openxmlformats.org/officeDocument/2006/relationships/hyperlink" Target="http://www.trucsdegrandmere.com/sante/calmer-demangeaisons.html" TargetMode="External"/><Relationship Id="rId33" Type="http://schemas.openxmlformats.org/officeDocument/2006/relationships/hyperlink" Target="http://www.trucsdegrandmere.com/sante/eviter-allergie-fraises.html" TargetMode="External"/><Relationship Id="rId38" Type="http://schemas.openxmlformats.org/officeDocument/2006/relationships/hyperlink" Target="http://www.trucsdegrandmere.com/sante/faire-massages-visage.html" TargetMode="External"/><Relationship Id="rId59" Type="http://schemas.openxmlformats.org/officeDocument/2006/relationships/hyperlink" Target="http://www.trucsdegrandmere.com/entretien/nettoyer-vitre-votre-insert-cheminee.html" TargetMode="External"/><Relationship Id="rId103" Type="http://schemas.openxmlformats.org/officeDocument/2006/relationships/hyperlink" Target="http://www.trucsdegrandmere.com/sante/soulager-mal-dents.html" TargetMode="External"/><Relationship Id="rId108" Type="http://schemas.openxmlformats.org/officeDocument/2006/relationships/hyperlink" Target="http://www.trucsdegrandmere.com/sante/soulager-coups-soleil.html" TargetMode="External"/><Relationship Id="rId124" Type="http://schemas.openxmlformats.org/officeDocument/2006/relationships/hyperlink" Target="http://www.trucsdegrandmere.com/sante/trouver-sommeil-grace-une-infusion.html" TargetMode="External"/><Relationship Id="rId129" Type="http://schemas.openxmlformats.org/officeDocument/2006/relationships/hyperlink" Target="http://www.trucsdegrandmere.com/cuisine/ameliorer-sauce-bourguignon.html" TargetMode="External"/><Relationship Id="rId54" Type="http://schemas.openxmlformats.org/officeDocument/2006/relationships/hyperlink" Target="http://www.trucsdegrandmere.com/entretien/nettoyer-autocollants.html" TargetMode="External"/><Relationship Id="rId70" Type="http://schemas.openxmlformats.org/officeDocument/2006/relationships/hyperlink" Target="http://www.trucsdegrandmere.com/entretien/nettoyer-cuivres.html" TargetMode="External"/><Relationship Id="rId75" Type="http://schemas.openxmlformats.org/officeDocument/2006/relationships/hyperlink" Target="http://www.trucsdegrandmere.com/entretien/nettoyer-portes-blanches.html" TargetMode="External"/><Relationship Id="rId91" Type="http://schemas.openxmlformats.org/officeDocument/2006/relationships/hyperlink" Target="http://www.trucsdegrandmere.com/sante/soigner-aphtes.html" TargetMode="External"/><Relationship Id="rId96" Type="http://schemas.openxmlformats.org/officeDocument/2006/relationships/hyperlink" Target="http://www.trucsdegrandmere.com/sante/soigner-mycose-pied.html" TargetMode="External"/><Relationship Id="rId140" Type="http://schemas.openxmlformats.org/officeDocument/2006/relationships/hyperlink" Target="http://www.trucsdegrandmere.com/cuisine/conserver-rattraper-vin.html" TargetMode="External"/><Relationship Id="rId145" Type="http://schemas.openxmlformats.org/officeDocument/2006/relationships/hyperlink" Target="http://www.trucsdegrandmere.com/cuisine/conserver-melon-prepare.html" TargetMode="External"/><Relationship Id="rId161" Type="http://schemas.openxmlformats.org/officeDocument/2006/relationships/hyperlink" Target="http://www.trucsdegrandmere.com/cuisine/couper-pain-frais.html" TargetMode="External"/><Relationship Id="rId166" Type="http://schemas.openxmlformats.org/officeDocument/2006/relationships/hyperlink" Target="http://www.trucsdegrandmere.com/cuisine/cuire-pain.html" TargetMode="External"/><Relationship Id="rId182" Type="http://schemas.openxmlformats.org/officeDocument/2006/relationships/hyperlink" Target="http://www.trucsdegrandmere.com/cuisine/cuisiner-os-moelle.html" TargetMode="External"/><Relationship Id="rId187" Type="http://schemas.openxmlformats.org/officeDocument/2006/relationships/hyperlink" Target="http://www.trucsdegrandmere.com/cuisine/denoyauter-olives.html" TargetMode="External"/><Relationship Id="rId1" Type="http://schemas.openxmlformats.org/officeDocument/2006/relationships/hyperlink" Target="http://www.trucsdegrandmere.com/sante/apaiser-allergies.html" TargetMode="External"/><Relationship Id="rId6" Type="http://schemas.openxmlformats.org/officeDocument/2006/relationships/hyperlink" Target="http://www.trucsdegrandmere.com/sante/attenuer-coliques-bebe.html" TargetMode="External"/><Relationship Id="rId23" Type="http://schemas.openxmlformats.org/officeDocument/2006/relationships/hyperlink" Target="http://www.trucsdegrandmere.com/sante/degager-voies-respiratoires-bebe.html" TargetMode="External"/><Relationship Id="rId28" Type="http://schemas.openxmlformats.org/officeDocument/2006/relationships/hyperlink" Target="http://www.trucsdegrandmere.com/sante/eliminer-points-noirs.html" TargetMode="External"/><Relationship Id="rId49" Type="http://schemas.openxmlformats.org/officeDocument/2006/relationships/hyperlink" Target="http://www.trucsdegrandmere.com/sante/lutter-contre-mal-transports.html" TargetMode="External"/><Relationship Id="rId114" Type="http://schemas.openxmlformats.org/officeDocument/2006/relationships/hyperlink" Target="http://www.trucsdegrandmere.com/sante/soulager-gencives-douloureuses.html" TargetMode="External"/><Relationship Id="rId119" Type="http://schemas.openxmlformats.org/officeDocument/2006/relationships/hyperlink" Target="http://www.trucsdegrandmere.com/sante/soulager-regles-douloureuses.html" TargetMode="External"/><Relationship Id="rId44" Type="http://schemas.openxmlformats.org/officeDocument/2006/relationships/hyperlink" Target="http://www.trucsdegrandmere.com/sante/lutter-contre-constipation.html" TargetMode="External"/><Relationship Id="rId60" Type="http://schemas.openxmlformats.org/officeDocument/2006/relationships/hyperlink" Target="http://www.trucsdegrandmere.com/entretien/nettoyer-argenterie-bijoux-argent.html" TargetMode="External"/><Relationship Id="rId65" Type="http://schemas.openxmlformats.org/officeDocument/2006/relationships/hyperlink" Target="http://www.trucsdegrandmere.com/entretien/nettoyer-four-sans-peine.html" TargetMode="External"/><Relationship Id="rId81" Type="http://schemas.openxmlformats.org/officeDocument/2006/relationships/hyperlink" Target="http://www.trucsdegrandmere.com/sante/reduire-acne.html" TargetMode="External"/><Relationship Id="rId86" Type="http://schemas.openxmlformats.org/officeDocument/2006/relationships/hyperlink" Target="http://www.trucsdegrandmere.com/sante/soigner-toux.html" TargetMode="External"/><Relationship Id="rId130" Type="http://schemas.openxmlformats.org/officeDocument/2006/relationships/hyperlink" Target="http://www.trucsdegrandmere.com/cuisine/ameliorer-gout-la-compote..html" TargetMode="External"/><Relationship Id="rId135" Type="http://schemas.openxmlformats.org/officeDocument/2006/relationships/hyperlink" Target="http://www.trucsdegrandmere.com/cuisine/avoir-bon-pain-tout-temps..html" TargetMode="External"/><Relationship Id="rId151" Type="http://schemas.openxmlformats.org/officeDocument/2006/relationships/hyperlink" Target="http://www.trucsdegrandmere.com/cuisine/conserver-boissons-gazeuses.html" TargetMode="External"/><Relationship Id="rId156" Type="http://schemas.openxmlformats.org/officeDocument/2006/relationships/hyperlink" Target="http://www.trucsdegrandmere.com/cuisine/conserver-jaunes-oeuf.html" TargetMode="External"/><Relationship Id="rId177" Type="http://schemas.openxmlformats.org/officeDocument/2006/relationships/hyperlink" Target="http://www.trucsdegrandmere.com/cuisine/cuisiner-riz.html" TargetMode="External"/><Relationship Id="rId198" Type="http://schemas.openxmlformats.org/officeDocument/2006/relationships/hyperlink" Target="http://www.trucsdegrandmere.com/cuisine/enlever-grumeaux-creme-anglaise.html" TargetMode="External"/><Relationship Id="rId172" Type="http://schemas.openxmlformats.org/officeDocument/2006/relationships/hyperlink" Target="http://www.trucsdegrandmere.com/cuisine/cuire-boudin-blanc.html" TargetMode="External"/><Relationship Id="rId193" Type="http://schemas.openxmlformats.org/officeDocument/2006/relationships/hyperlink" Target="http://www.trucsdegrandmere.com/cuisine/empecher-sauce-secher-dans-casserole.html" TargetMode="External"/><Relationship Id="rId202" Type="http://schemas.openxmlformats.org/officeDocument/2006/relationships/printerSettings" Target="../printerSettings/printerSettings16.bin"/><Relationship Id="rId13" Type="http://schemas.openxmlformats.org/officeDocument/2006/relationships/hyperlink" Target="http://www.trucsdegrandmere.com/sante/avoir-peau-plus-lisse.html" TargetMode="External"/><Relationship Id="rId18" Type="http://schemas.openxmlformats.org/officeDocument/2006/relationships/hyperlink" Target="http://www.trucsdegrandmere.com/sante/calmer-remontees-gastriques-acides.html" TargetMode="External"/><Relationship Id="rId39" Type="http://schemas.openxmlformats.org/officeDocument/2006/relationships/hyperlink" Target="http://www.trucsdegrandmere.com/sante/faire-diminuer-rhume.html" TargetMode="External"/><Relationship Id="rId109" Type="http://schemas.openxmlformats.org/officeDocument/2006/relationships/hyperlink" Target="http://www.trucsdegrandmere.com/sante/soulager-coups-bosses.html" TargetMode="External"/><Relationship Id="rId34" Type="http://schemas.openxmlformats.org/officeDocument/2006/relationships/hyperlink" Target="http://www.trucsdegrandmere.com/sante/eviter-mal-dents-pour-petits.html" TargetMode="External"/><Relationship Id="rId50" Type="http://schemas.openxmlformats.org/officeDocument/2006/relationships/hyperlink" Target="http://www.trucsdegrandmere.com/sante/lutter-contre-ballonnements..html" TargetMode="External"/><Relationship Id="rId55" Type="http://schemas.openxmlformats.org/officeDocument/2006/relationships/hyperlink" Target="http://www.trucsdegrandmere.com/entretien/nettoyer-chaises-paillees.html" TargetMode="External"/><Relationship Id="rId76" Type="http://schemas.openxmlformats.org/officeDocument/2006/relationships/hyperlink" Target="http://www.trucsdegrandmere.com/entretien/nettoyer-souillures-mouches.html" TargetMode="External"/><Relationship Id="rId97" Type="http://schemas.openxmlformats.org/officeDocument/2006/relationships/hyperlink" Target="http://www.trucsdegrandmere.com/sante/soigner-petite-coupure.html" TargetMode="External"/><Relationship Id="rId104" Type="http://schemas.openxmlformats.org/officeDocument/2006/relationships/hyperlink" Target="http://www.trucsdegrandmere.com/sante/soulager-mal-gorge.html" TargetMode="External"/><Relationship Id="rId120" Type="http://schemas.openxmlformats.org/officeDocument/2006/relationships/hyperlink" Target="http://www.trucsdegrandmere.com/sante/soulager-brulure.html" TargetMode="External"/><Relationship Id="rId125" Type="http://schemas.openxmlformats.org/officeDocument/2006/relationships/hyperlink" Target="http://www.trucsdegrandmere.com/sante/vaincre-grippe.html" TargetMode="External"/><Relationship Id="rId141" Type="http://schemas.openxmlformats.org/officeDocument/2006/relationships/hyperlink" Target="http://www.trucsdegrandmere.com/cuisine/conserver-ail-dans-huile.html" TargetMode="External"/><Relationship Id="rId146" Type="http://schemas.openxmlformats.org/officeDocument/2006/relationships/hyperlink" Target="http://www.trucsdegrandmere.com/cuisine/conserver-moelleux-pain.html" TargetMode="External"/><Relationship Id="rId167" Type="http://schemas.openxmlformats.org/officeDocument/2006/relationships/hyperlink" Target="http://www.trucsdegrandmere.com/cuisine/cuire-haricots-plats.html" TargetMode="External"/><Relationship Id="rId188" Type="http://schemas.openxmlformats.org/officeDocument/2006/relationships/hyperlink" Target="http://www.trucsdegrandmere.com/cuisine/distinguer-oeufs-crus-oeufs-cuits.html" TargetMode="External"/><Relationship Id="rId7" Type="http://schemas.openxmlformats.org/officeDocument/2006/relationships/hyperlink" Target="http://www.trucsdegrandmere.com/sante/attenuer-effets-coups-soleil.html" TargetMode="External"/><Relationship Id="rId71" Type="http://schemas.openxmlformats.org/officeDocument/2006/relationships/hyperlink" Target="http://www.trucsdegrandmere.com/entretien/nettoyer-meubles-peints-vernis-ou-cires.html" TargetMode="External"/><Relationship Id="rId92" Type="http://schemas.openxmlformats.org/officeDocument/2006/relationships/hyperlink" Target="http://www.trucsdegrandmere.com/sante/soigner-boutons.html" TargetMode="External"/><Relationship Id="rId162" Type="http://schemas.openxmlformats.org/officeDocument/2006/relationships/hyperlink" Target="http://www.trucsdegrandmere.com/cuisine/couper-fines-herbes.html" TargetMode="External"/><Relationship Id="rId183" Type="http://schemas.openxmlformats.org/officeDocument/2006/relationships/hyperlink" Target="http://www.trucsdegrandmere.com/cuisine/decortiquer-noix.html" TargetMode="External"/><Relationship Id="rId2" Type="http://schemas.openxmlformats.org/officeDocument/2006/relationships/hyperlink" Target="http://www.trucsdegrandmere.com/sante/apaiser-tous-seches.html" TargetMode="External"/><Relationship Id="rId29" Type="http://schemas.openxmlformats.org/officeDocument/2006/relationships/hyperlink" Target="http://www.trucsdegrandmere.com/sante/eliminer-verrues.html" TargetMode="External"/><Relationship Id="rId24" Type="http://schemas.openxmlformats.org/officeDocument/2006/relationships/hyperlink" Target="http://www.trucsdegrandmere.com/sante/devisser-vis-bloquee.html" TargetMode="External"/><Relationship Id="rId40" Type="http://schemas.openxmlformats.org/officeDocument/2006/relationships/hyperlink" Target="http://www.trucsdegrandmere.com/sante/faire-disparaitre-bouton-fievre.html" TargetMode="External"/><Relationship Id="rId45" Type="http://schemas.openxmlformats.org/officeDocument/2006/relationships/hyperlink" Target="http://www.trucsdegrandmere.com/sante/lutter-contre-diarrhee.html" TargetMode="External"/><Relationship Id="rId66" Type="http://schemas.openxmlformats.org/officeDocument/2006/relationships/hyperlink" Target="http://www.trucsdegrandmere.com/entretien/nettoyer-micro-ondes.html" TargetMode="External"/><Relationship Id="rId87" Type="http://schemas.openxmlformats.org/officeDocument/2006/relationships/hyperlink" Target="http://www.trucsdegrandmere.com/sante/soigner-nez-bouche.html" TargetMode="External"/><Relationship Id="rId110" Type="http://schemas.openxmlformats.org/officeDocument/2006/relationships/hyperlink" Target="http://www.trucsdegrandmere.com/sante/soulager-crevasses-mains.html" TargetMode="External"/><Relationship Id="rId115" Type="http://schemas.openxmlformats.org/officeDocument/2006/relationships/hyperlink" Target="http://www.trucsdegrandmere.com/sante/soulager-maux-gorge.html" TargetMode="External"/><Relationship Id="rId131" Type="http://schemas.openxmlformats.org/officeDocument/2006/relationships/hyperlink" Target="http://www.trucsdegrandmere.com/cuisine/ameliorer-gout-eau-robinet.html" TargetMode="External"/><Relationship Id="rId136" Type="http://schemas.openxmlformats.org/officeDocument/2006/relationships/hyperlink" Target="http://www.trucsdegrandmere.com/cuisine/choisir-melon.html" TargetMode="External"/><Relationship Id="rId157" Type="http://schemas.openxmlformats.org/officeDocument/2006/relationships/hyperlink" Target="http://www.trucsdegrandmere.com/cuisine/conserver-madeleines.html" TargetMode="External"/><Relationship Id="rId178" Type="http://schemas.openxmlformats.org/officeDocument/2006/relationships/hyperlink" Target="http://www.trucsdegrandmere.com/cuisine/cuisiner-artichauts.html" TargetMode="External"/><Relationship Id="rId61" Type="http://schemas.openxmlformats.org/officeDocument/2006/relationships/hyperlink" Target="http://www.trucsdegrandmere.com/entretien/nettoyer-argenterie.html" TargetMode="External"/><Relationship Id="rId82" Type="http://schemas.openxmlformats.org/officeDocument/2006/relationships/hyperlink" Target="http://www.trucsdegrandmere.com/sante/refermer-plaies.html" TargetMode="External"/><Relationship Id="rId152" Type="http://schemas.openxmlformats.org/officeDocument/2006/relationships/hyperlink" Target="http://www.trucsdegrandmere.com/cuisine/conserver-champignons-paris.html" TargetMode="External"/><Relationship Id="rId173" Type="http://schemas.openxmlformats.org/officeDocument/2006/relationships/hyperlink" Target="http://www.trucsdegrandmere.com/cuisine/cuire-dinde.html" TargetMode="External"/><Relationship Id="rId194" Type="http://schemas.openxmlformats.org/officeDocument/2006/relationships/hyperlink" Target="http://www.trucsdegrandmere.com/cuisine/enlever-peau-saucisson.html" TargetMode="External"/><Relationship Id="rId199" Type="http://schemas.openxmlformats.org/officeDocument/2006/relationships/hyperlink" Target="http://www.trucsdegrandmere.com/cuisine/enlever-odeur-agneau.html" TargetMode="External"/><Relationship Id="rId19" Type="http://schemas.openxmlformats.org/officeDocument/2006/relationships/hyperlink" Target="http://www.trucsdegrandmere.com/sante/calmer-saignement-nez.html" TargetMode="External"/><Relationship Id="rId14" Type="http://schemas.openxmlformats.org/officeDocument/2006/relationships/hyperlink" Target="http://www.trucsdegrandmere.com/sante/baisser-taux-cholesterol.html" TargetMode="External"/><Relationship Id="rId30" Type="http://schemas.openxmlformats.org/officeDocument/2006/relationships/hyperlink" Target="http://www.trucsdegrandmere.com/sante/enlever-epine-pied.html" TargetMode="External"/><Relationship Id="rId35" Type="http://schemas.openxmlformats.org/officeDocument/2006/relationships/hyperlink" Target="http://www.trucsdegrandmere.com/sante/eviter-nausees-chez-femme-enceinte.html" TargetMode="External"/><Relationship Id="rId56" Type="http://schemas.openxmlformats.org/officeDocument/2006/relationships/hyperlink" Target="http://www.trucsdegrandmere.com/entretien/nettoyer-ustensiles-cuivre.html" TargetMode="External"/><Relationship Id="rId77" Type="http://schemas.openxmlformats.org/officeDocument/2006/relationships/hyperlink" Target="http://www.trucsdegrandmere.com/sante/lutter-contre-extinction-voix.html" TargetMode="External"/><Relationship Id="rId100" Type="http://schemas.openxmlformats.org/officeDocument/2006/relationships/hyperlink" Target="http://www.trucsdegrandmere.com/sante/soulager-pieds-endoloris.html" TargetMode="External"/><Relationship Id="rId105" Type="http://schemas.openxmlformats.org/officeDocument/2006/relationships/hyperlink" Target="http://www.trucsdegrandmere.com/sante/soulager-mal-tete-du-insolation.html" TargetMode="External"/><Relationship Id="rId126" Type="http://schemas.openxmlformats.org/officeDocument/2006/relationships/hyperlink" Target="http://www.trucsdegrandmere.com/cuisine/adoucir-gout-oignon.html" TargetMode="External"/><Relationship Id="rId147" Type="http://schemas.openxmlformats.org/officeDocument/2006/relationships/hyperlink" Target="http://www.trucsdegrandmere.com/cuisine/conserver-pain.html" TargetMode="External"/><Relationship Id="rId168" Type="http://schemas.openxmlformats.org/officeDocument/2006/relationships/hyperlink" Target="http://www.trucsdegrandmere.com/cuisine/cuire-legumes-preservant-leur-couleur.html" TargetMode="External"/><Relationship Id="rId8" Type="http://schemas.openxmlformats.org/officeDocument/2006/relationships/hyperlink" Target="http://www.trucsdegrandmere.com/sante/attenuer-piqures-guepes.html" TargetMode="External"/><Relationship Id="rId51" Type="http://schemas.openxmlformats.org/officeDocument/2006/relationships/hyperlink" Target="http://www.trucsdegrandmere.com/sante/lutter-contre-crampes-musculaires.html" TargetMode="External"/><Relationship Id="rId72" Type="http://schemas.openxmlformats.org/officeDocument/2006/relationships/hyperlink" Target="http://www.trucsdegrandmere.com/entretien/nettoyer-objets-etain.html" TargetMode="External"/><Relationship Id="rId93" Type="http://schemas.openxmlformats.org/officeDocument/2006/relationships/hyperlink" Target="http://www.trucsdegrandmere.com/sante/soigner-infections-la-gorge..html" TargetMode="External"/><Relationship Id="rId98" Type="http://schemas.openxmlformats.org/officeDocument/2006/relationships/hyperlink" Target="http://www.trucsdegrandmere.com/sante/soigner-verrue-sans-douleur..html" TargetMode="External"/><Relationship Id="rId121" Type="http://schemas.openxmlformats.org/officeDocument/2006/relationships/hyperlink" Target="http://www.trucsdegrandmere.com/sante/soulager-crampe-jambe.html" TargetMode="External"/><Relationship Id="rId142" Type="http://schemas.openxmlformats.org/officeDocument/2006/relationships/hyperlink" Target="http://www.trucsdegrandmere.com/cuisine/conserver-basilic.html" TargetMode="External"/><Relationship Id="rId163" Type="http://schemas.openxmlformats.org/officeDocument/2006/relationships/hyperlink" Target="http://www.trucsdegrandmere.com/cuisine/cuire-dorer-frites.html" TargetMode="External"/><Relationship Id="rId184" Type="http://schemas.openxmlformats.org/officeDocument/2006/relationships/hyperlink" Target="http://www.trucsdegrandmere.com/cuisine/decouper-roti-boeuf.html" TargetMode="External"/><Relationship Id="rId189" Type="http://schemas.openxmlformats.org/officeDocument/2006/relationships/hyperlink" Target="http://www.trucsdegrandmere.com/cuisine/dorer-roti.html" TargetMode="External"/><Relationship Id="rId3" Type="http://schemas.openxmlformats.org/officeDocument/2006/relationships/hyperlink" Target="http://www.trucsdegrandmere.com/sante/arreter-douleur-brulure.html" TargetMode="External"/><Relationship Id="rId25" Type="http://schemas.openxmlformats.org/officeDocument/2006/relationships/hyperlink" Target="http://www.trucsdegrandmere.com/sante/eclaircir-cheveux.html" TargetMode="External"/><Relationship Id="rId46" Type="http://schemas.openxmlformats.org/officeDocument/2006/relationships/hyperlink" Target="http://www.trucsdegrandmere.com/sante/lutter-contre-sinusite.html" TargetMode="External"/><Relationship Id="rId67" Type="http://schemas.openxmlformats.org/officeDocument/2006/relationships/hyperlink" Target="http://www.trucsdegrandmere.com/entretien/nettoyer-paillasson.html" TargetMode="External"/><Relationship Id="rId116" Type="http://schemas.openxmlformats.org/officeDocument/2006/relationships/hyperlink" Target="http://www.trucsdegrandmere.com/sante/soulager-maux-dus-l-exces-alcool.html" TargetMode="External"/><Relationship Id="rId137" Type="http://schemas.openxmlformats.org/officeDocument/2006/relationships/hyperlink" Target="http://www.trucsdegrandmere.com/cuisine/congeler-framboises.html" TargetMode="External"/><Relationship Id="rId158" Type="http://schemas.openxmlformats.org/officeDocument/2006/relationships/hyperlink" Target="http://www.trucsdegrandmere.com/cuisine/conserver-oignons.html" TargetMode="External"/><Relationship Id="rId20" Type="http://schemas.openxmlformats.org/officeDocument/2006/relationships/hyperlink" Target="http://www.trucsdegrandmere.com/sante/chasser-poux.html" TargetMode="External"/><Relationship Id="rId41" Type="http://schemas.openxmlformats.org/officeDocument/2006/relationships/hyperlink" Target="http://www.trucsdegrandmere.com/sante/faire-disparaitre-point-cote.html" TargetMode="External"/><Relationship Id="rId62" Type="http://schemas.openxmlformats.org/officeDocument/2006/relationships/hyperlink" Target="http://www.trucsdegrandmere.com/entretien/nettoyer-cuir-blanc.html" TargetMode="External"/><Relationship Id="rId83" Type="http://schemas.openxmlformats.org/officeDocument/2006/relationships/hyperlink" Target="http://www.trucsdegrandmere.com/sante/retrouver-forme-avec-concombre.html" TargetMode="External"/><Relationship Id="rId88" Type="http://schemas.openxmlformats.org/officeDocument/2006/relationships/hyperlink" Target="http://www.trucsdegrandmere.com/sante/soigner-nez-rouge-cause-par-froid.html" TargetMode="External"/><Relationship Id="rId111" Type="http://schemas.openxmlformats.org/officeDocument/2006/relationships/hyperlink" Target="http://www.trucsdegrandmere.com/sante/soulager-douleurs-yeux.html" TargetMode="External"/><Relationship Id="rId132" Type="http://schemas.openxmlformats.org/officeDocument/2006/relationships/hyperlink" Target="http://www.trucsdegrandmere.com/cuisine/ameliorer-performances-votre-four.html" TargetMode="External"/><Relationship Id="rId153" Type="http://schemas.openxmlformats.org/officeDocument/2006/relationships/hyperlink" Target="http://www.trucsdegrandmere.com/cuisine/conserver-citrons.html" TargetMode="External"/><Relationship Id="rId174" Type="http://schemas.openxmlformats.org/officeDocument/2006/relationships/hyperlink" Target="http://www.trucsdegrandmere.com/cuisine/cuire-volaille-au-four.html" TargetMode="External"/><Relationship Id="rId179" Type="http://schemas.openxmlformats.org/officeDocument/2006/relationships/hyperlink" Target="http://www.trucsdegrandmere.com/cuisine/cuisiner-aubergines.html" TargetMode="External"/><Relationship Id="rId195" Type="http://schemas.openxmlformats.org/officeDocument/2006/relationships/hyperlink" Target="http://www.trucsdegrandmere.com/cuisine/enlever-acidite-plat-cuisine-au-vin-rouge.html" TargetMode="External"/><Relationship Id="rId190" Type="http://schemas.openxmlformats.org/officeDocument/2006/relationships/hyperlink" Target="http://www.trucsdegrandmere.com/cuisine/dorer-brioche.html" TargetMode="External"/><Relationship Id="rId15" Type="http://schemas.openxmlformats.org/officeDocument/2006/relationships/hyperlink" Target="http://www.trucsdegrandmere.com/sante/calmer-toux.html" TargetMode="External"/><Relationship Id="rId36" Type="http://schemas.openxmlformats.org/officeDocument/2006/relationships/hyperlink" Target="http://www.trucsdegrandmere.com/sante/faire-baisser-fievre.html" TargetMode="External"/><Relationship Id="rId57" Type="http://schemas.openxmlformats.org/officeDocument/2006/relationships/hyperlink" Target="http://www.trucsdegrandmere.com/entretien/nettoyer-ustensiles-cuivre.html" TargetMode="External"/><Relationship Id="rId106" Type="http://schemas.openxmlformats.org/officeDocument/2006/relationships/hyperlink" Target="http://www.trucsdegrandmere.com/sante/soulager-mal-tete-au-soleil..html" TargetMode="External"/><Relationship Id="rId127" Type="http://schemas.openxmlformats.org/officeDocument/2006/relationships/hyperlink" Target="http://www.trucsdegrandmere.com/cuisine/alleger-plat-grace-navets..html" TargetMode="External"/><Relationship Id="rId10" Type="http://schemas.openxmlformats.org/officeDocument/2006/relationships/hyperlink" Target="http://www.trucsdegrandmere.com/sante/avaler-facilement-medicaments.html" TargetMode="External"/><Relationship Id="rId31" Type="http://schemas.openxmlformats.org/officeDocument/2006/relationships/hyperlink" Target="http://www.trucsdegrandmere.com/sante/enlever-grosse-echarde.html" TargetMode="External"/><Relationship Id="rId52" Type="http://schemas.openxmlformats.org/officeDocument/2006/relationships/hyperlink" Target="http://www.trucsdegrandmere.com/entretien/nettoyant-pour-aluminium.html" TargetMode="External"/><Relationship Id="rId73" Type="http://schemas.openxmlformats.org/officeDocument/2006/relationships/hyperlink" Target="http://www.trucsdegrandmere.com/entretien/nettoyer-objets-nacre.html" TargetMode="External"/><Relationship Id="rId78" Type="http://schemas.openxmlformats.org/officeDocument/2006/relationships/hyperlink" Target="http://www.trucsdegrandmere.com/sante/neutraliser-gros-coup-soleil.html" TargetMode="External"/><Relationship Id="rId94" Type="http://schemas.openxmlformats.org/officeDocument/2006/relationships/hyperlink" Target="http://www.trucsdegrandmere.com/sante/soigner-rhume.html" TargetMode="External"/><Relationship Id="rId99" Type="http://schemas.openxmlformats.org/officeDocument/2006/relationships/hyperlink" Target="http://www.trucsdegrandmere.com/sante/s-orienter-vers-nord-pour-bien-dormir.html" TargetMode="External"/><Relationship Id="rId101" Type="http://schemas.openxmlformats.org/officeDocument/2006/relationships/hyperlink" Target="http://www.trucsdegrandmere.com/sante/soulager-constipation.html" TargetMode="External"/><Relationship Id="rId122" Type="http://schemas.openxmlformats.org/officeDocument/2006/relationships/hyperlink" Target="http://www.trucsdegrandmere.com/sante/soulager-piqure-guepe.html" TargetMode="External"/><Relationship Id="rId143" Type="http://schemas.openxmlformats.org/officeDocument/2006/relationships/hyperlink" Target="http://www.trucsdegrandmere.com/cuisine/conserver-beurre-blanc.html" TargetMode="External"/><Relationship Id="rId148" Type="http://schemas.openxmlformats.org/officeDocument/2006/relationships/hyperlink" Target="http://www.trucsdegrandmere.com/cuisine/conserver-persil-frais.html" TargetMode="External"/><Relationship Id="rId164" Type="http://schemas.openxmlformats.org/officeDocument/2006/relationships/hyperlink" Target="http://www.trucsdegrandmere.com/cuisine/cuire-boudin-blanc.html" TargetMode="External"/><Relationship Id="rId169" Type="http://schemas.openxmlformats.org/officeDocument/2006/relationships/hyperlink" Target="http://www.trucsdegrandmere.com/cuisine/cuire-legumes-verts.html" TargetMode="External"/><Relationship Id="rId185" Type="http://schemas.openxmlformats.org/officeDocument/2006/relationships/hyperlink" Target="http://www.trucsdegrandmere.com/cuisine/deguster-melon-toujours-sucre.html" TargetMode="External"/><Relationship Id="rId4" Type="http://schemas.openxmlformats.org/officeDocument/2006/relationships/hyperlink" Target="http://www.trucsdegrandmere.com/sante/arreter-saignement-coupure.html" TargetMode="External"/><Relationship Id="rId9" Type="http://schemas.openxmlformats.org/officeDocument/2006/relationships/hyperlink" Target="http://www.trucsdegrandmere.com/sante/attenuer-poches-sous-yeux.html" TargetMode="External"/><Relationship Id="rId180" Type="http://schemas.openxmlformats.org/officeDocument/2006/relationships/hyperlink" Target="http://www.trucsdegrandmere.com/cuisine/cuisiner-endives.html" TargetMode="External"/><Relationship Id="rId26" Type="http://schemas.openxmlformats.org/officeDocument/2006/relationships/hyperlink" Target="http://www.trucsdegrandmere.com/sante/eliminer-definitivement-verrues.html" TargetMode="External"/><Relationship Id="rId47" Type="http://schemas.openxmlformats.org/officeDocument/2006/relationships/hyperlink" Target="http://www.trucsdegrandmere.com/sante/lutter-contre-toux.html" TargetMode="External"/><Relationship Id="rId68" Type="http://schemas.openxmlformats.org/officeDocument/2006/relationships/hyperlink" Target="http://www.trucsdegrandmere.com/entretien/nettoyer-ecran-ordinateur.html" TargetMode="External"/><Relationship Id="rId89" Type="http://schemas.openxmlformats.org/officeDocument/2006/relationships/hyperlink" Target="http://www.trucsdegrandmere.com/sante/soigner-rhume.html" TargetMode="External"/><Relationship Id="rId112" Type="http://schemas.openxmlformats.org/officeDocument/2006/relationships/hyperlink" Target="http://www.trucsdegrandmere.com/sante/soulager-douleurs-menstruelles.html" TargetMode="External"/><Relationship Id="rId133" Type="http://schemas.openxmlformats.org/officeDocument/2006/relationships/hyperlink" Target="http://www.trucsdegrandmere.com/cuisine/attendrir-roti.html" TargetMode="External"/><Relationship Id="rId154" Type="http://schemas.openxmlformats.org/officeDocument/2006/relationships/hyperlink" Target="http://www.trucsdegrandmere.com/cuisine/conserver-fromages.html" TargetMode="External"/><Relationship Id="rId175" Type="http://schemas.openxmlformats.org/officeDocument/2006/relationships/hyperlink" Target="http://www.trucsdegrandmere.com/cuisine/cuisiner-beignet-acacia.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reporterre.net/Hubert-Reeves-Plus-rien-ne-nous-menace-Sauf-nous" TargetMode="External"/><Relationship Id="rId7" Type="http://schemas.openxmlformats.org/officeDocument/2006/relationships/hyperlink" Target="http://www.seuil.com/ouvrage/le-banc-du-temps-qui-passe-hubert-reeves/9782021371109" TargetMode="External"/><Relationship Id="rId2" Type="http://schemas.openxmlformats.org/officeDocument/2006/relationships/hyperlink" Target="https://reporterre.net/Hubert-Reeves-Plus-rien-ne-nous-menace-Sauf-nous" TargetMode="External"/><Relationship Id="rId1" Type="http://schemas.openxmlformats.org/officeDocument/2006/relationships/hyperlink" Target="https://reporterre.net/spip.php?page=memeauteur&amp;auteur=Entretien+avec++Hubert+Reeves" TargetMode="External"/><Relationship Id="rId6" Type="http://schemas.openxmlformats.org/officeDocument/2006/relationships/hyperlink" Target="https://fr.wikipedia.org/wiki/Ray_Kurzweil" TargetMode="External"/><Relationship Id="rId5" Type="http://schemas.openxmlformats.org/officeDocument/2006/relationships/hyperlink" Target="https://reporterre.net/Pourquoi-je-suis-devenu-activiste" TargetMode="External"/><Relationship Id="rId4" Type="http://schemas.openxmlformats.org/officeDocument/2006/relationships/hyperlink" Target="http://www.humanite-biodiversite.fr/qu-est-ce-que-les-oasis-nature"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potagerdurable.com/reussir-son-semis-de-petits-pois-en-terre-lourde" TargetMode="External"/><Relationship Id="rId117" Type="http://schemas.openxmlformats.org/officeDocument/2006/relationships/hyperlink" Target="http://www.calendrier-lunaire.net/" TargetMode="External"/><Relationship Id="rId21" Type="http://schemas.openxmlformats.org/officeDocument/2006/relationships/hyperlink" Target="http://potagerdurable.com/engrais-verts-occupez-le-terrain-pour-travailler-moins" TargetMode="External"/><Relationship Id="rId42" Type="http://schemas.openxmlformats.org/officeDocument/2006/relationships/hyperlink" Target="http://potagerdurable.com/savez-vous-si-vos-legumes-sont-bien-associes" TargetMode="External"/><Relationship Id="rId47" Type="http://schemas.openxmlformats.org/officeDocument/2006/relationships/hyperlink" Target="http://potagerdurable.com/avant-de-partir-en-vacances-preparez-votre-potager" TargetMode="External"/><Relationship Id="rId63" Type="http://schemas.openxmlformats.org/officeDocument/2006/relationships/hyperlink" Target="http://www.conseils-coaching-jardinage.fr/" TargetMode="External"/><Relationship Id="rId68" Type="http://schemas.openxmlformats.org/officeDocument/2006/relationships/hyperlink" Target="http://passionpotager.canalblog.com/" TargetMode="External"/><Relationship Id="rId84" Type="http://schemas.openxmlformats.org/officeDocument/2006/relationships/hyperlink" Target="http://www.hubertlejardinier.com/" TargetMode="External"/><Relationship Id="rId89" Type="http://schemas.openxmlformats.org/officeDocument/2006/relationships/hyperlink" Target="http://www.aromantique.com/" TargetMode="External"/><Relationship Id="rId112" Type="http://schemas.openxmlformats.org/officeDocument/2006/relationships/hyperlink" Target="http://www.graines-et-plantes.com/" TargetMode="External"/><Relationship Id="rId133" Type="http://schemas.openxmlformats.org/officeDocument/2006/relationships/hyperlink" Target="http://www.intelligenceverte.org/" TargetMode="External"/><Relationship Id="rId138" Type="http://schemas.openxmlformats.org/officeDocument/2006/relationships/hyperlink" Target="http://www.jardineravecjeanpaul.fr/" TargetMode="External"/><Relationship Id="rId154" Type="http://schemas.openxmlformats.org/officeDocument/2006/relationships/hyperlink" Target="http://www.gauterdo.com/ref/index.html" TargetMode="External"/><Relationship Id="rId159" Type="http://schemas.openxmlformats.org/officeDocument/2006/relationships/hyperlink" Target="http://www.jardiner-malin.fr/" TargetMode="External"/><Relationship Id="rId175" Type="http://schemas.openxmlformats.org/officeDocument/2006/relationships/hyperlink" Target="http://au-potager-bio.com/3-choses-a-savoir-sur-la-culture-en-serre/" TargetMode="External"/><Relationship Id="rId170" Type="http://schemas.openxmlformats.org/officeDocument/2006/relationships/hyperlink" Target="http://regenere.org/" TargetMode="External"/><Relationship Id="rId16" Type="http://schemas.openxmlformats.org/officeDocument/2006/relationships/hyperlink" Target="http://potagerdurable.com/dessinez-le-plan-de-votre-potager-de-maniere-ultra-simple-sur-votre-ecran" TargetMode="External"/><Relationship Id="rId107" Type="http://schemas.openxmlformats.org/officeDocument/2006/relationships/hyperlink" Target="http://www.alsagarden.com/" TargetMode="External"/><Relationship Id="rId11" Type="http://schemas.openxmlformats.org/officeDocument/2006/relationships/hyperlink" Target="http://www.monpotager.net/" TargetMode="External"/><Relationship Id="rId32" Type="http://schemas.openxmlformats.org/officeDocument/2006/relationships/hyperlink" Target="http://potagerdurable.com/les-5-gestes-a-faire-pour-bien-planter-ses-tomates" TargetMode="External"/><Relationship Id="rId37" Type="http://schemas.openxmlformats.org/officeDocument/2006/relationships/hyperlink" Target="http://potagerdurable.com/mon-palmares-des-tomates-2012" TargetMode="External"/><Relationship Id="rId53" Type="http://schemas.openxmlformats.org/officeDocument/2006/relationships/hyperlink" Target="http://www.tous-au-potager.fr/" TargetMode="External"/><Relationship Id="rId58" Type="http://schemas.openxmlformats.org/officeDocument/2006/relationships/hyperlink" Target="http://ptitegrenouille-brox.blogspot.fr/" TargetMode="External"/><Relationship Id="rId74" Type="http://schemas.openxmlformats.org/officeDocument/2006/relationships/hyperlink" Target="http://potagercomtois.blog4ever.com/blog/article-475971.html" TargetMode="External"/><Relationship Id="rId79" Type="http://schemas.openxmlformats.org/officeDocument/2006/relationships/hyperlink" Target="http://lejardindesdeuxmoulins.fr/" TargetMode="External"/><Relationship Id="rId102" Type="http://schemas.openxmlformats.org/officeDocument/2006/relationships/hyperlink" Target="http://jacques.guy.pagesperso-orange.fr/html/astuces.htm" TargetMode="External"/><Relationship Id="rId123" Type="http://schemas.openxmlformats.org/officeDocument/2006/relationships/hyperlink" Target="http://plandejardin-jardinbiologique.com/" TargetMode="External"/><Relationship Id="rId128" Type="http://schemas.openxmlformats.org/officeDocument/2006/relationships/hyperlink" Target="https://www.apprendrefacile.com/cours-video-jardin-gratuit" TargetMode="External"/><Relationship Id="rId144" Type="http://schemas.openxmlformats.org/officeDocument/2006/relationships/hyperlink" Target="http://www.graines-baumaux.fr/" TargetMode="External"/><Relationship Id="rId149" Type="http://schemas.openxmlformats.org/officeDocument/2006/relationships/hyperlink" Target="http://www.biaugerme.com/" TargetMode="External"/><Relationship Id="rId5" Type="http://schemas.openxmlformats.org/officeDocument/2006/relationships/hyperlink" Target="http://www.un-jardin-bio.com/" TargetMode="External"/><Relationship Id="rId90" Type="http://schemas.openxmlformats.org/officeDocument/2006/relationships/hyperlink" Target="http://www.jardiner-malin.fr/" TargetMode="External"/><Relationship Id="rId95" Type="http://schemas.openxmlformats.org/officeDocument/2006/relationships/hyperlink" Target="http://www.jardiner-autrement.fr/" TargetMode="External"/><Relationship Id="rId160" Type="http://schemas.openxmlformats.org/officeDocument/2006/relationships/hyperlink" Target="http://www.econologie.com/forums/agriculture/jardiner-plus-que-bio-en-semis-direct-sans-fatigue-t13846.html" TargetMode="External"/><Relationship Id="rId165" Type="http://schemas.openxmlformats.org/officeDocument/2006/relationships/hyperlink" Target="https://www.youtube.com/watch?v=GTuoo1X0YfY" TargetMode="External"/><Relationship Id="rId22" Type="http://schemas.openxmlformats.org/officeDocument/2006/relationships/hyperlink" Target="http://potagerdurable.com/compost-engrais-verts-12-gestes-pour-enrichir-votre-terre" TargetMode="External"/><Relationship Id="rId27" Type="http://schemas.openxmlformats.org/officeDocument/2006/relationships/hyperlink" Target="http://potagerdurable.com/comment-recolter-plus-de-haricots-quand-on-a-un-petit-potager" TargetMode="External"/><Relationship Id="rId43" Type="http://schemas.openxmlformats.org/officeDocument/2006/relationships/hyperlink" Target="http://potagerdurable.com/mini-guide-pour-semer-et-planter-a-la-bonne-distance" TargetMode="External"/><Relationship Id="rId48" Type="http://schemas.openxmlformats.org/officeDocument/2006/relationships/hyperlink" Target="http://potagerdurable.com/deux-trucs-avec-du-carton-pour-que-votre-potager-resiste-mieux-a-la-chaleur" TargetMode="External"/><Relationship Id="rId64" Type="http://schemas.openxmlformats.org/officeDocument/2006/relationships/hyperlink" Target="http://monpotageraunaturel.blogspot.fr/" TargetMode="External"/><Relationship Id="rId69" Type="http://schemas.openxmlformats.org/officeDocument/2006/relationships/hyperlink" Target="http://www.mon-potager-en-carre.fr/" TargetMode="External"/><Relationship Id="rId113" Type="http://schemas.openxmlformats.org/officeDocument/2006/relationships/hyperlink" Target="http://blog.hortik.com/" TargetMode="External"/><Relationship Id="rId118" Type="http://schemas.openxmlformats.org/officeDocument/2006/relationships/hyperlink" Target="http://autojardin.canalblog.com/" TargetMode="External"/><Relationship Id="rId134" Type="http://schemas.openxmlformats.org/officeDocument/2006/relationships/hyperlink" Target="mailto:breuilletnature91650@gmail.com" TargetMode="External"/><Relationship Id="rId139" Type="http://schemas.openxmlformats.org/officeDocument/2006/relationships/hyperlink" Target="http://www.doucey-roland-naturaliste.com/" TargetMode="External"/><Relationship Id="rId80" Type="http://schemas.openxmlformats.org/officeDocument/2006/relationships/hyperlink" Target="http://1potagerencarresgp.wix.com/1-potager-carres-gp" TargetMode="External"/><Relationship Id="rId85" Type="http://schemas.openxmlformats.org/officeDocument/2006/relationships/hyperlink" Target="http://www.blog-potager.com/" TargetMode="External"/><Relationship Id="rId150" Type="http://schemas.openxmlformats.org/officeDocument/2006/relationships/hyperlink" Target="http://binette-et-cornichon.com/" TargetMode="External"/><Relationship Id="rId155" Type="http://schemas.openxmlformats.org/officeDocument/2006/relationships/hyperlink" Target="http://www.terrevivante.org/18-jardin-bio.htm" TargetMode="External"/><Relationship Id="rId171" Type="http://schemas.openxmlformats.org/officeDocument/2006/relationships/hyperlink" Target="http://www.monjardinenpermaculture.fr/" TargetMode="External"/><Relationship Id="rId176" Type="http://schemas.openxmlformats.org/officeDocument/2006/relationships/printerSettings" Target="../printerSettings/printerSettings19.bin"/><Relationship Id="rId12" Type="http://schemas.openxmlformats.org/officeDocument/2006/relationships/hyperlink" Target="http://potagerdurable.com/et-si-vous-essayiez-un-potager-sureleve" TargetMode="External"/><Relationship Id="rId17" Type="http://schemas.openxmlformats.org/officeDocument/2006/relationships/hyperlink" Target="http://potagerdurable.com/potager-en-carres-la-fabrication" TargetMode="External"/><Relationship Id="rId33" Type="http://schemas.openxmlformats.org/officeDocument/2006/relationships/hyperlink" Target="http://potagerdurable.com/7-choses-a-faire-pour-bichonner-vos-pieds-de-tomates" TargetMode="External"/><Relationship Id="rId38" Type="http://schemas.openxmlformats.org/officeDocument/2006/relationships/hyperlink" Target="http://potagerdurable.com/les-meilleures-tomates-que-jai-recoltees" TargetMode="External"/><Relationship Id="rId59" Type="http://schemas.openxmlformats.org/officeDocument/2006/relationships/hyperlink" Target="http://tousaupotager.fr/" TargetMode="External"/><Relationship Id="rId103" Type="http://schemas.openxmlformats.org/officeDocument/2006/relationships/hyperlink" Target="http://www.lapausejardin.fr/" TargetMode="External"/><Relationship Id="rId108" Type="http://schemas.openxmlformats.org/officeDocument/2006/relationships/hyperlink" Target="http://bioeco.free.fr/" TargetMode="External"/><Relationship Id="rId124" Type="http://schemas.openxmlformats.org/officeDocument/2006/relationships/hyperlink" Target="http://potagerdurable.com/" TargetMode="External"/><Relationship Id="rId129" Type="http://schemas.openxmlformats.org/officeDocument/2006/relationships/hyperlink" Target="http://girard.guilleme.pagesperso-orange.fr/potager.htm" TargetMode="External"/><Relationship Id="rId54" Type="http://schemas.openxmlformats.org/officeDocument/2006/relationships/hyperlink" Target="http://au-potager-bio.com/" TargetMode="External"/><Relationship Id="rId70" Type="http://schemas.openxmlformats.org/officeDocument/2006/relationships/hyperlink" Target="http://jardinoscope.canalblog.com/" TargetMode="External"/><Relationship Id="rId75" Type="http://schemas.openxmlformats.org/officeDocument/2006/relationships/hyperlink" Target="http://lejardincesttout.typepad.com/" TargetMode="External"/><Relationship Id="rId91" Type="http://schemas.openxmlformats.org/officeDocument/2006/relationships/hyperlink" Target="http://www.monechelle.com/" TargetMode="External"/><Relationship Id="rId96" Type="http://schemas.openxmlformats.org/officeDocument/2006/relationships/hyperlink" Target="http://www.lanature.fr/forum" TargetMode="External"/><Relationship Id="rId140" Type="http://schemas.openxmlformats.org/officeDocument/2006/relationships/hyperlink" Target="http://www.lejardinvivant.fr/" TargetMode="External"/><Relationship Id="rId145" Type="http://schemas.openxmlformats.org/officeDocument/2006/relationships/hyperlink" Target="https://microorganismesefficaces.wordpress.com/" TargetMode="External"/><Relationship Id="rId161" Type="http://schemas.openxmlformats.org/officeDocument/2006/relationships/hyperlink" Target="https://youtu.be/ulq0JxEIiEE" TargetMode="External"/><Relationship Id="rId166" Type="http://schemas.openxmlformats.org/officeDocument/2006/relationships/hyperlink" Target="https://www.facebook.com/video.php?v=10205354994707466" TargetMode="External"/><Relationship Id="rId1" Type="http://schemas.openxmlformats.org/officeDocument/2006/relationships/hyperlink" Target="http://www.webjardiner.com/especes/potiron.php" TargetMode="External"/><Relationship Id="rId6" Type="http://schemas.openxmlformats.org/officeDocument/2006/relationships/hyperlink" Target="http://mon-potager-en-carre.fr/" TargetMode="External"/><Relationship Id="rId23" Type="http://schemas.openxmlformats.org/officeDocument/2006/relationships/hyperlink" Target="http://potagerdurable.com/la-phacelie-cette-plante-engrais-mellifere-qui-fleurit-le-potager" TargetMode="External"/><Relationship Id="rId28" Type="http://schemas.openxmlformats.org/officeDocument/2006/relationships/hyperlink" Target="http://potagerdurable.com/votre-terre-est-elle-trop-pauvre-pour-faire-pousser-des-legumes" TargetMode="External"/><Relationship Id="rId49" Type="http://schemas.openxmlformats.org/officeDocument/2006/relationships/hyperlink" Target="http://potagerdurable.com/quels-legumes-planter-apres-recoltes-ete" TargetMode="External"/><Relationship Id="rId114" Type="http://schemas.openxmlformats.org/officeDocument/2006/relationships/hyperlink" Target="http://www.guide-des-aliments.com/" TargetMode="External"/><Relationship Id="rId119" Type="http://schemas.openxmlformats.org/officeDocument/2006/relationships/hyperlink" Target="http://www.jardin-a-manger.com/" TargetMode="External"/><Relationship Id="rId10" Type="http://schemas.openxmlformats.org/officeDocument/2006/relationships/hyperlink" Target="http://www.noeconservation.org/index2.php?goto=contenu&amp;rub=12&amp;srub=31&amp;ssrub=100" TargetMode="External"/><Relationship Id="rId31" Type="http://schemas.openxmlformats.org/officeDocument/2006/relationships/hyperlink" Target="http://potagerdurable.com/reussir-semis-en-pleine-terre-au-printemps" TargetMode="External"/><Relationship Id="rId44" Type="http://schemas.openxmlformats.org/officeDocument/2006/relationships/hyperlink" Target="http://potagerdurable.com/au-printemps-ne-pas-semer-trop-tot" TargetMode="External"/><Relationship Id="rId52" Type="http://schemas.openxmlformats.org/officeDocument/2006/relationships/hyperlink" Target="http://potagerdurable.com/pourquoi-je-range-mes-graines-dans-une-caisse-a-outils" TargetMode="External"/><Relationship Id="rId60" Type="http://schemas.openxmlformats.org/officeDocument/2006/relationships/hyperlink" Target="http://breuilletnature.blogspot.fr/" TargetMode="External"/><Relationship Id="rId65" Type="http://schemas.openxmlformats.org/officeDocument/2006/relationships/hyperlink" Target="http://monparadisvert.skynetblogs.be/" TargetMode="External"/><Relationship Id="rId73" Type="http://schemas.openxmlformats.org/officeDocument/2006/relationships/hyperlink" Target="http://lejardindenanny.skynetblogs.be/" TargetMode="External"/><Relationship Id="rId78" Type="http://schemas.openxmlformats.org/officeDocument/2006/relationships/hyperlink" Target="http://blog.hortik.com/" TargetMode="External"/><Relationship Id="rId81" Type="http://schemas.openxmlformats.org/officeDocument/2006/relationships/hyperlink" Target="http://jardin-secrets.com/" TargetMode="External"/><Relationship Id="rId86" Type="http://schemas.openxmlformats.org/officeDocument/2006/relationships/hyperlink" Target="http://www.biaugerme.com/" TargetMode="External"/><Relationship Id="rId94" Type="http://schemas.openxmlformats.org/officeDocument/2006/relationships/hyperlink" Target="http://lebiojardin.forumactif.org/" TargetMode="External"/><Relationship Id="rId99" Type="http://schemas.openxmlformats.org/officeDocument/2006/relationships/hyperlink" Target="http://semeurs.free.fr/wiki/index.php?title=Accueil" TargetMode="External"/><Relationship Id="rId101" Type="http://schemas.openxmlformats.org/officeDocument/2006/relationships/hyperlink" Target="http://grainesetplantes.com/" TargetMode="External"/><Relationship Id="rId122" Type="http://schemas.openxmlformats.org/officeDocument/2006/relationships/hyperlink" Target="http://www.nord-nature.org/" TargetMode="External"/><Relationship Id="rId130" Type="http://schemas.openxmlformats.org/officeDocument/2006/relationships/hyperlink" Target="http://madorrepotagerbio.esy.es/sites-consulter" TargetMode="External"/><Relationship Id="rId135" Type="http://schemas.openxmlformats.org/officeDocument/2006/relationships/hyperlink" Target="http://www.aujardin.com/" TargetMode="External"/><Relationship Id="rId143" Type="http://schemas.openxmlformats.org/officeDocument/2006/relationships/hyperlink" Target="http://www.labonnegraine.com/" TargetMode="External"/><Relationship Id="rId148" Type="http://schemas.openxmlformats.org/officeDocument/2006/relationships/hyperlink" Target="http://www.b-actif.fr/" TargetMode="External"/><Relationship Id="rId151" Type="http://schemas.openxmlformats.org/officeDocument/2006/relationships/hyperlink" Target="http://www.compostage.info/index.php" TargetMode="External"/><Relationship Id="rId156" Type="http://schemas.openxmlformats.org/officeDocument/2006/relationships/hyperlink" Target="http://www.certiferme.com/jardin/calendrier-des-saisons.html" TargetMode="External"/><Relationship Id="rId164" Type="http://schemas.openxmlformats.org/officeDocument/2006/relationships/hyperlink" Target="http://breuilletnature.blogspot.fr/p/recup.html" TargetMode="External"/><Relationship Id="rId169" Type="http://schemas.openxmlformats.org/officeDocument/2006/relationships/hyperlink" Target="http://bellessauvagesetplus.blogspot.fr/" TargetMode="External"/><Relationship Id="rId177" Type="http://schemas.openxmlformats.org/officeDocument/2006/relationships/drawing" Target="../drawings/drawing16.xml"/><Relationship Id="rId4" Type="http://schemas.openxmlformats.org/officeDocument/2006/relationships/hyperlink" Target="http://madorre.blogspot.fr/" TargetMode="External"/><Relationship Id="rId9" Type="http://schemas.openxmlformats.org/officeDocument/2006/relationships/hyperlink" Target="http://www.lepinet.fr/pap/" TargetMode="External"/><Relationship Id="rId172" Type="http://schemas.openxmlformats.org/officeDocument/2006/relationships/hyperlink" Target="http://www.bdpalsace.fr/tiki-view_articles.php?type=Classified" TargetMode="External"/><Relationship Id="rId13" Type="http://schemas.openxmlformats.org/officeDocument/2006/relationships/hyperlink" Target="http://potagerdurable.com/creer-une-nouvelle-parcelle-au-potager-a-partir-de-zero-avec-la-technique-abcd" TargetMode="External"/><Relationship Id="rId18" Type="http://schemas.openxmlformats.org/officeDocument/2006/relationships/hyperlink" Target="http://potagerdurable.com/le-remplissage-du-potager-en-carres" TargetMode="External"/><Relationship Id="rId39" Type="http://schemas.openxmlformats.org/officeDocument/2006/relationships/hyperlink" Target="http://potagerdurable.com/en-finir-avec-la-rotation-des-cultures" TargetMode="External"/><Relationship Id="rId109" Type="http://schemas.openxmlformats.org/officeDocument/2006/relationships/hyperlink" Target="http://environnement.ecole.free.fr/" TargetMode="External"/><Relationship Id="rId34" Type="http://schemas.openxmlformats.org/officeDocument/2006/relationships/hyperlink" Target="http://potagerdurable.com/anti-mildiou" TargetMode="External"/><Relationship Id="rId50" Type="http://schemas.openxmlformats.org/officeDocument/2006/relationships/hyperlink" Target="http://potagerdurable.com/pourquoi-l-automne-est-le-meilleur-moment-pour-commencer-un-tas-de-compost" TargetMode="External"/><Relationship Id="rId55" Type="http://schemas.openxmlformats.org/officeDocument/2006/relationships/hyperlink" Target="http://www.lavisdesplantes.fr/" TargetMode="External"/><Relationship Id="rId76" Type="http://schemas.openxmlformats.org/officeDocument/2006/relationships/hyperlink" Target="http://www.jardinlunaire.fr/" TargetMode="External"/><Relationship Id="rId97" Type="http://schemas.openxmlformats.org/officeDocument/2006/relationships/hyperlink" Target="http://www.jardiner-malin.fr/forum" TargetMode="External"/><Relationship Id="rId104" Type="http://schemas.openxmlformats.org/officeDocument/2006/relationships/hyperlink" Target="http://aupetitcolibri.free.fr/EcolieuAUPETITCOLIBRI.html" TargetMode="External"/><Relationship Id="rId120" Type="http://schemas.openxmlformats.org/officeDocument/2006/relationships/hyperlink" Target="http://agencedesarbres.org/" TargetMode="External"/><Relationship Id="rId125" Type="http://schemas.openxmlformats.org/officeDocument/2006/relationships/hyperlink" Target="http://www.potager-facile.net/" TargetMode="External"/><Relationship Id="rId141" Type="http://schemas.openxmlformats.org/officeDocument/2006/relationships/hyperlink" Target="mailto:pierre@aquaponie.biz" TargetMode="External"/><Relationship Id="rId146" Type="http://schemas.openxmlformats.org/officeDocument/2006/relationships/hyperlink" Target="http://www.terredhumus.fr/templates/terredhumus/mailto:yl@terredhumus.fr" TargetMode="External"/><Relationship Id="rId167" Type="http://schemas.openxmlformats.org/officeDocument/2006/relationships/hyperlink" Target="https://youtu.be/xHkq1edcbk4" TargetMode="External"/><Relationship Id="rId7" Type="http://schemas.openxmlformats.org/officeDocument/2006/relationships/hyperlink" Target="http://lepetitpotagerbio.wordpress.com/" TargetMode="External"/><Relationship Id="rId71" Type="http://schemas.openxmlformats.org/officeDocument/2006/relationships/hyperlink" Target="http://www.via-les-herbes.com/" TargetMode="External"/><Relationship Id="rId92" Type="http://schemas.openxmlformats.org/officeDocument/2006/relationships/hyperlink" Target="http://www.un-cadeau-original.com/categorie/cadeau-jardin/" TargetMode="External"/><Relationship Id="rId162" Type="http://schemas.openxmlformats.org/officeDocument/2006/relationships/hyperlink" Target="https://youtu.be/uK4NT7q9V2c" TargetMode="External"/><Relationship Id="rId2" Type="http://schemas.openxmlformats.org/officeDocument/2006/relationships/hyperlink" Target="http://www.permacultureetc.com/" TargetMode="External"/><Relationship Id="rId29" Type="http://schemas.openxmlformats.org/officeDocument/2006/relationships/hyperlink" Target="http://potagerdurable.com/ne-plus-becher-sa-terre-mais-l-aerer-avec-une-grelinette" TargetMode="External"/><Relationship Id="rId24" Type="http://schemas.openxmlformats.org/officeDocument/2006/relationships/hyperlink" Target="http://potagerdurable.com/en-fin-d-hiver-on-coupe-les-engrais-verts" TargetMode="External"/><Relationship Id="rId40" Type="http://schemas.openxmlformats.org/officeDocument/2006/relationships/hyperlink" Target="http://potagerdurable.com/planning-aide-pour-ne-plus-oublier-de-semer-un-legume" TargetMode="External"/><Relationship Id="rId45" Type="http://schemas.openxmlformats.org/officeDocument/2006/relationships/hyperlink" Target="http://potagerdurable.com/jardinage-debout-un-livre-qui-soulage-le-mal-de-dos" TargetMode="External"/><Relationship Id="rId66" Type="http://schemas.openxmlformats.org/officeDocument/2006/relationships/hyperlink" Target="http://lejardindemilie.wordpress.com/" TargetMode="External"/><Relationship Id="rId87" Type="http://schemas.openxmlformats.org/officeDocument/2006/relationships/hyperlink" Target="http://fr.jardins-animes.com/" TargetMode="External"/><Relationship Id="rId110" Type="http://schemas.openxmlformats.org/officeDocument/2006/relationships/hyperlink" Target="http://www.exoplantus.fr/" TargetMode="External"/><Relationship Id="rId115" Type="http://schemas.openxmlformats.org/officeDocument/2006/relationships/hyperlink" Target="http://www.guide-des-aliments.com/" TargetMode="External"/><Relationship Id="rId131" Type="http://schemas.openxmlformats.org/officeDocument/2006/relationships/hyperlink" Target="http://www.gerbeaud.com/" TargetMode="External"/><Relationship Id="rId136" Type="http://schemas.openxmlformats.org/officeDocument/2006/relationships/hyperlink" Target="http://www.un-jardin-bio.com/" TargetMode="External"/><Relationship Id="rId157" Type="http://schemas.openxmlformats.org/officeDocument/2006/relationships/hyperlink" Target="http://www.mon-bio-jardin.com/" TargetMode="External"/><Relationship Id="rId178" Type="http://schemas.openxmlformats.org/officeDocument/2006/relationships/vmlDrawing" Target="../drawings/vmlDrawing5.vml"/><Relationship Id="rId61" Type="http://schemas.openxmlformats.org/officeDocument/2006/relationships/hyperlink" Target="http://potagerducanal.blogspot.fr/" TargetMode="External"/><Relationship Id="rId82" Type="http://schemas.openxmlformats.org/officeDocument/2006/relationships/hyperlink" Target="http://lepotagerdesviolettes.blogspot.fr/" TargetMode="External"/><Relationship Id="rId152" Type="http://schemas.openxmlformats.org/officeDocument/2006/relationships/hyperlink" Target="http://www.grainesdetroc.fr/" TargetMode="External"/><Relationship Id="rId173" Type="http://schemas.openxmlformats.org/officeDocument/2006/relationships/hyperlink" Target="http://domaine-saint-laurent.fr/" TargetMode="External"/><Relationship Id="rId19" Type="http://schemas.openxmlformats.org/officeDocument/2006/relationships/hyperlink" Target="http://potagerdurable.com/3-astuces-pour-faire-du-purin-d-ortie-sans-odeur" TargetMode="External"/><Relationship Id="rId14" Type="http://schemas.openxmlformats.org/officeDocument/2006/relationships/hyperlink" Target="http://potagerdurable.com/comment-demarrer-un-petit-tas-de-compost-sans-composteur" TargetMode="External"/><Relationship Id="rId30" Type="http://schemas.openxmlformats.org/officeDocument/2006/relationships/hyperlink" Target="http://potagerdurable.com/faites-connaissance-avec-votre-terre" TargetMode="External"/><Relationship Id="rId35" Type="http://schemas.openxmlformats.org/officeDocument/2006/relationships/hyperlink" Target="http://potagerdurable.com/en-revenant-de-la-jardinerie-ne-plantez-surtout-pas-vos-plants-de-tomate" TargetMode="External"/><Relationship Id="rId56" Type="http://schemas.openxmlformats.org/officeDocument/2006/relationships/hyperlink" Target="http://www.un-jardin-bio.com/" TargetMode="External"/><Relationship Id="rId77" Type="http://schemas.openxmlformats.org/officeDocument/2006/relationships/hyperlink" Target="http://www.coffeebeanspot.com/" TargetMode="External"/><Relationship Id="rId100" Type="http://schemas.openxmlformats.org/officeDocument/2006/relationships/hyperlink" Target="http://www.grainesdetroc.fr/" TargetMode="External"/><Relationship Id="rId105" Type="http://schemas.openxmlformats.org/officeDocument/2006/relationships/hyperlink" Target="http://arrosoirs-secateurs.com/" TargetMode="External"/><Relationship Id="rId126" Type="http://schemas.openxmlformats.org/officeDocument/2006/relationships/hyperlink" Target="http://www.tous-au-potager.fr/" TargetMode="External"/><Relationship Id="rId147" Type="http://schemas.openxmlformats.org/officeDocument/2006/relationships/hyperlink" Target="http://www.lesamisdelortie.fr/" TargetMode="External"/><Relationship Id="rId168" Type="http://schemas.openxmlformats.org/officeDocument/2006/relationships/hyperlink" Target="https://youtu.be/K7YbfO1iYsA" TargetMode="External"/><Relationship Id="rId8" Type="http://schemas.openxmlformats.org/officeDocument/2006/relationships/hyperlink" Target="http://www.goutsdusud.fr/" TargetMode="External"/><Relationship Id="rId51" Type="http://schemas.openxmlformats.org/officeDocument/2006/relationships/hyperlink" Target="http://potagerdurable.com/comparatif-des-meilleurs-sites-internet-de-vente-de-semences-peu-ordinaires" TargetMode="External"/><Relationship Id="rId72" Type="http://schemas.openxmlformats.org/officeDocument/2006/relationships/hyperlink" Target="http://www.jardinbreton.fr/" TargetMode="External"/><Relationship Id="rId93" Type="http://schemas.openxmlformats.org/officeDocument/2006/relationships/hyperlink" Target="http://www.detenteaujardin.com/" TargetMode="External"/><Relationship Id="rId98" Type="http://schemas.openxmlformats.org/officeDocument/2006/relationships/hyperlink" Target="http://www.webjardiner.com/index.php?mod=forum" TargetMode="External"/><Relationship Id="rId121" Type="http://schemas.openxmlformats.org/officeDocument/2006/relationships/hyperlink" Target="http://jardincomestible.fr/" TargetMode="External"/><Relationship Id="rId142" Type="http://schemas.openxmlformats.org/officeDocument/2006/relationships/hyperlink" Target="http://webjardiner.com/" TargetMode="External"/><Relationship Id="rId163" Type="http://schemas.openxmlformats.org/officeDocument/2006/relationships/hyperlink" Target="http://www.ecolopop.info/2013/06/irrigation-solaire-au-goutte-a-goutte-une-technique-gratuite-a-la-portee-de-tous/16559" TargetMode="External"/><Relationship Id="rId3" Type="http://schemas.openxmlformats.org/officeDocument/2006/relationships/hyperlink" Target="http://jardin-plaisir.blogspot.fr/" TargetMode="External"/><Relationship Id="rId25" Type="http://schemas.openxmlformats.org/officeDocument/2006/relationships/hyperlink" Target="http://potagerdurable.com/comment-planter-les-poireaux-pour-avoir-plus-de-blanc" TargetMode="External"/><Relationship Id="rId46" Type="http://schemas.openxmlformats.org/officeDocument/2006/relationships/hyperlink" Target="http://potagerdurable.com/demarrer-son-potager-en-juin-avec-quels-legumes" TargetMode="External"/><Relationship Id="rId67" Type="http://schemas.openxmlformats.org/officeDocument/2006/relationships/hyperlink" Target="http://jardinbreton.wordpress.com/" TargetMode="External"/><Relationship Id="rId116" Type="http://schemas.openxmlformats.org/officeDocument/2006/relationships/hyperlink" Target="http://www.jaime-jardiner.com/" TargetMode="External"/><Relationship Id="rId137" Type="http://schemas.openxmlformats.org/officeDocument/2006/relationships/hyperlink" Target="http://www.intelligenceverte.org/DirectoryFr.asp" TargetMode="External"/><Relationship Id="rId158" Type="http://schemas.openxmlformats.org/officeDocument/2006/relationships/hyperlink" Target="http://www.jardinamel.fr/" TargetMode="External"/><Relationship Id="rId20" Type="http://schemas.openxmlformats.org/officeDocument/2006/relationships/hyperlink" Target="http://potagerdurable.com/compostage-en-surface" TargetMode="External"/><Relationship Id="rId41" Type="http://schemas.openxmlformats.org/officeDocument/2006/relationships/hyperlink" Target="http://potagerdurable.com/ne-vous-en-remettez-plus-au-hasard-pour-placer-vos-legumes-au-potager" TargetMode="External"/><Relationship Id="rId62" Type="http://schemas.openxmlformats.org/officeDocument/2006/relationships/hyperlink" Target="http://annelauresebastien.eklablog.fr/" TargetMode="External"/><Relationship Id="rId83" Type="http://schemas.openxmlformats.org/officeDocument/2006/relationships/hyperlink" Target="http://espacepotager.com/" TargetMode="External"/><Relationship Id="rId88" Type="http://schemas.openxmlformats.org/officeDocument/2006/relationships/hyperlink" Target="http://www.avnibio.com/" TargetMode="External"/><Relationship Id="rId111" Type="http://schemas.openxmlformats.org/officeDocument/2006/relationships/hyperlink" Target="http://www.fermedesaintemarthe.com/" TargetMode="External"/><Relationship Id="rId132" Type="http://schemas.openxmlformats.org/officeDocument/2006/relationships/hyperlink" Target="http://www.homejardin.com/accueil/index.html" TargetMode="External"/><Relationship Id="rId153" Type="http://schemas.openxmlformats.org/officeDocument/2006/relationships/hyperlink" Target="http://jardinage.normandie3000.com/" TargetMode="External"/><Relationship Id="rId174" Type="http://schemas.openxmlformats.org/officeDocument/2006/relationships/hyperlink" Target="http://lewebpedagogique.com/puechenvert/" TargetMode="External"/><Relationship Id="rId179" Type="http://schemas.openxmlformats.org/officeDocument/2006/relationships/comments" Target="../comments3.xml"/><Relationship Id="rId15" Type="http://schemas.openxmlformats.org/officeDocument/2006/relationships/hyperlink" Target="http://potagerdurable.com/reportage-construction-dun-potager-sureleve" TargetMode="External"/><Relationship Id="rId36" Type="http://schemas.openxmlformats.org/officeDocument/2006/relationships/hyperlink" Target="http://potagerdurable.com/mon-palmares-des-tomates-2013" TargetMode="External"/><Relationship Id="rId57" Type="http://schemas.openxmlformats.org/officeDocument/2006/relationships/hyperlink" Target="http://www.jardin-plaisir.blogspot.fr/" TargetMode="External"/><Relationship Id="rId106" Type="http://schemas.openxmlformats.org/officeDocument/2006/relationships/hyperlink" Target="http://www.aujardin.info/" TargetMode="External"/><Relationship Id="rId127" Type="http://schemas.openxmlformats.org/officeDocument/2006/relationships/hyperlink" Target="http://vegeculture.ne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chneiderjo68@gmail.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hyperlink" Target="http://11988.sg-autorepondeur.fr/image.php/?photo=c2ctYXV0b3JlcG9uZGV1ci5jb20vdXJsLnBocC8/ZT0zOTYyNzImYz0xMTk4OCZhPTc1MDQmdXJsPVlteHZaeTV2YkdsMmFXVnlZMnhsY21NdVkyOXRMMkpzYjJkMVpTOD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schneiderjo68@gmail.com" TargetMode="External"/><Relationship Id="rId1" Type="http://schemas.openxmlformats.org/officeDocument/2006/relationships/hyperlink" Target="http://cerises.de/" TargetMode="External"/><Relationship Id="rId4"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internet-signalement.gouv.fr/PortailWeb/planets/Accueil!input.action" TargetMode="External"/><Relationship Id="rId13" Type="http://schemas.openxmlformats.org/officeDocument/2006/relationships/hyperlink" Target="https://www.linkedin.com/shareArticle?mini=true&amp;url=https://www.service-public.fr/particuliers/actualites/A12437&amp;title=Une%20brigade%20num%C3%A9rique%20pour%20contacter%20la%20gendarmerie%20en%20ligne" TargetMode="External"/><Relationship Id="rId18" Type="http://schemas.openxmlformats.org/officeDocument/2006/relationships/hyperlink" Target="https://www.spamenmoins.com/inscription.php" TargetMode="External"/><Relationship Id="rId3" Type="http://schemas.openxmlformats.org/officeDocument/2006/relationships/hyperlink" Target="https://maps.google.com/?q=10,+rue+Saint+Marc-75002+Paris&amp;entry=gmail&amp;source=g" TargetMode="External"/><Relationship Id="rId21" Type="http://schemas.openxmlformats.org/officeDocument/2006/relationships/hyperlink" Target="https://www.spamenmoins.com/contact.php?Lang=FR" TargetMode="External"/><Relationship Id="rId7" Type="http://schemas.openxmlformats.org/officeDocument/2006/relationships/hyperlink" Target="http://www.police-nationale.interieur.gouv.fr/Organisation/Direction-Centrale-de-la-Police-Judiciaire/Lutte-contre-la-criminalite-organisee/Sous-direction-de-lutte-contre-la-cybercriminalite" TargetMode="External"/><Relationship Id="rId12" Type="http://schemas.openxmlformats.org/officeDocument/2006/relationships/hyperlink" Target="https://twitter.com/intent/tweet?text=Une%20brigade%20num%C3%A9rique%20pour%20contacter%20la%20gendarmerie%20en%20ligne&amp;url=https://www.service-public.fr/particuliers/actualites/A12437" TargetMode="External"/><Relationship Id="rId17" Type="http://schemas.openxmlformats.org/officeDocument/2006/relationships/hyperlink" Target="https://twitter.com/hashtag/BrigadeNum%C3%A9rique?src=hash" TargetMode="External"/><Relationship Id="rId2" Type="http://schemas.openxmlformats.org/officeDocument/2006/relationships/hyperlink" Target="http://www.hoaxbuster.com/" TargetMode="External"/><Relationship Id="rId16" Type="http://schemas.openxmlformats.org/officeDocument/2006/relationships/hyperlink" Target="https://twitter.com/gendarmerie" TargetMode="External"/><Relationship Id="rId20" Type="http://schemas.openxmlformats.org/officeDocument/2006/relationships/hyperlink" Target="https://www.spamenmoins.com/contact.php?Lang=FR" TargetMode="External"/><Relationship Id="rId1" Type="http://schemas.openxmlformats.org/officeDocument/2006/relationships/hyperlink" Target="http://www.hoaxbuster.com/" TargetMode="External"/><Relationship Id="rId6" Type="http://schemas.openxmlformats.org/officeDocument/2006/relationships/hyperlink" Target="http://www.police-nationale.interieur.gouv.fr/Organisation/Direction-Centrale-de-la-Police-Judiciaire" TargetMode="External"/><Relationship Id="rId11" Type="http://schemas.openxmlformats.org/officeDocument/2006/relationships/hyperlink" Target="https://www.facebook.com/sharer/sharer.php?u=https://www.service-public.fr/particuliers/actualites/A12437" TargetMode="External"/><Relationship Id="rId5" Type="http://schemas.openxmlformats.org/officeDocument/2006/relationships/hyperlink" Target="https://www.internet-signalement.gouv.fr/PortailWeb/planets/Accueil!input.action" TargetMode="External"/><Relationship Id="rId15" Type="http://schemas.openxmlformats.org/officeDocument/2006/relationships/hyperlink" Target="https://www.facebook.com/gendarmerienationale" TargetMode="External"/><Relationship Id="rId23" Type="http://schemas.openxmlformats.org/officeDocument/2006/relationships/drawing" Target="../drawings/drawing21.xml"/><Relationship Id="rId10" Type="http://schemas.openxmlformats.org/officeDocument/2006/relationships/hyperlink" Target="https://www.service-public.fr/particuliers/actualites/A12437/partager-par-courriel" TargetMode="External"/><Relationship Id="rId19" Type="http://schemas.openxmlformats.org/officeDocument/2006/relationships/hyperlink" Target="https://www.spamenmoins.com/inscription.php?Lang=FR" TargetMode="External"/><Relationship Id="rId4" Type="http://schemas.openxmlformats.org/officeDocument/2006/relationships/hyperlink" Target="https://www.internet-signalement.gouv.fr/PortailWeb/planets/Accueil!input.action" TargetMode="External"/><Relationship Id="rId9" Type="http://schemas.openxmlformats.org/officeDocument/2006/relationships/hyperlink" Target="https://www.internet-signalement.gouv.fr/PortailWeb/planets/Accueil!input.action" TargetMode="External"/><Relationship Id="rId14" Type="http://schemas.openxmlformats.org/officeDocument/2006/relationships/hyperlink" Target="https://www.gendarmerie.interieur.gouv.fr/" TargetMode="External"/><Relationship Id="rId22"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hoaxbuster.com/hoaxcenter/varietes" TargetMode="External"/><Relationship Id="rId7" Type="http://schemas.openxmlformats.org/officeDocument/2006/relationships/printerSettings" Target="../printerSettings/printerSettings28.bin"/><Relationship Id="rId2" Type="http://schemas.openxmlformats.org/officeDocument/2006/relationships/hyperlink" Target="http://fr.wikipedia.org/wiki/Roundup" TargetMode="External"/><Relationship Id="rId1" Type="http://schemas.openxmlformats.org/officeDocument/2006/relationships/hyperlink" Target="http://www.aujardin.org/traitement-salades-t25310.html" TargetMode="External"/><Relationship Id="rId6" Type="http://schemas.openxmlformats.org/officeDocument/2006/relationships/hyperlink" Target="mailto:redaction@hoaxbuster.com" TargetMode="External"/><Relationship Id="rId5" Type="http://schemas.openxmlformats.org/officeDocument/2006/relationships/hyperlink" Target="http://www.hoaxbuster.com/hoaxliste" TargetMode="External"/><Relationship Id="rId4" Type="http://schemas.openxmlformats.org/officeDocument/2006/relationships/hyperlink" Target="http://www.hoaxbuster.com/hoaxcenter/dangers"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jeuxdenim.be/jeu-Mixmo" TargetMode="External"/><Relationship Id="rId1" Type="http://schemas.openxmlformats.org/officeDocument/2006/relationships/hyperlink" Target="https://www.jeuxdenim.be/jeu-Mixm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lulu.com/" TargetMode="External"/><Relationship Id="rId2" Type="http://schemas.openxmlformats.org/officeDocument/2006/relationships/hyperlink" Target="http://lulu.com/" TargetMode="External"/><Relationship Id="rId1" Type="http://schemas.openxmlformats.org/officeDocument/2006/relationships/hyperlink" Target="http://www.elsassjournal.com/" TargetMode="External"/><Relationship Id="rId5" Type="http://schemas.openxmlformats.org/officeDocument/2006/relationships/printerSettings" Target="../printerSettings/printerSettings32.bin"/><Relationship Id="rId4" Type="http://schemas.openxmlformats.org/officeDocument/2006/relationships/hyperlink" Target="http://lulu.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rustica.fr/tv/glycine-tubereuse,7494.html" TargetMode="External"/><Relationship Id="rId2" Type="http://schemas.openxmlformats.org/officeDocument/2006/relationships/hyperlink" Target="http://bdpalsace.fr/tiki-download_file.php?fileId=65" TargetMode="External"/><Relationship Id="rId1" Type="http://schemas.openxmlformats.org/officeDocument/2006/relationships/hyperlink" Target="http://www.bdpalsace.fr/tiki-read_article.php?articleId=140" TargetMode="External"/><Relationship Id="rId6" Type="http://schemas.openxmlformats.org/officeDocument/2006/relationships/drawing" Target="../drawings/drawing28.xml"/><Relationship Id="rId5" Type="http://schemas.openxmlformats.org/officeDocument/2006/relationships/printerSettings" Target="../printerSettings/printerSettings36.bin"/><Relationship Id="rId4" Type="http://schemas.openxmlformats.org/officeDocument/2006/relationships/hyperlink" Target="http://www.fruitiers-rares.info/articles45a50/article48-Asiminier-Asimina-triloba-Pawpaw.html"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7.bin"/><Relationship Id="rId1" Type="http://schemas.openxmlformats.org/officeDocument/2006/relationships/hyperlink" Target="mailto:schneiderjo68@gmail.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pcastuces.com/pratique/bureautique/comptes/page1.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A1:F218"/>
  <sheetViews>
    <sheetView showGridLines="0" showRowColHeaders="0" tabSelected="1" zoomScaleNormal="100" workbookViewId="0">
      <pane ySplit="6" topLeftCell="A22" activePane="bottomLeft" state="frozen"/>
      <selection pane="bottomLeft" activeCell="C6" sqref="C6"/>
    </sheetView>
  </sheetViews>
  <sheetFormatPr baseColWidth="10" defaultColWidth="11" defaultRowHeight="17.5"/>
  <cols>
    <col min="1" max="1" width="1.58203125" style="2" customWidth="1"/>
    <col min="2" max="2" width="10" style="6" customWidth="1"/>
    <col min="3" max="3" width="10.4140625" style="513" customWidth="1"/>
    <col min="4" max="4" width="80.58203125" style="57" customWidth="1"/>
    <col min="5" max="5" width="46.08203125" style="131" customWidth="1"/>
    <col min="6" max="6" width="11" style="8"/>
    <col min="7" max="16384" width="11" style="2"/>
  </cols>
  <sheetData>
    <row r="1" spans="1:6" ht="6.75" customHeight="1" thickBot="1">
      <c r="A1" s="1101"/>
      <c r="B1" s="1078"/>
    </row>
    <row r="2" spans="1:6" s="87" customFormat="1" ht="27.5" customHeight="1" thickBot="1">
      <c r="B2" s="1222" t="s">
        <v>721</v>
      </c>
      <c r="C2" s="1223" t="s">
        <v>1</v>
      </c>
      <c r="D2" s="1224" t="s">
        <v>4761</v>
      </c>
      <c r="E2" s="1225" t="s">
        <v>4344</v>
      </c>
    </row>
    <row r="3" spans="1:6" ht="6.75" customHeight="1">
      <c r="B3" s="1226"/>
      <c r="C3" s="1227"/>
      <c r="D3" s="1228"/>
      <c r="E3" s="1229"/>
    </row>
    <row r="4" spans="1:6" ht="6.75" customHeight="1">
      <c r="B4" s="1230"/>
      <c r="C4" s="1227"/>
      <c r="D4" s="1231"/>
      <c r="E4" s="1232"/>
    </row>
    <row r="5" spans="1:6" ht="25" customHeight="1">
      <c r="B5" s="1080" t="s">
        <v>1565</v>
      </c>
      <c r="C5" s="1233">
        <v>43172</v>
      </c>
      <c r="D5" s="1234" t="s">
        <v>1566</v>
      </c>
      <c r="E5" s="1235" t="s">
        <v>1564</v>
      </c>
      <c r="F5" s="9"/>
    </row>
    <row r="6" spans="1:6" ht="6.75" customHeight="1">
      <c r="B6" s="1079"/>
      <c r="C6" s="1227"/>
      <c r="D6" s="1231"/>
      <c r="E6" s="1232"/>
    </row>
    <row r="7" spans="1:6" ht="25" customHeight="1">
      <c r="B7" s="1132" t="s">
        <v>72</v>
      </c>
      <c r="C7" s="1236" t="s">
        <v>4705</v>
      </c>
      <c r="D7" s="1237" t="s">
        <v>2</v>
      </c>
      <c r="E7" s="1238" t="s">
        <v>73</v>
      </c>
      <c r="F7" s="9"/>
    </row>
    <row r="8" spans="1:6" ht="25" customHeight="1">
      <c r="B8" s="1193">
        <v>1</v>
      </c>
      <c r="C8" s="1236" t="s">
        <v>4705</v>
      </c>
      <c r="D8" s="1239" t="s">
        <v>112</v>
      </c>
      <c r="E8" s="1240" t="s">
        <v>113</v>
      </c>
      <c r="F8" s="204"/>
    </row>
    <row r="9" spans="1:6" ht="25" customHeight="1">
      <c r="B9" s="1081">
        <v>2</v>
      </c>
      <c r="C9" s="1236" t="s">
        <v>4705</v>
      </c>
      <c r="D9" s="1237" t="s">
        <v>168</v>
      </c>
      <c r="E9" s="1238" t="s">
        <v>3966</v>
      </c>
      <c r="F9" s="9"/>
    </row>
    <row r="10" spans="1:6" ht="25" customHeight="1">
      <c r="B10" s="1192">
        <v>3</v>
      </c>
      <c r="C10" s="1236" t="s">
        <v>4705</v>
      </c>
      <c r="D10" s="1239" t="s">
        <v>3955</v>
      </c>
      <c r="E10" s="1240"/>
      <c r="F10" s="204"/>
    </row>
    <row r="11" spans="1:6" ht="25" customHeight="1">
      <c r="B11" s="1081">
        <v>4</v>
      </c>
      <c r="C11" s="1236" t="s">
        <v>4705</v>
      </c>
      <c r="D11" s="1237" t="s">
        <v>169</v>
      </c>
      <c r="E11" s="1238" t="s">
        <v>170</v>
      </c>
    </row>
    <row r="12" spans="1:6" ht="25" customHeight="1">
      <c r="B12" s="1081">
        <v>5</v>
      </c>
      <c r="C12" s="1236" t="s">
        <v>4705</v>
      </c>
      <c r="D12" s="1237" t="s">
        <v>299</v>
      </c>
      <c r="E12" s="1238"/>
    </row>
    <row r="13" spans="1:6" ht="25" customHeight="1">
      <c r="B13" s="1081">
        <v>11</v>
      </c>
      <c r="C13" s="1236" t="s">
        <v>4705</v>
      </c>
      <c r="D13" s="1237" t="s">
        <v>319</v>
      </c>
      <c r="E13" s="1238" t="s">
        <v>320</v>
      </c>
    </row>
    <row r="14" spans="1:6" ht="25" customHeight="1">
      <c r="B14" s="1081">
        <v>12</v>
      </c>
      <c r="C14" s="1236" t="s">
        <v>4705</v>
      </c>
      <c r="D14" s="1241" t="s">
        <v>321</v>
      </c>
      <c r="E14" s="1238" t="s">
        <v>442</v>
      </c>
    </row>
    <row r="15" spans="1:6" ht="25" customHeight="1">
      <c r="B15" s="1081">
        <v>13</v>
      </c>
      <c r="C15" s="1236" t="s">
        <v>4705</v>
      </c>
      <c r="D15" s="1237" t="s">
        <v>4449</v>
      </c>
      <c r="E15" s="1242" t="s">
        <v>4438</v>
      </c>
    </row>
    <row r="16" spans="1:6" ht="25" customHeight="1">
      <c r="B16" s="1081">
        <v>14</v>
      </c>
      <c r="C16" s="1236" t="s">
        <v>4705</v>
      </c>
      <c r="D16" s="1237" t="s">
        <v>426</v>
      </c>
      <c r="E16" s="1238" t="s">
        <v>441</v>
      </c>
    </row>
    <row r="17" spans="2:6" ht="25" customHeight="1">
      <c r="B17" s="1081">
        <v>15</v>
      </c>
      <c r="C17" s="1236" t="s">
        <v>4705</v>
      </c>
      <c r="D17" s="1237" t="s">
        <v>392</v>
      </c>
      <c r="E17" s="1238" t="s">
        <v>427</v>
      </c>
    </row>
    <row r="18" spans="2:6" ht="25" customHeight="1">
      <c r="B18" s="1081">
        <v>16</v>
      </c>
      <c r="C18" s="1236" t="s">
        <v>4705</v>
      </c>
      <c r="D18" s="1237" t="s">
        <v>440</v>
      </c>
      <c r="E18" s="1238" t="s">
        <v>431</v>
      </c>
      <c r="F18" s="9"/>
    </row>
    <row r="19" spans="2:6" ht="25" customHeight="1">
      <c r="B19" s="1081">
        <v>17</v>
      </c>
      <c r="C19" s="1236" t="s">
        <v>4705</v>
      </c>
      <c r="D19" s="1237" t="s">
        <v>517</v>
      </c>
      <c r="E19" s="1238" t="s">
        <v>518</v>
      </c>
    </row>
    <row r="20" spans="2:6" ht="25" customHeight="1">
      <c r="B20" s="1081">
        <v>18</v>
      </c>
      <c r="C20" s="1236" t="s">
        <v>4705</v>
      </c>
      <c r="D20" s="1237" t="s">
        <v>719</v>
      </c>
      <c r="E20" s="1238" t="s">
        <v>720</v>
      </c>
    </row>
    <row r="21" spans="2:6" ht="25" customHeight="1">
      <c r="B21" s="1082">
        <v>19</v>
      </c>
      <c r="C21" s="1236" t="s">
        <v>4705</v>
      </c>
      <c r="D21" s="1237" t="s">
        <v>722</v>
      </c>
      <c r="E21" s="1243" t="s">
        <v>723</v>
      </c>
    </row>
    <row r="22" spans="2:6" ht="25" customHeight="1">
      <c r="B22" s="1082">
        <v>25</v>
      </c>
      <c r="C22" s="1236" t="s">
        <v>4705</v>
      </c>
      <c r="D22" s="1244" t="s">
        <v>1562</v>
      </c>
      <c r="E22" s="1245" t="s">
        <v>783</v>
      </c>
    </row>
    <row r="23" spans="2:6" ht="25" customHeight="1">
      <c r="B23" s="1081">
        <v>26</v>
      </c>
      <c r="C23" s="1236" t="s">
        <v>4705</v>
      </c>
      <c r="D23" s="1237" t="s">
        <v>4163</v>
      </c>
      <c r="E23" s="1243" t="s">
        <v>4164</v>
      </c>
    </row>
    <row r="24" spans="2:6" ht="25" customHeight="1">
      <c r="B24" s="1081">
        <v>27</v>
      </c>
      <c r="C24" s="1236" t="s">
        <v>4705</v>
      </c>
      <c r="D24" s="1237" t="s">
        <v>1588</v>
      </c>
      <c r="E24" s="1238" t="s">
        <v>1589</v>
      </c>
    </row>
    <row r="25" spans="2:6" ht="26" customHeight="1">
      <c r="B25" s="1081">
        <v>28</v>
      </c>
      <c r="C25" s="1236" t="s">
        <v>4705</v>
      </c>
      <c r="D25" s="1237" t="s">
        <v>4394</v>
      </c>
      <c r="E25" s="1238" t="s">
        <v>4395</v>
      </c>
    </row>
    <row r="26" spans="2:6" ht="26" customHeight="1">
      <c r="B26" s="1081">
        <v>29</v>
      </c>
      <c r="C26" s="1236" t="s">
        <v>4705</v>
      </c>
      <c r="D26" s="1237" t="s">
        <v>1675</v>
      </c>
      <c r="E26" s="1244" t="s">
        <v>1677</v>
      </c>
    </row>
    <row r="27" spans="2:6" ht="26" customHeight="1">
      <c r="B27" s="1081">
        <v>30</v>
      </c>
      <c r="C27" s="1236" t="s">
        <v>4705</v>
      </c>
      <c r="D27" s="1237" t="s">
        <v>1682</v>
      </c>
      <c r="E27" s="1244" t="s">
        <v>1683</v>
      </c>
    </row>
    <row r="28" spans="2:6" ht="26" customHeight="1">
      <c r="B28" s="1081">
        <v>31</v>
      </c>
      <c r="C28" s="1236" t="s">
        <v>4705</v>
      </c>
      <c r="D28" s="1246" t="s">
        <v>1958</v>
      </c>
      <c r="E28" s="1242" t="s">
        <v>1959</v>
      </c>
    </row>
    <row r="29" spans="2:6" ht="26" customHeight="1">
      <c r="B29" s="1082">
        <v>32</v>
      </c>
      <c r="C29" s="1236" t="s">
        <v>4705</v>
      </c>
      <c r="D29" s="1241" t="s">
        <v>3867</v>
      </c>
      <c r="E29" s="1304" t="s">
        <v>4393</v>
      </c>
    </row>
    <row r="30" spans="2:6" ht="25" customHeight="1">
      <c r="B30" s="1081">
        <v>33</v>
      </c>
      <c r="C30" s="1236" t="s">
        <v>4705</v>
      </c>
      <c r="D30" s="1246" t="s">
        <v>3869</v>
      </c>
      <c r="E30" s="1243" t="s">
        <v>3870</v>
      </c>
    </row>
    <row r="31" spans="2:6" ht="25" customHeight="1">
      <c r="B31" s="1081">
        <v>34</v>
      </c>
      <c r="C31" s="1236" t="s">
        <v>4705</v>
      </c>
      <c r="D31" s="1241" t="s">
        <v>3896</v>
      </c>
      <c r="E31" s="1238" t="s">
        <v>3937</v>
      </c>
    </row>
    <row r="32" spans="2:6" ht="25" customHeight="1">
      <c r="B32" s="1081">
        <v>35</v>
      </c>
      <c r="C32" s="1236" t="s">
        <v>4705</v>
      </c>
      <c r="D32" s="1241" t="s">
        <v>4047</v>
      </c>
      <c r="E32" s="1247" t="s">
        <v>4094</v>
      </c>
    </row>
    <row r="33" spans="1:6" ht="25" customHeight="1">
      <c r="B33" s="1081">
        <v>36</v>
      </c>
      <c r="C33" s="1236" t="s">
        <v>4705</v>
      </c>
      <c r="D33" s="1237" t="s">
        <v>4115</v>
      </c>
      <c r="E33" s="1238" t="s">
        <v>4116</v>
      </c>
    </row>
    <row r="34" spans="1:6" ht="25" customHeight="1">
      <c r="A34" s="1056"/>
      <c r="B34" s="1083">
        <v>37</v>
      </c>
      <c r="C34" s="1236" t="s">
        <v>4705</v>
      </c>
      <c r="D34" s="1248" t="s">
        <v>4135</v>
      </c>
      <c r="E34" s="1249" t="s">
        <v>4134</v>
      </c>
    </row>
    <row r="35" spans="1:6" ht="25" customHeight="1">
      <c r="B35" s="1081">
        <v>38</v>
      </c>
      <c r="C35" s="1236" t="s">
        <v>4705</v>
      </c>
      <c r="D35" s="1237" t="s">
        <v>4161</v>
      </c>
      <c r="E35" s="1238" t="s">
        <v>4420</v>
      </c>
    </row>
    <row r="36" spans="1:6" ht="25" customHeight="1">
      <c r="B36" s="1081">
        <v>39</v>
      </c>
      <c r="C36" s="1236" t="s">
        <v>4705</v>
      </c>
      <c r="D36" s="1237" t="s">
        <v>4165</v>
      </c>
      <c r="E36" s="1238" t="s">
        <v>4565</v>
      </c>
    </row>
    <row r="37" spans="1:6" ht="25" customHeight="1">
      <c r="B37" s="1081">
        <v>41</v>
      </c>
      <c r="C37" s="1236" t="s">
        <v>4705</v>
      </c>
      <c r="D37" s="1237" t="s">
        <v>4167</v>
      </c>
      <c r="E37" s="1238" t="s">
        <v>4166</v>
      </c>
    </row>
    <row r="38" spans="1:6" ht="25" customHeight="1">
      <c r="B38" s="1081">
        <v>42</v>
      </c>
      <c r="C38" s="1236" t="s">
        <v>4705</v>
      </c>
      <c r="D38" s="1237" t="s">
        <v>4348</v>
      </c>
      <c r="E38" s="1238" t="s">
        <v>4351</v>
      </c>
    </row>
    <row r="39" spans="1:6" ht="25" customHeight="1" thickBot="1">
      <c r="B39" s="1081">
        <v>44</v>
      </c>
      <c r="C39" s="1236" t="s">
        <v>4705</v>
      </c>
      <c r="D39" s="1250" t="s">
        <v>4380</v>
      </c>
      <c r="E39" s="1251" t="s">
        <v>4381</v>
      </c>
    </row>
    <row r="40" spans="1:6" ht="25" customHeight="1" thickBot="1">
      <c r="B40" s="1164">
        <v>49</v>
      </c>
      <c r="C40" s="1236" t="s">
        <v>4705</v>
      </c>
      <c r="D40" s="1252" t="s">
        <v>4414</v>
      </c>
      <c r="E40" s="1253" t="s">
        <v>4415</v>
      </c>
    </row>
    <row r="41" spans="1:6" s="1166" customFormat="1" ht="10.5" customHeight="1" thickBot="1">
      <c r="B41" s="1165"/>
      <c r="C41" s="1254"/>
      <c r="D41" s="1255"/>
      <c r="E41" s="1256"/>
      <c r="F41" s="1167"/>
    </row>
    <row r="42" spans="1:6" s="1162" customFormat="1" ht="27.5" customHeight="1" thickBot="1">
      <c r="B42" s="1168"/>
      <c r="C42" s="1257">
        <v>43151</v>
      </c>
      <c r="D42" s="1258" t="s">
        <v>4688</v>
      </c>
      <c r="E42" s="1259" t="s">
        <v>4689</v>
      </c>
      <c r="F42" s="1163"/>
    </row>
    <row r="43" spans="1:6" s="1162" customFormat="1" ht="10.5" customHeight="1" thickBot="1">
      <c r="B43" s="1165"/>
      <c r="C43" s="1254"/>
      <c r="D43" s="1260"/>
      <c r="E43" s="1261"/>
      <c r="F43" s="1163"/>
    </row>
    <row r="44" spans="1:6" ht="25" customHeight="1" thickTop="1">
      <c r="B44" s="1184"/>
      <c r="C44" s="1262" t="s">
        <v>4687</v>
      </c>
      <c r="D44" s="1263" t="s">
        <v>4711</v>
      </c>
      <c r="E44" s="1264"/>
    </row>
    <row r="45" spans="1:6" ht="25" customHeight="1">
      <c r="B45" s="1184"/>
      <c r="C45" s="1265" t="s">
        <v>4687</v>
      </c>
      <c r="D45" s="1239" t="s">
        <v>4712</v>
      </c>
      <c r="E45" s="1266" t="s">
        <v>4713</v>
      </c>
    </row>
    <row r="46" spans="1:6" ht="25" customHeight="1">
      <c r="B46" s="1184"/>
      <c r="C46" s="1265" t="s">
        <v>4687</v>
      </c>
      <c r="D46" s="1267" t="s">
        <v>302</v>
      </c>
      <c r="E46" s="1240" t="s">
        <v>303</v>
      </c>
    </row>
    <row r="47" spans="1:6" ht="25" customHeight="1" thickBot="1">
      <c r="B47" s="1184"/>
      <c r="C47" s="1265" t="s">
        <v>4687</v>
      </c>
      <c r="D47" s="1268" t="s">
        <v>4698</v>
      </c>
      <c r="E47" s="1269" t="s">
        <v>4714</v>
      </c>
    </row>
    <row r="48" spans="1:6" ht="25" customHeight="1" thickBot="1">
      <c r="B48" s="1185"/>
      <c r="C48" s="1270" t="s">
        <v>4687</v>
      </c>
      <c r="D48" s="1271" t="s">
        <v>4669</v>
      </c>
      <c r="E48" s="1272" t="s">
        <v>4670</v>
      </c>
    </row>
    <row r="49" spans="2:5" ht="25" customHeight="1" thickBot="1">
      <c r="B49" s="1185"/>
      <c r="C49" s="1270" t="s">
        <v>4687</v>
      </c>
      <c r="D49" s="1273" t="s">
        <v>4701</v>
      </c>
      <c r="E49" s="1274" t="s">
        <v>4702</v>
      </c>
    </row>
    <row r="50" spans="2:5" ht="25" customHeight="1" thickBot="1">
      <c r="B50" s="1185"/>
      <c r="C50" s="1270" t="s">
        <v>4687</v>
      </c>
      <c r="D50" s="1239" t="s">
        <v>169</v>
      </c>
      <c r="E50" s="1275" t="s">
        <v>170</v>
      </c>
    </row>
    <row r="51" spans="2:5" ht="25" customHeight="1" thickBot="1">
      <c r="B51" s="1185"/>
      <c r="C51" s="1270" t="s">
        <v>4687</v>
      </c>
      <c r="D51" s="1276" t="s">
        <v>4416</v>
      </c>
      <c r="E51" s="1275" t="s">
        <v>4715</v>
      </c>
    </row>
    <row r="52" spans="2:5" ht="25" customHeight="1" thickBot="1">
      <c r="B52" s="1185"/>
      <c r="C52" s="1270" t="s">
        <v>4687</v>
      </c>
      <c r="D52" s="1276" t="s">
        <v>4417</v>
      </c>
      <c r="E52" s="1275" t="s">
        <v>4715</v>
      </c>
    </row>
    <row r="53" spans="2:5" ht="25" customHeight="1" thickBot="1">
      <c r="B53" s="1185"/>
      <c r="C53" s="1270" t="s">
        <v>4687</v>
      </c>
      <c r="D53" s="1277" t="s">
        <v>4418</v>
      </c>
      <c r="E53" s="1269" t="s">
        <v>4715</v>
      </c>
    </row>
    <row r="54" spans="2:5" ht="25" customHeight="1" thickBot="1">
      <c r="B54" s="1185"/>
      <c r="C54" s="1270" t="s">
        <v>4687</v>
      </c>
      <c r="D54" s="1277" t="s">
        <v>4419</v>
      </c>
      <c r="E54" s="1269" t="s">
        <v>4715</v>
      </c>
    </row>
    <row r="55" spans="2:5" ht="25" customHeight="1" thickBot="1">
      <c r="B55" s="1185"/>
      <c r="C55" s="1270" t="s">
        <v>4687</v>
      </c>
      <c r="D55" s="1277" t="s">
        <v>4716</v>
      </c>
      <c r="E55" s="1269" t="s">
        <v>4715</v>
      </c>
    </row>
    <row r="56" spans="2:5" ht="25" customHeight="1" thickBot="1">
      <c r="B56" s="1185"/>
      <c r="C56" s="1270" t="s">
        <v>4687</v>
      </c>
      <c r="D56" s="1273" t="s">
        <v>4703</v>
      </c>
      <c r="E56" s="1269" t="s">
        <v>4704</v>
      </c>
    </row>
    <row r="57" spans="2:5" ht="25" customHeight="1" thickBot="1">
      <c r="B57" s="1185"/>
      <c r="C57" s="1270" t="s">
        <v>4687</v>
      </c>
      <c r="D57" s="1273" t="s">
        <v>4699</v>
      </c>
      <c r="E57" s="1278" t="s">
        <v>4700</v>
      </c>
    </row>
    <row r="58" spans="2:5" ht="25" customHeight="1" thickBot="1">
      <c r="B58" s="1185"/>
      <c r="C58" s="1270" t="s">
        <v>4687</v>
      </c>
      <c r="D58" s="1273" t="s">
        <v>4717</v>
      </c>
      <c r="E58" s="1269" t="s">
        <v>4718</v>
      </c>
    </row>
    <row r="59" spans="2:5" ht="25" customHeight="1" thickBot="1">
      <c r="B59" s="1185"/>
      <c r="C59" s="1270" t="s">
        <v>4687</v>
      </c>
      <c r="D59" s="1273" t="s">
        <v>4651</v>
      </c>
      <c r="E59" s="1269" t="s">
        <v>4652</v>
      </c>
    </row>
    <row r="60" spans="2:5" ht="25" customHeight="1" thickBot="1">
      <c r="B60" s="1185"/>
      <c r="C60" s="1270" t="s">
        <v>4687</v>
      </c>
      <c r="D60" s="1273" t="s">
        <v>4653</v>
      </c>
      <c r="E60" s="1269" t="s">
        <v>4654</v>
      </c>
    </row>
    <row r="61" spans="2:5" ht="25" customHeight="1" thickBot="1">
      <c r="B61" s="1185"/>
      <c r="C61" s="1270" t="s">
        <v>4687</v>
      </c>
      <c r="D61" s="1279" t="s">
        <v>4655</v>
      </c>
      <c r="E61" s="1275" t="s">
        <v>4656</v>
      </c>
    </row>
    <row r="62" spans="2:5" ht="25" customHeight="1" thickBot="1">
      <c r="B62" s="1185"/>
      <c r="C62" s="1270" t="s">
        <v>4687</v>
      </c>
      <c r="D62" s="1273" t="s">
        <v>4657</v>
      </c>
      <c r="E62" s="1280" t="s">
        <v>4658</v>
      </c>
    </row>
    <row r="63" spans="2:5" ht="25" customHeight="1" thickBot="1">
      <c r="B63" s="1185"/>
      <c r="C63" s="1270" t="s">
        <v>4687</v>
      </c>
      <c r="D63" s="1281" t="s">
        <v>4659</v>
      </c>
      <c r="E63" s="1280" t="s">
        <v>4660</v>
      </c>
    </row>
    <row r="64" spans="2:5" ht="25" customHeight="1" thickBot="1">
      <c r="B64" s="1185"/>
      <c r="C64" s="1270" t="s">
        <v>4687</v>
      </c>
      <c r="D64" s="1273" t="s">
        <v>4661</v>
      </c>
      <c r="E64" s="1282" t="s">
        <v>4662</v>
      </c>
    </row>
    <row r="65" spans="1:6" ht="25" customHeight="1" thickBot="1">
      <c r="B65" s="1185"/>
      <c r="C65" s="1270" t="s">
        <v>4687</v>
      </c>
      <c r="D65" s="1273" t="s">
        <v>4663</v>
      </c>
      <c r="E65" s="1282" t="s">
        <v>4664</v>
      </c>
    </row>
    <row r="66" spans="1:6" ht="25" customHeight="1" thickBot="1">
      <c r="B66" s="1185"/>
      <c r="C66" s="1270" t="s">
        <v>4687</v>
      </c>
      <c r="D66" s="1268" t="s">
        <v>4665</v>
      </c>
      <c r="E66" s="1275" t="s">
        <v>4666</v>
      </c>
    </row>
    <row r="67" spans="1:6" ht="25" customHeight="1" thickBot="1">
      <c r="B67" s="1185"/>
      <c r="C67" s="1283" t="s">
        <v>4687</v>
      </c>
      <c r="D67" s="1239" t="s">
        <v>4667</v>
      </c>
      <c r="E67" s="1284" t="s">
        <v>4668</v>
      </c>
    </row>
    <row r="68" spans="1:6" ht="25" customHeight="1" thickTop="1" thickBot="1">
      <c r="B68" s="1185"/>
      <c r="C68" s="1283" t="s">
        <v>4687</v>
      </c>
      <c r="D68" s="1239" t="s">
        <v>4671</v>
      </c>
      <c r="E68" s="1285" t="s">
        <v>4672</v>
      </c>
    </row>
    <row r="69" spans="1:6" ht="25" customHeight="1" thickTop="1" thickBot="1">
      <c r="B69" s="1185"/>
      <c r="C69" s="1283" t="s">
        <v>4687</v>
      </c>
      <c r="D69" s="1239" t="s">
        <v>4673</v>
      </c>
      <c r="E69" s="1285"/>
    </row>
    <row r="70" spans="1:6" ht="25" customHeight="1" thickTop="1" thickBot="1">
      <c r="B70" s="1185"/>
      <c r="C70" s="1283" t="s">
        <v>4687</v>
      </c>
      <c r="D70" s="1239" t="s">
        <v>4674</v>
      </c>
      <c r="E70" s="1286"/>
    </row>
    <row r="71" spans="1:6" ht="25" customHeight="1" thickTop="1" thickBot="1">
      <c r="B71" s="1185"/>
      <c r="C71" s="1283" t="s">
        <v>4687</v>
      </c>
      <c r="D71" s="1239" t="s">
        <v>4675</v>
      </c>
      <c r="E71" s="1286" t="s">
        <v>4676</v>
      </c>
    </row>
    <row r="72" spans="1:6" ht="25" customHeight="1" thickTop="1" thickBot="1">
      <c r="B72" s="1185"/>
      <c r="C72" s="1283" t="s">
        <v>4687</v>
      </c>
      <c r="D72" s="1287" t="s">
        <v>4677</v>
      </c>
      <c r="E72" s="1286" t="s">
        <v>4678</v>
      </c>
    </row>
    <row r="73" spans="1:6" ht="25" customHeight="1" thickTop="1" thickBot="1">
      <c r="B73" s="1185"/>
      <c r="C73" s="1283" t="s">
        <v>4687</v>
      </c>
      <c r="D73" s="1287" t="s">
        <v>4679</v>
      </c>
      <c r="E73" s="1286" t="s">
        <v>4680</v>
      </c>
    </row>
    <row r="74" spans="1:6" ht="25" customHeight="1" thickTop="1" thickBot="1">
      <c r="B74" s="1185"/>
      <c r="C74" s="1283" t="s">
        <v>4687</v>
      </c>
      <c r="D74" s="1287" t="s">
        <v>4681</v>
      </c>
      <c r="E74" s="1286" t="s">
        <v>4682</v>
      </c>
    </row>
    <row r="75" spans="1:6" ht="25" customHeight="1" thickTop="1" thickBot="1">
      <c r="B75" s="1185"/>
      <c r="C75" s="1283" t="s">
        <v>4687</v>
      </c>
      <c r="D75" s="1288" t="s">
        <v>4683</v>
      </c>
      <c r="E75" s="1286" t="s">
        <v>4684</v>
      </c>
    </row>
    <row r="76" spans="1:6" ht="25" customHeight="1" thickTop="1" thickBot="1">
      <c r="B76" s="1185"/>
      <c r="C76" s="1283" t="s">
        <v>4687</v>
      </c>
      <c r="D76" s="1287" t="s">
        <v>4685</v>
      </c>
      <c r="E76" s="1286" t="s">
        <v>4686</v>
      </c>
    </row>
    <row r="77" spans="1:6" s="1166" customFormat="1" ht="10.5" customHeight="1" thickTop="1" thickBot="1">
      <c r="B77" s="1165"/>
      <c r="C77" s="1254"/>
      <c r="D77" s="1255"/>
      <c r="E77" s="1256"/>
      <c r="F77" s="1167"/>
    </row>
    <row r="78" spans="1:6" s="1162" customFormat="1" ht="27.5" customHeight="1" thickBot="1">
      <c r="B78" s="1168"/>
      <c r="C78" s="1257">
        <v>43160</v>
      </c>
      <c r="D78" s="1258" t="s">
        <v>4743</v>
      </c>
      <c r="E78" s="1259" t="s">
        <v>4689</v>
      </c>
      <c r="F78" s="1163"/>
    </row>
    <row r="79" spans="1:6" s="1162" customFormat="1" ht="10.5" customHeight="1" thickBot="1">
      <c r="B79" s="1165"/>
      <c r="C79" s="1254"/>
      <c r="D79" s="1260"/>
      <c r="E79" s="1261"/>
      <c r="F79" s="1163"/>
    </row>
    <row r="80" spans="1:6" ht="25" customHeight="1">
      <c r="A80" s="1305"/>
      <c r="B80" s="1306"/>
      <c r="C80" s="1307" t="s">
        <v>4744</v>
      </c>
      <c r="D80" s="1308" t="s">
        <v>4745</v>
      </c>
      <c r="E80" s="1309"/>
    </row>
    <row r="81" spans="2:5" ht="25" customHeight="1">
      <c r="B81" s="1310"/>
      <c r="C81" s="1311" t="s">
        <v>4744</v>
      </c>
      <c r="D81" s="1312" t="s">
        <v>4746</v>
      </c>
      <c r="E81" s="1313"/>
    </row>
    <row r="82" spans="2:5" ht="29" customHeight="1">
      <c r="B82" s="1310"/>
      <c r="C82" s="1311" t="s">
        <v>4744</v>
      </c>
      <c r="D82" s="1314" t="s">
        <v>4747</v>
      </c>
      <c r="E82" s="1313"/>
    </row>
    <row r="83" spans="2:5" ht="25" customHeight="1">
      <c r="B83" s="1310"/>
      <c r="C83" s="1311" t="s">
        <v>4744</v>
      </c>
      <c r="D83" s="1314" t="s">
        <v>4748</v>
      </c>
      <c r="E83" s="1313"/>
    </row>
    <row r="84" spans="2:5" ht="25" customHeight="1">
      <c r="B84" s="1310"/>
      <c r="C84" s="1311" t="s">
        <v>4744</v>
      </c>
      <c r="D84" s="1314" t="s">
        <v>4749</v>
      </c>
      <c r="E84" s="1313"/>
    </row>
    <row r="85" spans="2:5" ht="25" customHeight="1">
      <c r="B85" s="1310"/>
      <c r="C85" s="1311" t="s">
        <v>4744</v>
      </c>
      <c r="D85" s="1314" t="s">
        <v>4750</v>
      </c>
      <c r="E85" s="1313"/>
    </row>
    <row r="86" spans="2:5" ht="25" customHeight="1">
      <c r="B86" s="1310"/>
      <c r="C86" s="1311" t="s">
        <v>4744</v>
      </c>
      <c r="D86" s="1314" t="s">
        <v>4751</v>
      </c>
      <c r="E86" s="1313"/>
    </row>
    <row r="87" spans="2:5" ht="25" customHeight="1">
      <c r="B87" s="1310"/>
      <c r="C87" s="1311" t="s">
        <v>4744</v>
      </c>
      <c r="D87" s="1314" t="s">
        <v>4752</v>
      </c>
      <c r="E87" s="1313"/>
    </row>
    <row r="88" spans="2:5" ht="25" customHeight="1">
      <c r="B88" s="1310"/>
      <c r="C88" s="1311" t="s">
        <v>4744</v>
      </c>
      <c r="D88" s="1315" t="s">
        <v>4753</v>
      </c>
      <c r="E88" s="1313"/>
    </row>
    <row r="89" spans="2:5" ht="25" customHeight="1" thickBot="1">
      <c r="B89" s="1316"/>
      <c r="C89" s="1317" t="s">
        <v>4744</v>
      </c>
      <c r="D89" s="1318" t="s">
        <v>4754</v>
      </c>
      <c r="E89" s="1319"/>
    </row>
    <row r="90" spans="2:5" ht="25" customHeight="1">
      <c r="B90" s="1089"/>
      <c r="C90" s="1289"/>
      <c r="D90" s="1290"/>
      <c r="E90" s="1291"/>
    </row>
    <row r="91" spans="2:5" ht="25" customHeight="1">
      <c r="B91" s="1090"/>
      <c r="C91" s="1084"/>
      <c r="D91" s="1085"/>
      <c r="E91" s="132"/>
    </row>
    <row r="92" spans="2:5" ht="25" customHeight="1">
      <c r="B92" s="1090"/>
      <c r="C92" s="1084"/>
      <c r="D92" s="1085"/>
      <c r="E92" s="132"/>
    </row>
    <row r="93" spans="2:5" ht="25" customHeight="1">
      <c r="B93" s="1090"/>
      <c r="C93" s="1084"/>
      <c r="D93" s="1085"/>
      <c r="E93" s="132"/>
    </row>
    <row r="94" spans="2:5" ht="25" customHeight="1">
      <c r="B94" s="1090"/>
      <c r="C94" s="1084"/>
      <c r="D94" s="1085"/>
      <c r="E94" s="132"/>
    </row>
    <row r="95" spans="2:5" ht="25" customHeight="1">
      <c r="B95" s="1090"/>
      <c r="C95" s="1084"/>
      <c r="D95" s="1085"/>
      <c r="E95" s="132"/>
    </row>
    <row r="96" spans="2:5" ht="25" customHeight="1">
      <c r="B96" s="1090"/>
      <c r="C96" s="1084"/>
      <c r="D96" s="1085"/>
      <c r="E96" s="132"/>
    </row>
    <row r="97" spans="2:5" ht="25" customHeight="1">
      <c r="B97" s="1090"/>
      <c r="C97" s="1084"/>
      <c r="D97" s="1085"/>
      <c r="E97" s="132"/>
    </row>
    <row r="98" spans="2:5" ht="25" customHeight="1">
      <c r="B98" s="1090"/>
      <c r="C98" s="1084"/>
      <c r="D98" s="1085"/>
      <c r="E98" s="132"/>
    </row>
    <row r="99" spans="2:5" ht="25" customHeight="1">
      <c r="B99" s="1090"/>
      <c r="C99" s="1084"/>
      <c r="D99" s="1085"/>
      <c r="E99" s="132"/>
    </row>
    <row r="100" spans="2:5" ht="25" customHeight="1">
      <c r="B100" s="1090"/>
      <c r="C100" s="1084"/>
      <c r="D100" s="1085"/>
      <c r="E100" s="132"/>
    </row>
    <row r="101" spans="2:5" ht="25" customHeight="1">
      <c r="B101" s="1090"/>
      <c r="C101" s="1084"/>
      <c r="D101" s="1085"/>
      <c r="E101" s="132"/>
    </row>
    <row r="102" spans="2:5" ht="25" customHeight="1">
      <c r="B102" s="1090"/>
      <c r="C102" s="1084"/>
      <c r="D102" s="1085"/>
      <c r="E102" s="132"/>
    </row>
    <row r="103" spans="2:5" ht="25" customHeight="1">
      <c r="B103" s="1090"/>
      <c r="C103" s="1084"/>
      <c r="D103" s="1085"/>
      <c r="E103" s="132"/>
    </row>
    <row r="104" spans="2:5" ht="25" customHeight="1">
      <c r="B104" s="1090"/>
      <c r="C104" s="1084"/>
      <c r="D104" s="1085"/>
      <c r="E104" s="132"/>
    </row>
    <row r="105" spans="2:5" ht="25" customHeight="1">
      <c r="B105" s="1090"/>
      <c r="C105" s="1084"/>
      <c r="D105" s="1085"/>
      <c r="E105" s="132"/>
    </row>
    <row r="106" spans="2:5" ht="25" customHeight="1">
      <c r="B106" s="1090"/>
      <c r="C106" s="1084"/>
      <c r="D106" s="1085"/>
      <c r="E106" s="132"/>
    </row>
    <row r="107" spans="2:5" ht="25" customHeight="1">
      <c r="B107" s="1090"/>
      <c r="C107" s="1084"/>
      <c r="D107" s="1085"/>
      <c r="E107" s="132"/>
    </row>
    <row r="108" spans="2:5" ht="25" customHeight="1">
      <c r="B108" s="1090"/>
      <c r="C108" s="1084"/>
      <c r="D108" s="1085"/>
      <c r="E108" s="132"/>
    </row>
    <row r="109" spans="2:5" ht="25" customHeight="1">
      <c r="B109" s="1090"/>
      <c r="C109" s="1084"/>
      <c r="D109" s="1085"/>
      <c r="E109" s="132"/>
    </row>
    <row r="110" spans="2:5" ht="25" customHeight="1">
      <c r="B110" s="1090"/>
      <c r="C110" s="1084"/>
      <c r="D110" s="1085"/>
      <c r="E110" s="132"/>
    </row>
    <row r="111" spans="2:5" ht="25" customHeight="1">
      <c r="B111" s="1090"/>
      <c r="C111" s="1084"/>
      <c r="D111" s="1085"/>
      <c r="E111" s="132"/>
    </row>
    <row r="112" spans="2:5" ht="25" customHeight="1">
      <c r="B112" s="1090"/>
      <c r="C112" s="1084"/>
      <c r="D112" s="1085"/>
      <c r="E112" s="132"/>
    </row>
    <row r="113" spans="2:5" ht="25" customHeight="1">
      <c r="B113" s="1090"/>
      <c r="C113" s="1084"/>
      <c r="D113" s="1085"/>
      <c r="E113" s="132"/>
    </row>
    <row r="114" spans="2:5" ht="25" customHeight="1">
      <c r="B114" s="1090"/>
      <c r="C114" s="1084"/>
      <c r="D114" s="1085"/>
      <c r="E114" s="132"/>
    </row>
    <row r="115" spans="2:5" ht="25" customHeight="1">
      <c r="B115" s="1090"/>
      <c r="C115" s="1084"/>
      <c r="D115" s="1085"/>
      <c r="E115" s="132"/>
    </row>
    <row r="116" spans="2:5" ht="25" customHeight="1">
      <c r="B116" s="1090"/>
      <c r="C116" s="1084"/>
      <c r="D116" s="1085"/>
      <c r="E116" s="132"/>
    </row>
    <row r="117" spans="2:5" ht="25" customHeight="1">
      <c r="B117" s="1090"/>
      <c r="C117" s="1084"/>
      <c r="D117" s="1085"/>
      <c r="E117" s="132"/>
    </row>
    <row r="118" spans="2:5" ht="25" customHeight="1">
      <c r="B118" s="1090"/>
      <c r="C118" s="1084"/>
      <c r="D118" s="1085"/>
      <c r="E118" s="132"/>
    </row>
    <row r="119" spans="2:5" ht="25" customHeight="1">
      <c r="B119" s="1090"/>
      <c r="C119" s="1084"/>
      <c r="D119" s="1085"/>
      <c r="E119" s="132"/>
    </row>
    <row r="120" spans="2:5" ht="25" customHeight="1">
      <c r="B120" s="1090"/>
      <c r="C120" s="1084"/>
      <c r="D120" s="1085"/>
      <c r="E120" s="132"/>
    </row>
    <row r="121" spans="2:5" ht="25" customHeight="1">
      <c r="B121" s="1090"/>
      <c r="C121" s="1084"/>
      <c r="D121" s="1085"/>
      <c r="E121" s="132"/>
    </row>
    <row r="122" spans="2:5" ht="25" customHeight="1">
      <c r="B122" s="1090"/>
      <c r="C122" s="1084"/>
      <c r="D122" s="1085"/>
      <c r="E122" s="132"/>
    </row>
    <row r="123" spans="2:5" ht="25" customHeight="1">
      <c r="B123" s="1090"/>
      <c r="C123" s="1084"/>
      <c r="D123" s="1085"/>
      <c r="E123" s="132"/>
    </row>
    <row r="124" spans="2:5" ht="25" customHeight="1">
      <c r="B124" s="1090"/>
      <c r="C124" s="1084"/>
      <c r="D124" s="1085"/>
      <c r="E124" s="132"/>
    </row>
    <row r="125" spans="2:5" ht="25" customHeight="1">
      <c r="B125" s="1090"/>
      <c r="C125" s="1084"/>
      <c r="D125" s="1085"/>
      <c r="E125" s="132"/>
    </row>
    <row r="126" spans="2:5" ht="25" customHeight="1">
      <c r="B126" s="1090"/>
      <c r="C126" s="1084"/>
      <c r="D126" s="1085"/>
      <c r="E126" s="132"/>
    </row>
    <row r="127" spans="2:5" ht="25" customHeight="1">
      <c r="B127" s="1090"/>
      <c r="C127" s="1084"/>
      <c r="D127" s="1085"/>
      <c r="E127" s="132"/>
    </row>
    <row r="128" spans="2:5" ht="25" customHeight="1">
      <c r="B128" s="1090"/>
      <c r="C128" s="1084"/>
      <c r="D128" s="1085"/>
      <c r="E128" s="132"/>
    </row>
    <row r="129" spans="2:5" ht="25" customHeight="1">
      <c r="B129" s="1090"/>
      <c r="C129" s="1084"/>
      <c r="D129" s="1085"/>
      <c r="E129" s="132"/>
    </row>
    <row r="130" spans="2:5" ht="25" customHeight="1">
      <c r="B130" s="1090"/>
      <c r="C130" s="1084"/>
      <c r="D130" s="1085"/>
      <c r="E130" s="132"/>
    </row>
    <row r="131" spans="2:5" ht="25" customHeight="1">
      <c r="B131" s="1090"/>
      <c r="C131" s="1084"/>
      <c r="D131" s="1085"/>
      <c r="E131" s="132"/>
    </row>
    <row r="132" spans="2:5" ht="25" customHeight="1">
      <c r="B132" s="1090"/>
      <c r="C132" s="1084"/>
      <c r="D132" s="1085"/>
      <c r="E132" s="132"/>
    </row>
    <row r="133" spans="2:5" ht="25" customHeight="1">
      <c r="B133" s="1090"/>
      <c r="C133" s="1084"/>
      <c r="D133" s="1085"/>
      <c r="E133" s="132"/>
    </row>
    <row r="134" spans="2:5" ht="25" customHeight="1">
      <c r="B134" s="1090"/>
      <c r="C134" s="1084"/>
      <c r="D134" s="1085"/>
      <c r="E134" s="132"/>
    </row>
    <row r="135" spans="2:5" ht="25" customHeight="1">
      <c r="B135" s="1090"/>
      <c r="C135" s="1084"/>
      <c r="D135" s="1085"/>
      <c r="E135" s="132"/>
    </row>
    <row r="136" spans="2:5" ht="25" customHeight="1">
      <c r="B136" s="1090"/>
      <c r="C136" s="1084"/>
      <c r="D136" s="1085"/>
      <c r="E136" s="132"/>
    </row>
    <row r="137" spans="2:5" ht="25" customHeight="1">
      <c r="B137" s="1090"/>
      <c r="C137" s="1084"/>
      <c r="D137" s="1085"/>
      <c r="E137" s="132"/>
    </row>
    <row r="138" spans="2:5" ht="25" customHeight="1">
      <c r="B138" s="1090"/>
      <c r="C138" s="1084"/>
      <c r="D138" s="1085"/>
      <c r="E138" s="132"/>
    </row>
    <row r="139" spans="2:5" ht="25" customHeight="1">
      <c r="B139" s="1090"/>
      <c r="C139" s="1084"/>
      <c r="D139" s="1085"/>
      <c r="E139" s="132"/>
    </row>
    <row r="140" spans="2:5" ht="25" customHeight="1">
      <c r="B140" s="1090"/>
      <c r="C140" s="1084"/>
      <c r="D140" s="1085"/>
      <c r="E140" s="132"/>
    </row>
    <row r="141" spans="2:5" ht="25" customHeight="1">
      <c r="B141" s="1090"/>
      <c r="C141" s="1084"/>
      <c r="D141" s="1085"/>
      <c r="E141" s="132"/>
    </row>
    <row r="142" spans="2:5" ht="25" customHeight="1">
      <c r="B142" s="1090"/>
      <c r="C142" s="1084"/>
      <c r="D142" s="1085"/>
      <c r="E142" s="132"/>
    </row>
    <row r="143" spans="2:5" ht="25" customHeight="1">
      <c r="B143" s="1090"/>
      <c r="C143" s="1084"/>
      <c r="D143" s="1085"/>
      <c r="E143" s="132"/>
    </row>
    <row r="144" spans="2:5" ht="25" customHeight="1">
      <c r="B144" s="1090"/>
      <c r="C144" s="1084"/>
      <c r="D144" s="1085"/>
      <c r="E144" s="132"/>
    </row>
    <row r="145" spans="2:5" ht="25" customHeight="1">
      <c r="B145" s="1090"/>
      <c r="C145" s="1084"/>
      <c r="D145" s="1085"/>
      <c r="E145" s="132"/>
    </row>
    <row r="146" spans="2:5" ht="25" customHeight="1">
      <c r="B146" s="1090"/>
      <c r="C146" s="1084"/>
      <c r="D146" s="1085"/>
      <c r="E146" s="132"/>
    </row>
    <row r="147" spans="2:5" ht="25" customHeight="1">
      <c r="B147" s="1090"/>
      <c r="C147" s="1084"/>
      <c r="D147" s="1085"/>
      <c r="E147" s="132"/>
    </row>
    <row r="148" spans="2:5" ht="25" customHeight="1">
      <c r="B148" s="1090"/>
      <c r="C148" s="1084"/>
      <c r="D148" s="1085"/>
      <c r="E148" s="132"/>
    </row>
    <row r="149" spans="2:5" ht="25" customHeight="1">
      <c r="B149" s="1090"/>
      <c r="C149" s="1084"/>
      <c r="D149" s="1085"/>
      <c r="E149" s="132"/>
    </row>
    <row r="150" spans="2:5" ht="25" customHeight="1">
      <c r="B150" s="1090"/>
      <c r="C150" s="1084"/>
      <c r="D150" s="1085"/>
      <c r="E150" s="132"/>
    </row>
    <row r="151" spans="2:5" ht="25" customHeight="1">
      <c r="B151" s="1090"/>
      <c r="C151" s="1084"/>
      <c r="D151" s="1085"/>
      <c r="E151" s="132"/>
    </row>
    <row r="152" spans="2:5" ht="25" customHeight="1">
      <c r="B152" s="1090"/>
      <c r="C152" s="1084"/>
      <c r="D152" s="1085"/>
      <c r="E152" s="132"/>
    </row>
    <row r="153" spans="2:5" ht="25" customHeight="1">
      <c r="B153" s="1090"/>
      <c r="C153" s="1084"/>
      <c r="D153" s="1085"/>
      <c r="E153" s="132"/>
    </row>
    <row r="154" spans="2:5" ht="25" customHeight="1">
      <c r="B154" s="1090"/>
      <c r="C154" s="1084"/>
      <c r="D154" s="1085"/>
      <c r="E154" s="132"/>
    </row>
    <row r="155" spans="2:5" ht="25" customHeight="1">
      <c r="B155" s="1090"/>
      <c r="C155" s="1084"/>
      <c r="D155" s="1085"/>
      <c r="E155" s="132"/>
    </row>
    <row r="156" spans="2:5" ht="25" customHeight="1">
      <c r="B156" s="1090"/>
      <c r="C156" s="1084"/>
      <c r="D156" s="1085"/>
      <c r="E156" s="132"/>
    </row>
    <row r="157" spans="2:5" ht="25" customHeight="1">
      <c r="B157" s="1090"/>
      <c r="C157" s="1084"/>
      <c r="D157" s="1085"/>
      <c r="E157" s="132"/>
    </row>
    <row r="158" spans="2:5" ht="25" customHeight="1">
      <c r="B158" s="1090"/>
      <c r="C158" s="1084"/>
      <c r="D158" s="1085"/>
      <c r="E158" s="132"/>
    </row>
    <row r="159" spans="2:5" ht="25" customHeight="1">
      <c r="B159" s="1090"/>
      <c r="C159" s="1084"/>
      <c r="D159" s="1085"/>
      <c r="E159" s="132"/>
    </row>
    <row r="160" spans="2:5" ht="25" customHeight="1">
      <c r="B160" s="1090"/>
      <c r="C160" s="1084"/>
      <c r="D160" s="1085"/>
      <c r="E160" s="132"/>
    </row>
    <row r="161" spans="2:5" ht="25" customHeight="1">
      <c r="B161" s="1090"/>
      <c r="C161" s="1084"/>
      <c r="D161" s="1085"/>
      <c r="E161" s="132"/>
    </row>
    <row r="162" spans="2:5" ht="25" customHeight="1">
      <c r="B162" s="1090"/>
      <c r="C162" s="1084"/>
      <c r="D162" s="1085"/>
      <c r="E162" s="132"/>
    </row>
    <row r="163" spans="2:5" ht="25" customHeight="1">
      <c r="B163" s="1090"/>
      <c r="C163" s="1084"/>
      <c r="D163" s="1085"/>
      <c r="E163" s="132"/>
    </row>
    <row r="164" spans="2:5" ht="25" customHeight="1">
      <c r="B164" s="1090"/>
      <c r="C164" s="1084"/>
      <c r="D164" s="1085"/>
      <c r="E164" s="132"/>
    </row>
    <row r="165" spans="2:5" ht="25" customHeight="1">
      <c r="B165" s="1090"/>
      <c r="C165" s="1084"/>
      <c r="D165" s="1085"/>
      <c r="E165" s="132"/>
    </row>
    <row r="166" spans="2:5" ht="25" customHeight="1">
      <c r="B166" s="1090"/>
      <c r="C166" s="1084"/>
      <c r="D166" s="1085"/>
      <c r="E166" s="132"/>
    </row>
    <row r="167" spans="2:5" ht="25" customHeight="1">
      <c r="B167" s="1090"/>
      <c r="C167" s="1084"/>
      <c r="D167" s="1085"/>
      <c r="E167" s="132"/>
    </row>
    <row r="168" spans="2:5" ht="25" customHeight="1">
      <c r="B168" s="1090"/>
      <c r="C168" s="1084"/>
      <c r="D168" s="1085"/>
      <c r="E168" s="132"/>
    </row>
    <row r="169" spans="2:5" ht="25" customHeight="1">
      <c r="B169" s="1090"/>
      <c r="C169" s="1084"/>
      <c r="D169" s="1085"/>
      <c r="E169" s="132"/>
    </row>
    <row r="170" spans="2:5" ht="25" customHeight="1">
      <c r="B170" s="1090"/>
      <c r="C170" s="1084"/>
      <c r="D170" s="1085"/>
      <c r="E170" s="132"/>
    </row>
    <row r="171" spans="2:5" ht="25" customHeight="1">
      <c r="B171" s="1090"/>
      <c r="C171" s="1084"/>
      <c r="D171" s="1085"/>
      <c r="E171" s="132"/>
    </row>
    <row r="172" spans="2:5" ht="25" customHeight="1">
      <c r="B172" s="1090"/>
      <c r="C172" s="1084"/>
      <c r="D172" s="1085"/>
      <c r="E172" s="132"/>
    </row>
    <row r="173" spans="2:5" ht="25" customHeight="1">
      <c r="B173" s="1090"/>
      <c r="C173" s="1084"/>
      <c r="D173" s="1085"/>
      <c r="E173" s="132"/>
    </row>
    <row r="174" spans="2:5" ht="25" customHeight="1">
      <c r="B174" s="1090"/>
      <c r="C174" s="1084"/>
      <c r="D174" s="1085"/>
      <c r="E174" s="132"/>
    </row>
    <row r="175" spans="2:5" ht="25" customHeight="1">
      <c r="B175" s="1090"/>
      <c r="C175" s="1084"/>
      <c r="D175" s="1085"/>
      <c r="E175" s="132"/>
    </row>
    <row r="176" spans="2:5" ht="25" customHeight="1">
      <c r="B176" s="1090"/>
      <c r="C176" s="1084"/>
      <c r="D176" s="1085"/>
      <c r="E176" s="132"/>
    </row>
    <row r="177" spans="2:5" ht="25" customHeight="1">
      <c r="B177" s="1090"/>
      <c r="C177" s="1084"/>
      <c r="D177" s="1085"/>
      <c r="E177" s="132"/>
    </row>
    <row r="178" spans="2:5" ht="25" customHeight="1">
      <c r="B178" s="1090"/>
      <c r="C178" s="1084"/>
      <c r="D178" s="1085"/>
      <c r="E178" s="132"/>
    </row>
    <row r="179" spans="2:5" ht="25" customHeight="1">
      <c r="B179" s="1090"/>
      <c r="C179" s="1084"/>
      <c r="D179" s="1085"/>
      <c r="E179" s="132"/>
    </row>
    <row r="180" spans="2:5" ht="25" customHeight="1">
      <c r="B180" s="1090"/>
      <c r="C180" s="1084"/>
      <c r="D180" s="1085"/>
      <c r="E180" s="132"/>
    </row>
    <row r="181" spans="2:5" ht="25" customHeight="1">
      <c r="B181" s="1090"/>
      <c r="C181" s="1084"/>
      <c r="D181" s="1085"/>
      <c r="E181" s="132"/>
    </row>
    <row r="182" spans="2:5" ht="25" customHeight="1">
      <c r="B182" s="1090"/>
      <c r="C182" s="1084"/>
      <c r="D182" s="1085"/>
      <c r="E182" s="132"/>
    </row>
    <row r="183" spans="2:5" ht="25" customHeight="1">
      <c r="B183" s="1090"/>
      <c r="C183" s="1084"/>
      <c r="D183" s="1085"/>
      <c r="E183" s="132"/>
    </row>
    <row r="184" spans="2:5" ht="25" customHeight="1">
      <c r="B184" s="1090"/>
      <c r="C184" s="1084"/>
      <c r="D184" s="1085"/>
      <c r="E184" s="132"/>
    </row>
    <row r="185" spans="2:5" ht="25" customHeight="1">
      <c r="B185" s="1090"/>
      <c r="C185" s="1084"/>
      <c r="D185" s="1085"/>
      <c r="E185" s="132"/>
    </row>
    <row r="186" spans="2:5" ht="25" customHeight="1">
      <c r="B186" s="1090"/>
      <c r="C186" s="1084"/>
      <c r="D186" s="1085"/>
      <c r="E186" s="132"/>
    </row>
    <row r="187" spans="2:5" ht="25" customHeight="1">
      <c r="B187" s="1090"/>
      <c r="C187" s="1084"/>
      <c r="D187" s="1085"/>
      <c r="E187" s="132"/>
    </row>
    <row r="188" spans="2:5">
      <c r="B188" s="1091"/>
      <c r="C188" s="1084"/>
      <c r="D188" s="1087"/>
      <c r="E188" s="1088"/>
    </row>
    <row r="189" spans="2:5">
      <c r="B189" s="1091"/>
      <c r="C189" s="1084"/>
      <c r="D189" s="1087"/>
      <c r="E189" s="1088"/>
    </row>
    <row r="190" spans="2:5">
      <c r="B190" s="1086"/>
      <c r="C190" s="1084"/>
      <c r="D190" s="1087"/>
      <c r="E190" s="1088"/>
    </row>
    <row r="191" spans="2:5">
      <c r="B191" s="1086"/>
      <c r="C191" s="1084"/>
      <c r="D191" s="1087"/>
      <c r="E191" s="1088"/>
    </row>
    <row r="192" spans="2:5">
      <c r="B192" s="1086"/>
      <c r="C192" s="1084"/>
      <c r="D192" s="1087"/>
      <c r="E192" s="1088"/>
    </row>
    <row r="193" spans="2:5">
      <c r="B193" s="1086"/>
      <c r="C193" s="1084"/>
      <c r="D193" s="1087"/>
      <c r="E193" s="1088"/>
    </row>
    <row r="194" spans="2:5">
      <c r="B194" s="1086"/>
      <c r="C194" s="1084"/>
      <c r="D194" s="1087"/>
      <c r="E194" s="1088"/>
    </row>
    <row r="195" spans="2:5">
      <c r="B195" s="1086"/>
      <c r="C195" s="1084"/>
      <c r="D195" s="1087"/>
      <c r="E195" s="1088"/>
    </row>
    <row r="196" spans="2:5">
      <c r="B196" s="1086"/>
      <c r="C196" s="1084"/>
      <c r="D196" s="1087"/>
      <c r="E196" s="1088"/>
    </row>
    <row r="197" spans="2:5">
      <c r="B197" s="1086"/>
      <c r="C197" s="1084"/>
      <c r="D197" s="1087"/>
      <c r="E197" s="1088"/>
    </row>
    <row r="198" spans="2:5">
      <c r="B198" s="1086"/>
      <c r="C198" s="1084"/>
      <c r="D198" s="1087"/>
      <c r="E198" s="1088"/>
    </row>
    <row r="199" spans="2:5">
      <c r="B199" s="1086"/>
      <c r="C199" s="1084"/>
      <c r="D199" s="1087"/>
      <c r="E199" s="1088"/>
    </row>
    <row r="200" spans="2:5">
      <c r="B200" s="1086"/>
      <c r="C200" s="1084"/>
      <c r="D200" s="1087"/>
      <c r="E200" s="1088"/>
    </row>
    <row r="201" spans="2:5">
      <c r="B201" s="1086"/>
      <c r="C201" s="1084"/>
      <c r="D201" s="1087"/>
      <c r="E201" s="1088"/>
    </row>
    <row r="202" spans="2:5">
      <c r="B202" s="1086"/>
      <c r="C202" s="1084"/>
      <c r="D202" s="1087"/>
      <c r="E202" s="1088"/>
    </row>
    <row r="203" spans="2:5">
      <c r="B203" s="1086"/>
      <c r="C203" s="1084"/>
      <c r="D203" s="1087"/>
      <c r="E203" s="1088"/>
    </row>
    <row r="204" spans="2:5">
      <c r="B204" s="1086"/>
      <c r="C204" s="1084"/>
      <c r="D204" s="1087"/>
      <c r="E204" s="1088"/>
    </row>
    <row r="205" spans="2:5">
      <c r="B205" s="1086"/>
      <c r="C205" s="1084"/>
      <c r="D205" s="1087"/>
      <c r="E205" s="1088"/>
    </row>
    <row r="206" spans="2:5">
      <c r="B206" s="1086"/>
      <c r="C206" s="1084"/>
      <c r="D206" s="1087"/>
      <c r="E206" s="1088"/>
    </row>
    <row r="207" spans="2:5">
      <c r="B207" s="1086"/>
      <c r="C207" s="1084"/>
      <c r="D207" s="1087"/>
      <c r="E207" s="1088"/>
    </row>
    <row r="208" spans="2:5">
      <c r="B208" s="1086"/>
      <c r="C208" s="1084"/>
      <c r="D208" s="1087"/>
      <c r="E208" s="1088"/>
    </row>
    <row r="209" spans="2:5">
      <c r="B209" s="1086"/>
      <c r="C209" s="1084"/>
      <c r="D209" s="1087"/>
      <c r="E209" s="1088"/>
    </row>
    <row r="210" spans="2:5">
      <c r="B210" s="1086"/>
      <c r="C210" s="1084"/>
      <c r="D210" s="1087"/>
      <c r="E210" s="1088"/>
    </row>
    <row r="211" spans="2:5">
      <c r="B211" s="1086"/>
      <c r="C211" s="1084"/>
      <c r="D211" s="1087"/>
      <c r="E211" s="1088"/>
    </row>
    <row r="212" spans="2:5">
      <c r="B212" s="1086"/>
      <c r="C212" s="1084"/>
      <c r="D212" s="1087"/>
      <c r="E212" s="1088"/>
    </row>
    <row r="213" spans="2:5">
      <c r="B213" s="1086"/>
      <c r="C213" s="1084"/>
      <c r="D213" s="1087"/>
      <c r="E213" s="1088"/>
    </row>
    <row r="214" spans="2:5">
      <c r="B214" s="1086"/>
      <c r="C214" s="1084"/>
      <c r="D214" s="1087"/>
      <c r="E214" s="1088"/>
    </row>
    <row r="215" spans="2:5">
      <c r="B215" s="1086"/>
      <c r="C215" s="1084"/>
      <c r="D215" s="1087"/>
      <c r="E215" s="1088"/>
    </row>
    <row r="216" spans="2:5">
      <c r="B216" s="1086"/>
      <c r="C216" s="1084"/>
      <c r="D216" s="1087"/>
      <c r="E216" s="1088"/>
    </row>
    <row r="217" spans="2:5">
      <c r="B217" s="1086"/>
      <c r="C217" s="1084"/>
      <c r="D217" s="1087"/>
      <c r="E217" s="1088"/>
    </row>
    <row r="218" spans="2:5">
      <c r="B218" s="1086"/>
      <c r="C218" s="1084"/>
      <c r="D218" s="1087"/>
      <c r="E218" s="1088"/>
    </row>
  </sheetData>
  <sheetProtection password="C9BC" sheet="1" objects="1" scenarios="1"/>
  <sortState ref="A9:F43">
    <sortCondition ref="B9:B43"/>
  </sortState>
  <phoneticPr fontId="9" type="noConversion"/>
  <hyperlinks>
    <hyperlink ref="B5" location="'00 '!A1" display="000"/>
    <hyperlink ref="B10" location="'03'!A1" display="'03'!A1"/>
    <hyperlink ref="B11" location="'04 '!A1" display="'04 '!A1"/>
    <hyperlink ref="B12" location="'05'!A1" display="'05'!A1"/>
    <hyperlink ref="B13" location="'11 '!A1" display="'11 '!A1"/>
    <hyperlink ref="B14" location="'12 '!A1" display="'12 '!A1"/>
    <hyperlink ref="B16" location="' 14 '!A1" display="' 14 '!A1"/>
    <hyperlink ref="B17" location="' 15 '!A1" display="' 15 '!A1"/>
    <hyperlink ref="B18" location="' 16 '!A1" display="' 16 '!A1"/>
    <hyperlink ref="B19" location="' 17 '!A1" display="' 17 '!A1"/>
    <hyperlink ref="B20" location="' 18 '!A1" display="' 18 '!A1"/>
    <hyperlink ref="B21" location="'19'!A1" display="'19'!A1"/>
    <hyperlink ref="B22" location="'25'!A1" display="'25'!A1"/>
    <hyperlink ref="B23" location="' 26 '!A1" display="' 26 '!A1"/>
    <hyperlink ref="B24" location="' 27 '!A1" display="' 27 '!A1"/>
    <hyperlink ref="B25" location="' 28 '!A1" display="' 28 '!A1"/>
    <hyperlink ref="B26" location="' 29 '!A1" display="' 29 '!A1"/>
    <hyperlink ref="B27" location="'30'!A1" display="'30'!A1"/>
    <hyperlink ref="B28" location="' 31 '!A1" display="' 31 '!A1"/>
    <hyperlink ref="B30" location="' 33 '!A1" display="' 33 '!A1"/>
    <hyperlink ref="B32" location="'35'!A1" display="'35'!A1"/>
    <hyperlink ref="B34" location="'37'!A1" display="'37'!A1"/>
    <hyperlink ref="B36" location="' 39 '!A1" display="' 39 '!A1"/>
    <hyperlink ref="B37" location="' 41 '!A1" display="' 41 '!A1"/>
    <hyperlink ref="B29" location="'32'!A1" display="'32'!A1"/>
    <hyperlink ref="B31" location="'34'!A1" display="'34'!A1"/>
    <hyperlink ref="B33" location="' 36 '!A1" display="' 36 '!A1"/>
    <hyperlink ref="B35" location="'38 '!A1" display="'38 '!A1"/>
    <hyperlink ref="B38" location="' 42 '!A1" display="' 42 '!A1"/>
    <hyperlink ref="B39" location="' 44 '!A1" display="' 44 '!A1"/>
    <hyperlink ref="B7" location="'Dico perso '!A1" display="'Dico perso '!A1"/>
    <hyperlink ref="B40" location="'49 '!A1" display="'49 '!A1"/>
    <hyperlink ref="B15" location="' 13 '!A1" display="' 13 '!A1"/>
    <hyperlink ref="B8" location="'01 '!A1" display="'01 '!A1"/>
    <hyperlink ref="B9" location="'02 '!A1" display="'02 '!A1"/>
  </hyperlinks>
  <printOptions horizontalCentered="1"/>
  <pageMargins left="0.59055118110236227" right="0.39370078740157483" top="0.59055118110236227" bottom="0.59055118110236227" header="0.51181102362204722" footer="0.51181102362204722"/>
  <pageSetup paperSize="9" scale="73" orientation="portrait" horizontalDpi="4294967293" r:id="rId1"/>
  <headerFooter alignWithMargins="0">
    <oddFooter xml:space="preserve">&amp;L&amp;8&amp;F &amp;A &amp;R&amp;8&amp;P &amp;N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O17"/>
  <sheetViews>
    <sheetView showGridLines="0" showRowColHeaders="0" showZeros="0" zoomScale="116" workbookViewId="0">
      <pane ySplit="1" topLeftCell="A2" activePane="bottomLeft" state="frozen"/>
      <selection activeCell="D5" sqref="D5"/>
      <selection pane="bottomLeft"/>
    </sheetView>
  </sheetViews>
  <sheetFormatPr baseColWidth="10" defaultColWidth="10" defaultRowHeight="13"/>
  <cols>
    <col min="1" max="1" width="5.58203125" style="177" customWidth="1"/>
    <col min="2" max="2" width="29.5" style="177" customWidth="1"/>
    <col min="3" max="14" width="5.58203125" style="177" customWidth="1"/>
    <col min="15" max="15" width="7.58203125" style="178" customWidth="1"/>
    <col min="16" max="16384" width="10" style="177"/>
  </cols>
  <sheetData>
    <row r="1" spans="1:15" s="202" customFormat="1" ht="30" customHeight="1" thickBot="1">
      <c r="A1" s="54" t="s">
        <v>0</v>
      </c>
      <c r="B1" s="203" t="s">
        <v>344</v>
      </c>
    </row>
    <row r="2" spans="1:15" s="195" customFormat="1" ht="15.5">
      <c r="B2" s="201">
        <v>2017</v>
      </c>
      <c r="C2" s="200" t="s">
        <v>343</v>
      </c>
      <c r="D2" s="200" t="s">
        <v>342</v>
      </c>
      <c r="E2" s="200" t="s">
        <v>341</v>
      </c>
      <c r="F2" s="200" t="s">
        <v>340</v>
      </c>
      <c r="G2" s="200" t="s">
        <v>339</v>
      </c>
      <c r="H2" s="200" t="s">
        <v>338</v>
      </c>
      <c r="I2" s="200" t="s">
        <v>337</v>
      </c>
      <c r="J2" s="200" t="s">
        <v>336</v>
      </c>
      <c r="K2" s="200" t="s">
        <v>335</v>
      </c>
      <c r="L2" s="200" t="s">
        <v>334</v>
      </c>
      <c r="M2" s="200" t="s">
        <v>333</v>
      </c>
      <c r="N2" s="200" t="s">
        <v>332</v>
      </c>
      <c r="O2" s="199" t="s">
        <v>331</v>
      </c>
    </row>
    <row r="3" spans="1:15" s="195" customFormat="1" ht="6.9" customHeight="1" thickBot="1">
      <c r="B3" s="198"/>
      <c r="C3" s="197"/>
      <c r="D3" s="197"/>
      <c r="E3" s="197"/>
      <c r="F3" s="197"/>
      <c r="G3" s="197"/>
      <c r="H3" s="197"/>
      <c r="I3" s="197"/>
      <c r="J3" s="197"/>
      <c r="K3" s="197"/>
      <c r="L3" s="197"/>
      <c r="M3" s="197"/>
      <c r="N3" s="197"/>
      <c r="O3" s="196"/>
    </row>
    <row r="4" spans="1:15" ht="19.5" customHeight="1" thickTop="1">
      <c r="B4" s="189" t="s">
        <v>330</v>
      </c>
      <c r="C4" s="194">
        <v>5000</v>
      </c>
      <c r="D4" s="194">
        <v>450</v>
      </c>
      <c r="E4" s="194">
        <v>55</v>
      </c>
      <c r="F4" s="194">
        <v>65</v>
      </c>
      <c r="G4" s="194">
        <v>85</v>
      </c>
      <c r="H4" s="194">
        <v>85</v>
      </c>
      <c r="I4" s="194">
        <v>85</v>
      </c>
      <c r="J4" s="194">
        <v>85</v>
      </c>
      <c r="K4" s="194">
        <v>85</v>
      </c>
      <c r="L4" s="194">
        <v>85</v>
      </c>
      <c r="M4" s="194">
        <v>85</v>
      </c>
      <c r="N4" s="194">
        <v>85</v>
      </c>
      <c r="O4" s="185">
        <f t="shared" ref="O4:O9" si="0">SUM(C4:N4)</f>
        <v>6250</v>
      </c>
    </row>
    <row r="5" spans="1:15" ht="19.5" customHeight="1">
      <c r="B5" s="189" t="s">
        <v>329</v>
      </c>
      <c r="C5" s="193">
        <v>25</v>
      </c>
      <c r="D5" s="193">
        <v>41</v>
      </c>
      <c r="E5" s="193">
        <v>57</v>
      </c>
      <c r="F5" s="193">
        <v>73</v>
      </c>
      <c r="G5" s="193">
        <v>876</v>
      </c>
      <c r="H5" s="193">
        <v>105</v>
      </c>
      <c r="I5" s="193">
        <v>121</v>
      </c>
      <c r="J5" s="193">
        <v>137</v>
      </c>
      <c r="K5" s="193">
        <v>153</v>
      </c>
      <c r="L5" s="193"/>
      <c r="M5" s="193">
        <v>185</v>
      </c>
      <c r="N5" s="193"/>
      <c r="O5" s="185">
        <f t="shared" si="0"/>
        <v>1773</v>
      </c>
    </row>
    <row r="6" spans="1:15" ht="19.5" customHeight="1">
      <c r="B6" s="189" t="s">
        <v>328</v>
      </c>
      <c r="C6" s="193">
        <v>25</v>
      </c>
      <c r="D6" s="193">
        <v>41</v>
      </c>
      <c r="E6" s="193"/>
      <c r="F6" s="193">
        <v>73</v>
      </c>
      <c r="G6" s="193">
        <v>89</v>
      </c>
      <c r="H6" s="193">
        <v>105</v>
      </c>
      <c r="I6" s="193">
        <v>121</v>
      </c>
      <c r="J6" s="193">
        <v>137</v>
      </c>
      <c r="K6" s="193"/>
      <c r="L6" s="193">
        <v>169</v>
      </c>
      <c r="M6" s="193">
        <v>185</v>
      </c>
      <c r="N6" s="193">
        <v>201</v>
      </c>
      <c r="O6" s="185">
        <f t="shared" si="0"/>
        <v>1146</v>
      </c>
    </row>
    <row r="7" spans="1:15" ht="19.5" customHeight="1">
      <c r="B7" s="189" t="s">
        <v>327</v>
      </c>
      <c r="C7" s="193">
        <v>25</v>
      </c>
      <c r="D7" s="193">
        <v>41</v>
      </c>
      <c r="E7" s="193">
        <v>57</v>
      </c>
      <c r="F7" s="193">
        <v>73</v>
      </c>
      <c r="G7" s="193">
        <v>89</v>
      </c>
      <c r="H7" s="193"/>
      <c r="I7" s="193">
        <v>121</v>
      </c>
      <c r="J7" s="193">
        <v>137</v>
      </c>
      <c r="K7" s="193">
        <v>153</v>
      </c>
      <c r="L7" s="193">
        <v>169</v>
      </c>
      <c r="M7" s="193">
        <v>185</v>
      </c>
      <c r="N7" s="193">
        <v>201</v>
      </c>
      <c r="O7" s="185">
        <f t="shared" si="0"/>
        <v>1251</v>
      </c>
    </row>
    <row r="8" spans="1:15" ht="19.5" customHeight="1">
      <c r="B8" s="189" t="s">
        <v>345</v>
      </c>
      <c r="C8" s="193">
        <v>25</v>
      </c>
      <c r="D8" s="193">
        <v>41</v>
      </c>
      <c r="E8" s="193">
        <v>57</v>
      </c>
      <c r="F8" s="193">
        <v>73</v>
      </c>
      <c r="G8" s="193">
        <v>89</v>
      </c>
      <c r="H8" s="193">
        <v>105</v>
      </c>
      <c r="I8" s="193"/>
      <c r="J8" s="193">
        <v>137</v>
      </c>
      <c r="K8" s="193">
        <v>153</v>
      </c>
      <c r="L8" s="193">
        <v>169</v>
      </c>
      <c r="M8" s="193">
        <v>185</v>
      </c>
      <c r="N8" s="193">
        <v>201</v>
      </c>
      <c r="O8" s="185">
        <f t="shared" si="0"/>
        <v>1235</v>
      </c>
    </row>
    <row r="9" spans="1:15" ht="20.25" customHeight="1">
      <c r="B9" s="189" t="s">
        <v>326</v>
      </c>
      <c r="C9" s="193">
        <v>25</v>
      </c>
      <c r="D9" s="193">
        <v>41</v>
      </c>
      <c r="E9" s="193">
        <v>57</v>
      </c>
      <c r="F9" s="193">
        <v>73</v>
      </c>
      <c r="G9" s="193">
        <v>89</v>
      </c>
      <c r="H9" s="193">
        <v>105</v>
      </c>
      <c r="I9" s="193">
        <v>121</v>
      </c>
      <c r="J9" s="193">
        <v>137</v>
      </c>
      <c r="K9" s="193"/>
      <c r="L9" s="193">
        <v>169</v>
      </c>
      <c r="M9" s="193">
        <v>185</v>
      </c>
      <c r="N9" s="193">
        <v>201</v>
      </c>
      <c r="O9" s="185">
        <f t="shared" si="0"/>
        <v>1203</v>
      </c>
    </row>
    <row r="10" spans="1:15" ht="18" customHeight="1" thickBot="1">
      <c r="B10" s="189" t="s">
        <v>123</v>
      </c>
      <c r="C10" s="192"/>
      <c r="D10" s="192"/>
      <c r="E10" s="192"/>
      <c r="F10" s="192"/>
      <c r="G10" s="192"/>
      <c r="H10" s="192"/>
      <c r="I10" s="192"/>
      <c r="J10" s="192"/>
      <c r="K10" s="192"/>
      <c r="L10" s="192"/>
      <c r="M10" s="192"/>
      <c r="N10" s="192"/>
      <c r="O10" s="185"/>
    </row>
    <row r="11" spans="1:15" ht="3.9" customHeight="1" thickTop="1">
      <c r="B11" s="189"/>
      <c r="C11" s="191"/>
      <c r="D11" s="191"/>
      <c r="E11" s="191"/>
      <c r="F11" s="191"/>
      <c r="G11" s="191"/>
      <c r="H11" s="191"/>
      <c r="I11" s="191"/>
      <c r="J11" s="191"/>
      <c r="K11" s="191"/>
      <c r="L11" s="191"/>
      <c r="M11" s="191"/>
      <c r="N11" s="191"/>
      <c r="O11" s="185"/>
    </row>
    <row r="12" spans="1:15" ht="15.5">
      <c r="B12" s="189" t="s">
        <v>325</v>
      </c>
      <c r="C12" s="191">
        <f t="shared" ref="C12:N12" si="1">SUM(C4:C9)</f>
        <v>5125</v>
      </c>
      <c r="D12" s="191">
        <f t="shared" si="1"/>
        <v>655</v>
      </c>
      <c r="E12" s="191">
        <f t="shared" si="1"/>
        <v>283</v>
      </c>
      <c r="F12" s="191">
        <f t="shared" si="1"/>
        <v>430</v>
      </c>
      <c r="G12" s="191">
        <f t="shared" si="1"/>
        <v>1317</v>
      </c>
      <c r="H12" s="191">
        <f t="shared" si="1"/>
        <v>505</v>
      </c>
      <c r="I12" s="191">
        <f t="shared" si="1"/>
        <v>569</v>
      </c>
      <c r="J12" s="191">
        <f t="shared" si="1"/>
        <v>770</v>
      </c>
      <c r="K12" s="191">
        <f t="shared" si="1"/>
        <v>544</v>
      </c>
      <c r="L12" s="191">
        <f t="shared" si="1"/>
        <v>761</v>
      </c>
      <c r="M12" s="191">
        <f t="shared" si="1"/>
        <v>1010</v>
      </c>
      <c r="N12" s="191">
        <f t="shared" si="1"/>
        <v>889</v>
      </c>
      <c r="O12" s="185">
        <f>SUM(C12:N12)</f>
        <v>12858</v>
      </c>
    </row>
    <row r="13" spans="1:15" ht="3.9" customHeight="1" thickBot="1">
      <c r="B13" s="189"/>
      <c r="C13" s="190"/>
      <c r="D13" s="190"/>
      <c r="E13" s="190"/>
      <c r="F13" s="190"/>
      <c r="G13" s="190"/>
      <c r="H13" s="190"/>
      <c r="I13" s="190"/>
      <c r="J13" s="190"/>
      <c r="K13" s="190"/>
      <c r="L13" s="190"/>
      <c r="M13" s="190"/>
      <c r="N13" s="190"/>
      <c r="O13" s="185"/>
    </row>
    <row r="14" spans="1:15" ht="16.5" thickTop="1" thickBot="1">
      <c r="B14" s="189" t="s">
        <v>324</v>
      </c>
      <c r="C14" s="188">
        <v>250</v>
      </c>
      <c r="D14" s="188">
        <v>300</v>
      </c>
      <c r="E14" s="188">
        <v>150</v>
      </c>
      <c r="F14" s="188"/>
      <c r="G14" s="188"/>
      <c r="H14" s="188"/>
      <c r="I14" s="188"/>
      <c r="J14" s="188"/>
      <c r="K14" s="188"/>
      <c r="L14" s="188"/>
      <c r="M14" s="188"/>
      <c r="N14" s="188"/>
      <c r="O14" s="185">
        <f>SUM(C14:N14)</f>
        <v>700</v>
      </c>
    </row>
    <row r="15" spans="1:15" ht="16.5" thickTop="1" thickBot="1">
      <c r="B15" s="187" t="s">
        <v>323</v>
      </c>
      <c r="C15" s="186"/>
      <c r="D15" s="186"/>
      <c r="E15" s="186"/>
      <c r="F15" s="186"/>
      <c r="G15" s="186"/>
      <c r="H15" s="186"/>
      <c r="I15" s="186"/>
      <c r="J15" s="186"/>
      <c r="K15" s="186"/>
      <c r="L15" s="186"/>
      <c r="M15" s="186"/>
      <c r="N15" s="186"/>
      <c r="O15" s="185"/>
    </row>
    <row r="16" spans="1:15" ht="3.9" customHeight="1" thickTop="1">
      <c r="B16" s="184"/>
      <c r="C16" s="183"/>
      <c r="D16" s="183"/>
      <c r="E16" s="183"/>
      <c r="F16" s="183"/>
      <c r="G16" s="183"/>
      <c r="H16" s="183"/>
      <c r="I16" s="183"/>
      <c r="J16" s="183"/>
      <c r="K16" s="183"/>
      <c r="L16" s="183"/>
      <c r="M16" s="183"/>
      <c r="N16" s="183"/>
      <c r="O16" s="182"/>
    </row>
    <row r="17" spans="2:15" ht="16.5" customHeight="1" thickBot="1">
      <c r="B17" s="181" t="s">
        <v>322</v>
      </c>
      <c r="C17" s="180">
        <f t="shared" ref="C17:O17" si="2">IF(C14,C12/C14,"")</f>
        <v>20.5</v>
      </c>
      <c r="D17" s="180">
        <f t="shared" si="2"/>
        <v>2.1833333333333331</v>
      </c>
      <c r="E17" s="180">
        <f t="shared" si="2"/>
        <v>1.8866666666666667</v>
      </c>
      <c r="F17" s="180" t="str">
        <f t="shared" si="2"/>
        <v/>
      </c>
      <c r="G17" s="180" t="str">
        <f t="shared" si="2"/>
        <v/>
      </c>
      <c r="H17" s="180" t="str">
        <f t="shared" si="2"/>
        <v/>
      </c>
      <c r="I17" s="180" t="str">
        <f t="shared" si="2"/>
        <v/>
      </c>
      <c r="J17" s="180" t="str">
        <f t="shared" si="2"/>
        <v/>
      </c>
      <c r="K17" s="180" t="str">
        <f t="shared" si="2"/>
        <v/>
      </c>
      <c r="L17" s="180" t="str">
        <f t="shared" si="2"/>
        <v/>
      </c>
      <c r="M17" s="180" t="str">
        <f t="shared" si="2"/>
        <v/>
      </c>
      <c r="N17" s="180" t="str">
        <f t="shared" si="2"/>
        <v/>
      </c>
      <c r="O17" s="179">
        <f t="shared" si="2"/>
        <v>18.368571428571428</v>
      </c>
    </row>
  </sheetData>
  <hyperlinks>
    <hyperlink ref="A1" location="Sommaire!A1" display="S"/>
  </hyperlinks>
  <printOptions gridLinesSet="0"/>
  <pageMargins left="0.98425196850393704" right="0.59055118110236227" top="0.72" bottom="0.73" header="0.4921259845" footer="0.4921259845"/>
  <pageSetup orientation="landscape" horizontalDpi="300" verticalDpi="0" r:id="rId1"/>
  <headerFooter alignWithMargins="0">
    <oddHeader>&amp;CFrais automobile</oddHeader>
    <oddFooter>&amp;CPage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G23"/>
  <sheetViews>
    <sheetView showGridLines="0" showRowColHeaders="0" workbookViewId="0">
      <pane ySplit="3" topLeftCell="A4" activePane="bottomLeft" state="frozen"/>
      <selection activeCell="D5" sqref="D5"/>
      <selection pane="bottomLeft" activeCell="A2" sqref="A2"/>
    </sheetView>
  </sheetViews>
  <sheetFormatPr baseColWidth="10" defaultColWidth="11" defaultRowHeight="15.5"/>
  <cols>
    <col min="1" max="2" width="5" style="120" customWidth="1"/>
    <col min="3" max="3" width="113.1640625" style="119" bestFit="1" customWidth="1"/>
    <col min="4" max="16384" width="11" style="120"/>
  </cols>
  <sheetData>
    <row r="1" spans="1:7" s="1106" customFormat="1" ht="7.5" customHeight="1" thickBot="1">
      <c r="B1" s="1107"/>
      <c r="D1" s="1108"/>
      <c r="G1" s="1108"/>
    </row>
    <row r="2" spans="1:7" ht="24" customHeight="1" thickBot="1">
      <c r="A2" s="117" t="s">
        <v>0</v>
      </c>
      <c r="C2" s="121" t="s">
        <v>4505</v>
      </c>
    </row>
    <row r="3" spans="1:7" ht="12" customHeight="1">
      <c r="C3" s="122"/>
    </row>
    <row r="4" spans="1:7" ht="8.5" customHeight="1" thickBot="1"/>
    <row r="5" spans="1:7" ht="23.5" thickBot="1">
      <c r="B5" s="1105">
        <v>1</v>
      </c>
      <c r="C5" s="1104" t="s">
        <v>4443</v>
      </c>
    </row>
    <row r="6" spans="1:7" ht="7.5" customHeight="1"/>
    <row r="7" spans="1:7" ht="20">
      <c r="C7" s="1109" t="s">
        <v>4439</v>
      </c>
    </row>
    <row r="8" spans="1:7" ht="6.5" customHeight="1">
      <c r="C8" s="610"/>
    </row>
    <row r="9" spans="1:7" ht="54">
      <c r="C9" s="1121" t="s">
        <v>4440</v>
      </c>
    </row>
    <row r="10" spans="1:7" ht="5.5" customHeight="1">
      <c r="C10" s="1121"/>
    </row>
    <row r="11" spans="1:7" ht="54">
      <c r="C11" s="1121" t="s">
        <v>4444</v>
      </c>
    </row>
    <row r="12" spans="1:7" ht="6.5" customHeight="1">
      <c r="C12" s="610"/>
    </row>
    <row r="13" spans="1:7" ht="20">
      <c r="C13" s="1109" t="s">
        <v>4441</v>
      </c>
    </row>
    <row r="14" spans="1:7" ht="7.5" customHeight="1">
      <c r="C14" s="610"/>
    </row>
    <row r="15" spans="1:7" ht="72">
      <c r="C15" s="1121" t="s">
        <v>4442</v>
      </c>
    </row>
    <row r="16" spans="1:7" ht="9.5" customHeight="1" thickBot="1"/>
    <row r="17" spans="2:3" ht="23.5" thickBot="1">
      <c r="B17" s="1105">
        <v>2</v>
      </c>
      <c r="C17" s="1104" t="s">
        <v>4445</v>
      </c>
    </row>
    <row r="18" spans="2:3" ht="8.5" customHeight="1"/>
    <row r="19" spans="2:3" ht="23">
      <c r="C19" s="1124" t="s">
        <v>4446</v>
      </c>
    </row>
    <row r="20" spans="2:3" ht="10.5" customHeight="1">
      <c r="C20" s="610"/>
    </row>
    <row r="21" spans="2:3" ht="72">
      <c r="C21" s="1121" t="s">
        <v>4447</v>
      </c>
    </row>
    <row r="22" spans="2:3" ht="9.5" customHeight="1">
      <c r="C22" s="610"/>
    </row>
    <row r="23" spans="2:3" ht="72">
      <c r="C23" s="998" t="s">
        <v>4448</v>
      </c>
    </row>
  </sheetData>
  <hyperlinks>
    <hyperlink ref="A2" location="Sommaire!A1" display="S"/>
    <hyperlink ref="C23" r:id="rId1" display="https://negawatt.org/La-Compagnie-des-negaWatts"/>
  </hyperlinks>
  <printOptions horizontalCentered="1"/>
  <pageMargins left="0.59055118110236204" right="0.39370078740157499" top="0.59055118110236204" bottom="0.59055118110236204" header="0.511811023622047" footer="0.511811023622047"/>
  <pageSetup paperSize="9" orientation="portrait" r:id="rId2"/>
  <headerFooter alignWithMargins="0">
    <oddFooter xml:space="preserve">&amp;L&amp;8&amp;F &amp;A &amp;R&amp;8&amp;P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L45"/>
  <sheetViews>
    <sheetView showGridLines="0" showRowColHeaders="0" workbookViewId="0">
      <pane ySplit="11" topLeftCell="A12" activePane="bottomLeft" state="frozen"/>
      <selection activeCell="D5" sqref="D5"/>
      <selection pane="bottomLeft"/>
    </sheetView>
  </sheetViews>
  <sheetFormatPr baseColWidth="10" defaultColWidth="8" defaultRowHeight="14"/>
  <cols>
    <col min="1" max="1" width="6.5" style="206" customWidth="1"/>
    <col min="2" max="2" width="28.33203125" style="206" customWidth="1"/>
    <col min="3" max="6" width="9.33203125" style="206" customWidth="1"/>
    <col min="7" max="7" width="3.58203125" style="206" customWidth="1"/>
    <col min="8" max="8" width="27.33203125" style="206" customWidth="1"/>
    <col min="9" max="12" width="9.33203125" style="206" customWidth="1"/>
    <col min="13" max="16384" width="8" style="206"/>
  </cols>
  <sheetData>
    <row r="1" spans="1:12" ht="33.75" customHeight="1" thickBot="1">
      <c r="A1" s="1182" t="s">
        <v>74</v>
      </c>
    </row>
    <row r="2" spans="1:12" ht="25.5" customHeight="1">
      <c r="H2" s="1345" t="s">
        <v>362</v>
      </c>
      <c r="I2" s="1345"/>
      <c r="J2" s="1345"/>
      <c r="K2" s="1345"/>
      <c r="L2" s="1345"/>
    </row>
    <row r="3" spans="1:12" s="225" customFormat="1" ht="6" customHeight="1" thickBot="1">
      <c r="B3" s="226"/>
      <c r="C3" s="226"/>
      <c r="D3" s="226"/>
      <c r="E3" s="226"/>
      <c r="F3" s="226"/>
      <c r="H3" s="226"/>
      <c r="I3" s="226"/>
      <c r="J3" s="226"/>
      <c r="K3" s="226"/>
      <c r="L3" s="226"/>
    </row>
    <row r="4" spans="1:12" ht="20.5" thickTop="1">
      <c r="B4" s="233"/>
      <c r="C4" s="232"/>
      <c r="H4" s="224" t="s">
        <v>355</v>
      </c>
      <c r="I4" s="234">
        <v>45</v>
      </c>
      <c r="J4" s="222" t="s">
        <v>351</v>
      </c>
      <c r="K4" s="206">
        <f>RADIANS(I4)</f>
        <v>0.78539816339744828</v>
      </c>
      <c r="L4" s="206" t="s">
        <v>350</v>
      </c>
    </row>
    <row r="5" spans="1:12" ht="20.5" thickBot="1">
      <c r="B5" s="233"/>
      <c r="C5" s="232"/>
      <c r="H5" s="221" t="s">
        <v>361</v>
      </c>
      <c r="I5" s="231">
        <v>1.4142140000000001</v>
      </c>
    </row>
    <row r="6" spans="1:12" ht="9.75" customHeight="1" thickTop="1" thickBot="1"/>
    <row r="7" spans="1:12" ht="20.25" customHeight="1">
      <c r="H7" s="230" t="s">
        <v>353</v>
      </c>
      <c r="I7" s="229">
        <f>90-I4</f>
        <v>45</v>
      </c>
      <c r="J7" s="229" t="s">
        <v>351</v>
      </c>
      <c r="K7" s="229">
        <f>PI()/2-K4</f>
        <v>0.78539816339744828</v>
      </c>
      <c r="L7" s="228" t="s">
        <v>350</v>
      </c>
    </row>
    <row r="8" spans="1:12" ht="20.25" customHeight="1">
      <c r="H8" s="216" t="s">
        <v>352</v>
      </c>
      <c r="I8" s="215">
        <v>90</v>
      </c>
      <c r="J8" s="215" t="s">
        <v>351</v>
      </c>
      <c r="K8" s="215">
        <f>PI()/2</f>
        <v>1.5707963267948966</v>
      </c>
      <c r="L8" s="211" t="s">
        <v>350</v>
      </c>
    </row>
    <row r="9" spans="1:12" ht="20.25" customHeight="1">
      <c r="H9" s="213" t="s">
        <v>348</v>
      </c>
      <c r="I9" s="212">
        <f>I5*SIN(RADIANS(I4))</f>
        <v>1.000000309448952</v>
      </c>
      <c r="J9" s="212"/>
      <c r="K9" s="212"/>
      <c r="L9" s="211"/>
    </row>
    <row r="10" spans="1:12" ht="20.25" customHeight="1">
      <c r="H10" s="213" t="s">
        <v>354</v>
      </c>
      <c r="I10" s="212">
        <f>I5*(COS(RADIANS(I4)))</f>
        <v>1.0000003094489522</v>
      </c>
      <c r="J10" s="212"/>
      <c r="K10" s="212"/>
      <c r="L10" s="211"/>
    </row>
    <row r="11" spans="1:12" ht="20.25" customHeight="1" thickBot="1">
      <c r="H11" s="210" t="s">
        <v>346</v>
      </c>
      <c r="I11" s="209">
        <f>((I5^2)*SIN(RADIANS(2*I4)))/4</f>
        <v>0.50000030944900009</v>
      </c>
      <c r="J11" s="209"/>
      <c r="K11" s="209"/>
      <c r="L11" s="208"/>
    </row>
    <row r="13" spans="1:12" ht="6" customHeight="1"/>
    <row r="14" spans="1:12" ht="27" customHeight="1">
      <c r="B14" s="1345" t="s">
        <v>360</v>
      </c>
      <c r="C14" s="1345"/>
      <c r="D14" s="1345"/>
      <c r="E14" s="1345"/>
      <c r="F14" s="1345"/>
      <c r="G14" s="225"/>
      <c r="H14" s="1345" t="s">
        <v>359</v>
      </c>
      <c r="I14" s="1345"/>
      <c r="J14" s="1345"/>
      <c r="K14" s="1345"/>
      <c r="L14" s="1345"/>
    </row>
    <row r="15" spans="1:12" s="225" customFormat="1" ht="6" customHeight="1" thickBot="1">
      <c r="B15" s="226"/>
      <c r="C15" s="226"/>
      <c r="D15" s="226"/>
      <c r="E15" s="226"/>
      <c r="F15" s="226"/>
      <c r="H15" s="226"/>
      <c r="I15" s="226"/>
      <c r="J15" s="226"/>
      <c r="K15" s="226"/>
      <c r="L15" s="226"/>
    </row>
    <row r="16" spans="1:12" ht="20.5" thickTop="1">
      <c r="B16" s="224" t="s">
        <v>348</v>
      </c>
      <c r="C16" s="227">
        <v>5</v>
      </c>
      <c r="H16" s="224" t="s">
        <v>348</v>
      </c>
      <c r="I16" s="227">
        <v>3</v>
      </c>
    </row>
    <row r="17" spans="2:12" ht="20.5" thickBot="1">
      <c r="B17" s="221" t="s">
        <v>354</v>
      </c>
      <c r="C17" s="220">
        <v>4</v>
      </c>
      <c r="H17" s="221" t="s">
        <v>347</v>
      </c>
      <c r="I17" s="220">
        <v>5</v>
      </c>
    </row>
    <row r="18" spans="2:12" ht="15" thickTop="1" thickBot="1"/>
    <row r="19" spans="2:12" ht="19.5" customHeight="1">
      <c r="B19" s="219" t="s">
        <v>358</v>
      </c>
      <c r="C19" s="218">
        <f>DEGREES(ATAN(C16/C17))</f>
        <v>51.340191745909912</v>
      </c>
      <c r="D19" s="218" t="s">
        <v>351</v>
      </c>
      <c r="E19" s="218">
        <f>ATAN(C16/C17)</f>
        <v>0.89605538457134393</v>
      </c>
      <c r="F19" s="217" t="s">
        <v>350</v>
      </c>
      <c r="H19" s="219" t="s">
        <v>358</v>
      </c>
      <c r="I19" s="218">
        <f>DEGREES(ASIN(I16/I17))</f>
        <v>36.86989764584402</v>
      </c>
      <c r="J19" s="218" t="s">
        <v>351</v>
      </c>
      <c r="K19" s="218">
        <f>ASIN(I16/I17)</f>
        <v>0.64350110879328437</v>
      </c>
      <c r="L19" s="217" t="s">
        <v>350</v>
      </c>
    </row>
    <row r="20" spans="2:12" ht="19.5" customHeight="1">
      <c r="B20" s="216" t="s">
        <v>353</v>
      </c>
      <c r="C20" s="215">
        <f>90-DEGREES(ATAN(C16/C17))</f>
        <v>38.659808254090088</v>
      </c>
      <c r="D20" s="215" t="s">
        <v>351</v>
      </c>
      <c r="E20" s="215">
        <f>PI()/2-ATAN(C16/C17)</f>
        <v>0.67474094222355263</v>
      </c>
      <c r="F20" s="214" t="s">
        <v>350</v>
      </c>
      <c r="H20" s="216" t="s">
        <v>353</v>
      </c>
      <c r="I20" s="215">
        <f>90-DEGREES(ASIN(I16/I17))</f>
        <v>53.13010235415598</v>
      </c>
      <c r="J20" s="215" t="s">
        <v>351</v>
      </c>
      <c r="K20" s="215">
        <f>PI()/2-ASIN(I16/I17)</f>
        <v>0.92729521800161219</v>
      </c>
      <c r="L20" s="214" t="s">
        <v>350</v>
      </c>
    </row>
    <row r="21" spans="2:12" ht="19.5" customHeight="1">
      <c r="B21" s="216" t="s">
        <v>352</v>
      </c>
      <c r="C21" s="215">
        <v>90</v>
      </c>
      <c r="D21" s="215" t="s">
        <v>351</v>
      </c>
      <c r="E21" s="215">
        <f>PI()/2</f>
        <v>1.5707963267948966</v>
      </c>
      <c r="F21" s="214" t="s">
        <v>350</v>
      </c>
      <c r="H21" s="216" t="s">
        <v>352</v>
      </c>
      <c r="I21" s="215">
        <v>90</v>
      </c>
      <c r="J21" s="215" t="s">
        <v>351</v>
      </c>
      <c r="K21" s="215">
        <f>PI()/2</f>
        <v>1.5707963267948966</v>
      </c>
      <c r="L21" s="214" t="s">
        <v>350</v>
      </c>
    </row>
    <row r="22" spans="2:12" ht="19.5" customHeight="1">
      <c r="B22" s="213" t="s">
        <v>347</v>
      </c>
      <c r="C22" s="212">
        <f>SQRT((C16^2)+(C17^2))</f>
        <v>6.4031242374328485</v>
      </c>
      <c r="D22" s="212"/>
      <c r="E22" s="212"/>
      <c r="F22" s="211"/>
      <c r="H22" s="213" t="s">
        <v>354</v>
      </c>
      <c r="I22" s="212">
        <f>SQRT((I17^2)-(I16^2))</f>
        <v>4</v>
      </c>
      <c r="J22" s="212"/>
      <c r="K22" s="212"/>
      <c r="L22" s="211"/>
    </row>
    <row r="23" spans="2:12" ht="19.5" customHeight="1" thickBot="1">
      <c r="B23" s="210" t="s">
        <v>346</v>
      </c>
      <c r="C23" s="209">
        <f>(C16*C17)/2</f>
        <v>10</v>
      </c>
      <c r="D23" s="209"/>
      <c r="E23" s="209"/>
      <c r="F23" s="208"/>
      <c r="H23" s="210" t="s">
        <v>346</v>
      </c>
      <c r="I23" s="209">
        <f>(I16*SQRT((I17^2)-(I16^2)))/2</f>
        <v>6</v>
      </c>
      <c r="J23" s="209"/>
      <c r="K23" s="209"/>
      <c r="L23" s="208"/>
    </row>
    <row r="25" spans="2:12" s="207" customFormat="1" ht="27" customHeight="1">
      <c r="B25" s="1345" t="s">
        <v>357</v>
      </c>
      <c r="C25" s="1345"/>
      <c r="D25" s="1345"/>
      <c r="E25" s="1345"/>
      <c r="F25" s="1345"/>
      <c r="H25" s="1345" t="s">
        <v>356</v>
      </c>
      <c r="I25" s="1345"/>
      <c r="J25" s="1345"/>
      <c r="K25" s="1345"/>
      <c r="L25" s="1345"/>
    </row>
    <row r="26" spans="2:12" s="225" customFormat="1" ht="6" customHeight="1" thickBot="1">
      <c r="B26" s="226"/>
      <c r="C26" s="226"/>
      <c r="D26" s="226"/>
      <c r="E26" s="226"/>
      <c r="F26" s="226"/>
      <c r="H26" s="226"/>
      <c r="I26" s="226"/>
      <c r="J26" s="226"/>
      <c r="K26" s="226"/>
      <c r="L26" s="226"/>
    </row>
    <row r="27" spans="2:12" ht="20.5" thickTop="1">
      <c r="B27" s="224" t="s">
        <v>355</v>
      </c>
      <c r="C27" s="223">
        <v>45</v>
      </c>
      <c r="D27" s="222" t="s">
        <v>351</v>
      </c>
      <c r="E27" s="206">
        <f>RADIANS(C27)</f>
        <v>0.78539816339744828</v>
      </c>
      <c r="F27" s="206" t="s">
        <v>350</v>
      </c>
      <c r="H27" s="224" t="s">
        <v>355</v>
      </c>
      <c r="I27" s="223">
        <v>45</v>
      </c>
      <c r="J27" s="222" t="s">
        <v>351</v>
      </c>
      <c r="K27" s="206">
        <f>RADIANS(I27)</f>
        <v>0.78539816339744828</v>
      </c>
      <c r="L27" s="206" t="s">
        <v>350</v>
      </c>
    </row>
    <row r="28" spans="2:12" ht="20.5" thickBot="1">
      <c r="B28" s="221" t="s">
        <v>348</v>
      </c>
      <c r="C28" s="220">
        <v>1</v>
      </c>
      <c r="H28" s="221" t="s">
        <v>354</v>
      </c>
      <c r="I28" s="220">
        <v>1</v>
      </c>
    </row>
    <row r="29" spans="2:12" ht="15" thickTop="1" thickBot="1"/>
    <row r="30" spans="2:12" ht="20.25" customHeight="1">
      <c r="B30" s="219" t="s">
        <v>353</v>
      </c>
      <c r="C30" s="218">
        <f>90-C27</f>
        <v>45</v>
      </c>
      <c r="D30" s="218" t="s">
        <v>351</v>
      </c>
      <c r="E30" s="218">
        <f>PI()-E31-E27</f>
        <v>0.78539816339744828</v>
      </c>
      <c r="F30" s="217" t="s">
        <v>350</v>
      </c>
      <c r="H30" s="219" t="s">
        <v>353</v>
      </c>
      <c r="I30" s="218">
        <f>90-I27</f>
        <v>45</v>
      </c>
      <c r="J30" s="218" t="s">
        <v>351</v>
      </c>
      <c r="K30" s="218">
        <f>PI()/2-K27</f>
        <v>0.78539816339744828</v>
      </c>
      <c r="L30" s="217" t="s">
        <v>350</v>
      </c>
    </row>
    <row r="31" spans="2:12" ht="20.25" customHeight="1">
      <c r="B31" s="216" t="s">
        <v>352</v>
      </c>
      <c r="C31" s="215">
        <v>90</v>
      </c>
      <c r="D31" s="215" t="s">
        <v>351</v>
      </c>
      <c r="E31" s="215">
        <f>PI()/2</f>
        <v>1.5707963267948966</v>
      </c>
      <c r="F31" s="214" t="s">
        <v>350</v>
      </c>
      <c r="H31" s="216" t="s">
        <v>352</v>
      </c>
      <c r="I31" s="215">
        <v>90</v>
      </c>
      <c r="J31" s="215" t="s">
        <v>351</v>
      </c>
      <c r="K31" s="215">
        <f>PI()/2</f>
        <v>1.5707963267948966</v>
      </c>
      <c r="L31" s="214" t="s">
        <v>350</v>
      </c>
    </row>
    <row r="32" spans="2:12" ht="20.25" customHeight="1">
      <c r="B32" s="213" t="s">
        <v>349</v>
      </c>
      <c r="C32" s="212">
        <f>TAN(RADIANS(C27))</f>
        <v>0.99999999999999989</v>
      </c>
      <c r="D32" s="212"/>
      <c r="E32" s="212"/>
      <c r="F32" s="211"/>
      <c r="H32" s="213" t="s">
        <v>348</v>
      </c>
      <c r="I32" s="212">
        <f>I28*TAN(RADIANS(I27))</f>
        <v>0.99999999999999989</v>
      </c>
      <c r="J32" s="212"/>
      <c r="K32" s="212"/>
      <c r="L32" s="211"/>
    </row>
    <row r="33" spans="2:12" ht="20.25" customHeight="1">
      <c r="B33" s="213" t="s">
        <v>347</v>
      </c>
      <c r="C33" s="212">
        <f>C28/(SIN(RADIANS(C27)))</f>
        <v>1.4142135623730951</v>
      </c>
      <c r="D33" s="212"/>
      <c r="E33" s="212"/>
      <c r="F33" s="211"/>
      <c r="H33" s="213" t="s">
        <v>347</v>
      </c>
      <c r="I33" s="212">
        <f>(I28/(SIN(RADIANS(I27))))</f>
        <v>1.4142135623730951</v>
      </c>
      <c r="J33" s="212"/>
      <c r="K33" s="212"/>
      <c r="L33" s="211"/>
    </row>
    <row r="34" spans="2:12" ht="20.25" customHeight="1" thickBot="1">
      <c r="B34" s="210" t="s">
        <v>346</v>
      </c>
      <c r="C34" s="209">
        <f>(TAN(RADIANS(C27))^2)*TAN(RADIANS(C27))/2</f>
        <v>0.49999999999999983</v>
      </c>
      <c r="D34" s="209"/>
      <c r="E34" s="209"/>
      <c r="F34" s="208"/>
      <c r="H34" s="210" t="s">
        <v>346</v>
      </c>
      <c r="I34" s="209">
        <f>(((I28/(SIN(RADIANS(I27))))^2)*SIN(RADIANS(2*I27)))/4</f>
        <v>0.50000000000000011</v>
      </c>
      <c r="J34" s="209"/>
      <c r="K34" s="209"/>
      <c r="L34" s="208"/>
    </row>
    <row r="37" spans="2:12" s="207" customFormat="1" ht="27" customHeight="1"/>
    <row r="38" spans="2:12" ht="19.5" customHeight="1"/>
    <row r="39" spans="2:12" ht="19.5" customHeight="1"/>
    <row r="40" spans="2:12" ht="19.5" customHeight="1"/>
    <row r="41" spans="2:12" ht="19.5" customHeight="1"/>
    <row r="42" spans="2:12" ht="19.5" customHeight="1"/>
    <row r="43" spans="2:12" ht="19.5" customHeight="1"/>
    <row r="44" spans="2:12" ht="19.5" customHeight="1"/>
    <row r="45" spans="2:12" ht="19.5" customHeight="1"/>
  </sheetData>
  <mergeCells count="5">
    <mergeCell ref="H2:L2"/>
    <mergeCell ref="B14:F14"/>
    <mergeCell ref="H14:L14"/>
    <mergeCell ref="B25:F25"/>
    <mergeCell ref="H25:L25"/>
  </mergeCells>
  <hyperlinks>
    <hyperlink ref="A1" location="Sommaire!A1" display=" Som"/>
  </hyperlinks>
  <pageMargins left="0.78740157499999996" right="0.78740157499999996" top="0.984251969" bottom="0.984251969"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dimension ref="B1:N1272"/>
  <sheetViews>
    <sheetView showGridLines="0" showRowColHeaders="0" zoomScaleNormal="100" workbookViewId="0">
      <pane ySplit="4" topLeftCell="A5" activePane="bottomLeft" state="frozen"/>
      <selection activeCell="D5" sqref="D5"/>
      <selection pane="bottomLeft"/>
    </sheetView>
  </sheetViews>
  <sheetFormatPr baseColWidth="10" defaultColWidth="10.83203125" defaultRowHeight="25"/>
  <cols>
    <col min="1" max="1" width="10.75" style="235" customWidth="1"/>
    <col min="2" max="2" width="16.58203125" style="235" customWidth="1"/>
    <col min="3" max="3" width="12.5" style="244" customWidth="1"/>
    <col min="4" max="4" width="9.5" style="243" customWidth="1"/>
    <col min="5" max="5" width="10.58203125" style="235" customWidth="1"/>
    <col min="6" max="6" width="8" style="242" customWidth="1"/>
    <col min="7" max="7" width="8" style="241" customWidth="1"/>
    <col min="8" max="8" width="8" style="240" customWidth="1"/>
    <col min="9" max="9" width="8" style="239" customWidth="1"/>
    <col min="10" max="10" width="8" style="238" customWidth="1"/>
    <col min="11" max="11" width="8" style="237" customWidth="1"/>
    <col min="12" max="12" width="8" style="236" customWidth="1"/>
    <col min="13" max="16384" width="10.83203125" style="235"/>
  </cols>
  <sheetData>
    <row r="1" spans="2:14" ht="20.149999999999999" customHeight="1" thickBot="1">
      <c r="B1" s="265"/>
    </row>
    <row r="2" spans="2:14" ht="25.5" customHeight="1" thickBot="1">
      <c r="B2" s="1346" t="s">
        <v>392</v>
      </c>
      <c r="C2" s="1347"/>
      <c r="D2" s="1347"/>
      <c r="E2" s="1347"/>
      <c r="F2" s="1347"/>
      <c r="G2" s="1347"/>
      <c r="H2" s="1347"/>
      <c r="I2" s="1347"/>
      <c r="J2" s="1347"/>
      <c r="K2" s="1347"/>
      <c r="L2" s="1348"/>
    </row>
    <row r="3" spans="2:14" ht="6" customHeight="1">
      <c r="B3" s="264"/>
    </row>
    <row r="4" spans="2:14" ht="27.75" customHeight="1">
      <c r="B4" s="263" t="s">
        <v>4564</v>
      </c>
    </row>
    <row r="5" spans="2:14">
      <c r="B5" s="262"/>
      <c r="F5" s="260" t="s">
        <v>386</v>
      </c>
      <c r="G5" s="241" t="s">
        <v>386</v>
      </c>
      <c r="H5" s="240" t="s">
        <v>386</v>
      </c>
      <c r="I5" s="239" t="s">
        <v>386</v>
      </c>
      <c r="J5" s="238" t="s">
        <v>386</v>
      </c>
      <c r="K5" s="237" t="s">
        <v>386</v>
      </c>
      <c r="L5" s="236" t="s">
        <v>386</v>
      </c>
      <c r="N5" s="239"/>
    </row>
    <row r="6" spans="2:14" ht="27.5">
      <c r="B6" s="257"/>
      <c r="C6" s="246"/>
      <c r="E6" s="261" t="s">
        <v>374</v>
      </c>
      <c r="F6" s="260" t="s">
        <v>391</v>
      </c>
      <c r="G6" s="241" t="s">
        <v>391</v>
      </c>
      <c r="H6" s="240" t="s">
        <v>391</v>
      </c>
      <c r="I6" s="239" t="s">
        <v>391</v>
      </c>
      <c r="J6" s="238" t="s">
        <v>391</v>
      </c>
      <c r="K6" s="237" t="s">
        <v>391</v>
      </c>
      <c r="L6" s="236" t="s">
        <v>391</v>
      </c>
    </row>
    <row r="7" spans="2:14">
      <c r="B7" s="249"/>
      <c r="C7" s="246"/>
      <c r="E7" s="259" t="s">
        <v>372</v>
      </c>
      <c r="F7" s="260" t="s">
        <v>390</v>
      </c>
      <c r="G7" s="241" t="s">
        <v>390</v>
      </c>
      <c r="H7" s="240" t="s">
        <v>390</v>
      </c>
      <c r="I7" s="239" t="s">
        <v>390</v>
      </c>
      <c r="J7" s="238" t="s">
        <v>390</v>
      </c>
      <c r="K7" s="237" t="s">
        <v>390</v>
      </c>
      <c r="L7" s="236" t="s">
        <v>390</v>
      </c>
    </row>
    <row r="8" spans="2:14">
      <c r="B8" s="119"/>
      <c r="C8" s="1144" t="s">
        <v>389</v>
      </c>
      <c r="E8" s="259" t="s">
        <v>373</v>
      </c>
      <c r="F8" s="260" t="s">
        <v>388</v>
      </c>
      <c r="G8" s="241" t="s">
        <v>388</v>
      </c>
      <c r="H8" s="240" t="s">
        <v>388</v>
      </c>
      <c r="I8" s="239" t="s">
        <v>388</v>
      </c>
      <c r="J8" s="238" t="s">
        <v>388</v>
      </c>
      <c r="K8" s="237" t="s">
        <v>388</v>
      </c>
      <c r="L8" s="236" t="s">
        <v>388</v>
      </c>
    </row>
    <row r="9" spans="2:14">
      <c r="B9" s="249"/>
      <c r="C9" s="246"/>
      <c r="E9" s="259" t="s">
        <v>375</v>
      </c>
      <c r="F9" s="260" t="s">
        <v>387</v>
      </c>
      <c r="G9" s="241" t="s">
        <v>387</v>
      </c>
      <c r="H9" s="240" t="s">
        <v>387</v>
      </c>
      <c r="I9" s="239" t="s">
        <v>387</v>
      </c>
      <c r="J9" s="238" t="s">
        <v>387</v>
      </c>
      <c r="K9" s="237" t="s">
        <v>387</v>
      </c>
      <c r="L9" s="236" t="s">
        <v>387</v>
      </c>
    </row>
    <row r="10" spans="2:14">
      <c r="B10" s="253"/>
      <c r="D10" s="258" t="s">
        <v>386</v>
      </c>
      <c r="F10" s="260" t="s">
        <v>385</v>
      </c>
      <c r="G10" s="241" t="s">
        <v>385</v>
      </c>
      <c r="H10" s="240" t="s">
        <v>385</v>
      </c>
      <c r="I10" s="239" t="s">
        <v>385</v>
      </c>
      <c r="J10" s="238" t="s">
        <v>385</v>
      </c>
      <c r="K10" s="237" t="s">
        <v>385</v>
      </c>
      <c r="L10" s="236" t="s">
        <v>385</v>
      </c>
    </row>
    <row r="11" spans="2:14">
      <c r="B11" s="252"/>
      <c r="C11" s="254"/>
      <c r="D11" s="258" t="s">
        <v>384</v>
      </c>
      <c r="F11" s="260" t="s">
        <v>383</v>
      </c>
      <c r="G11" s="241" t="s">
        <v>383</v>
      </c>
      <c r="H11" s="240" t="s">
        <v>383</v>
      </c>
      <c r="I11" s="239" t="s">
        <v>383</v>
      </c>
      <c r="J11" s="238" t="s">
        <v>383</v>
      </c>
      <c r="K11" s="237" t="s">
        <v>383</v>
      </c>
      <c r="L11" s="236" t="s">
        <v>383</v>
      </c>
    </row>
    <row r="12" spans="2:14">
      <c r="B12" s="253"/>
      <c r="D12" s="258" t="s">
        <v>378</v>
      </c>
      <c r="F12" s="260" t="s">
        <v>382</v>
      </c>
      <c r="G12" s="241" t="s">
        <v>382</v>
      </c>
      <c r="H12" s="240" t="s">
        <v>382</v>
      </c>
      <c r="I12" s="239" t="s">
        <v>382</v>
      </c>
      <c r="J12" s="238" t="s">
        <v>382</v>
      </c>
      <c r="K12" s="237" t="s">
        <v>382</v>
      </c>
      <c r="L12" s="236" t="s">
        <v>382</v>
      </c>
    </row>
    <row r="13" spans="2:14">
      <c r="B13" s="252"/>
      <c r="C13" s="254"/>
      <c r="D13" s="258" t="s">
        <v>377</v>
      </c>
      <c r="F13" s="260" t="s">
        <v>381</v>
      </c>
      <c r="G13" s="241" t="s">
        <v>381</v>
      </c>
      <c r="H13" s="240" t="s">
        <v>381</v>
      </c>
      <c r="I13" s="239" t="s">
        <v>381</v>
      </c>
      <c r="J13" s="238" t="s">
        <v>381</v>
      </c>
      <c r="K13" s="237" t="s">
        <v>381</v>
      </c>
      <c r="L13" s="236" t="s">
        <v>381</v>
      </c>
    </row>
    <row r="14" spans="2:14">
      <c r="B14" s="249"/>
      <c r="C14" s="246"/>
      <c r="D14" s="259"/>
      <c r="F14" s="260" t="s">
        <v>380</v>
      </c>
      <c r="G14" s="241" t="s">
        <v>380</v>
      </c>
      <c r="H14" s="240" t="s">
        <v>380</v>
      </c>
      <c r="I14" s="239" t="s">
        <v>380</v>
      </c>
      <c r="J14" s="238" t="s">
        <v>380</v>
      </c>
      <c r="K14" s="237" t="s">
        <v>380</v>
      </c>
      <c r="L14" s="236" t="s">
        <v>380</v>
      </c>
    </row>
    <row r="15" spans="2:14">
      <c r="B15" s="119"/>
      <c r="C15" s="246"/>
      <c r="D15" s="259"/>
      <c r="F15" s="260" t="s">
        <v>379</v>
      </c>
      <c r="G15" s="241" t="s">
        <v>379</v>
      </c>
      <c r="H15" s="240" t="s">
        <v>379</v>
      </c>
      <c r="I15" s="239" t="s">
        <v>379</v>
      </c>
      <c r="J15" s="238" t="s">
        <v>379</v>
      </c>
      <c r="K15" s="237" t="s">
        <v>379</v>
      </c>
      <c r="L15" s="236" t="s">
        <v>379</v>
      </c>
    </row>
    <row r="16" spans="2:14">
      <c r="C16" s="246"/>
      <c r="D16" s="259"/>
      <c r="F16" s="260" t="s">
        <v>378</v>
      </c>
      <c r="G16" s="241" t="s">
        <v>378</v>
      </c>
      <c r="H16" s="240" t="s">
        <v>378</v>
      </c>
      <c r="I16" s="239" t="s">
        <v>378</v>
      </c>
      <c r="J16" s="238" t="s">
        <v>378</v>
      </c>
      <c r="K16" s="237" t="s">
        <v>378</v>
      </c>
      <c r="L16" s="236" t="s">
        <v>378</v>
      </c>
    </row>
    <row r="17" spans="2:12">
      <c r="B17" s="247"/>
      <c r="C17" s="246"/>
      <c r="D17" s="259"/>
      <c r="F17" s="260" t="s">
        <v>377</v>
      </c>
      <c r="G17" s="241" t="s">
        <v>377</v>
      </c>
      <c r="H17" s="240" t="s">
        <v>377</v>
      </c>
      <c r="I17" s="239" t="s">
        <v>377</v>
      </c>
      <c r="J17" s="238" t="s">
        <v>377</v>
      </c>
      <c r="K17" s="237" t="s">
        <v>377</v>
      </c>
      <c r="L17" s="236" t="s">
        <v>377</v>
      </c>
    </row>
    <row r="18" spans="2:12">
      <c r="B18" s="249"/>
      <c r="C18" s="246"/>
      <c r="D18" s="259"/>
      <c r="F18" s="260" t="s">
        <v>376</v>
      </c>
      <c r="G18" s="241" t="s">
        <v>376</v>
      </c>
      <c r="H18" s="240" t="s">
        <v>376</v>
      </c>
      <c r="I18" s="239" t="s">
        <v>376</v>
      </c>
      <c r="J18" s="238" t="s">
        <v>376</v>
      </c>
      <c r="K18" s="237" t="s">
        <v>376</v>
      </c>
      <c r="L18" s="236" t="s">
        <v>376</v>
      </c>
    </row>
    <row r="19" spans="2:12">
      <c r="B19" s="249"/>
      <c r="C19" s="246"/>
      <c r="D19" s="259"/>
      <c r="F19" s="260" t="s">
        <v>375</v>
      </c>
      <c r="G19" s="241" t="s">
        <v>375</v>
      </c>
      <c r="H19" s="240" t="s">
        <v>375</v>
      </c>
      <c r="I19" s="239" t="s">
        <v>375</v>
      </c>
      <c r="J19" s="238" t="s">
        <v>375</v>
      </c>
      <c r="K19" s="237" t="s">
        <v>375</v>
      </c>
      <c r="L19" s="236" t="s">
        <v>375</v>
      </c>
    </row>
    <row r="20" spans="2:12">
      <c r="B20" s="249"/>
      <c r="C20" s="246"/>
      <c r="D20" s="259"/>
      <c r="F20" s="260" t="s">
        <v>374</v>
      </c>
      <c r="G20" s="241" t="s">
        <v>374</v>
      </c>
      <c r="H20" s="240" t="s">
        <v>374</v>
      </c>
      <c r="I20" s="239" t="s">
        <v>374</v>
      </c>
      <c r="J20" s="238" t="s">
        <v>374</v>
      </c>
      <c r="K20" s="237" t="s">
        <v>374</v>
      </c>
      <c r="L20" s="236" t="s">
        <v>374</v>
      </c>
    </row>
    <row r="21" spans="2:12">
      <c r="B21" s="249"/>
      <c r="C21" s="246"/>
      <c r="D21" s="259"/>
      <c r="F21" s="260" t="s">
        <v>373</v>
      </c>
      <c r="G21" s="241" t="s">
        <v>373</v>
      </c>
      <c r="H21" s="240" t="s">
        <v>373</v>
      </c>
      <c r="I21" s="239" t="s">
        <v>373</v>
      </c>
      <c r="J21" s="238" t="s">
        <v>373</v>
      </c>
      <c r="K21" s="237" t="s">
        <v>373</v>
      </c>
      <c r="L21" s="236" t="s">
        <v>373</v>
      </c>
    </row>
    <row r="22" spans="2:12">
      <c r="B22" s="249"/>
      <c r="C22" s="246"/>
      <c r="D22" s="259"/>
      <c r="F22" s="260" t="s">
        <v>372</v>
      </c>
      <c r="G22" s="241" t="s">
        <v>372</v>
      </c>
      <c r="H22" s="240" t="s">
        <v>372</v>
      </c>
      <c r="I22" s="239" t="s">
        <v>372</v>
      </c>
      <c r="J22" s="238" t="s">
        <v>372</v>
      </c>
      <c r="K22" s="237" t="s">
        <v>372</v>
      </c>
      <c r="L22" s="236" t="s">
        <v>372</v>
      </c>
    </row>
    <row r="23" spans="2:12">
      <c r="B23" s="249"/>
      <c r="C23" s="246"/>
      <c r="D23" s="259"/>
      <c r="F23" s="260" t="s">
        <v>368</v>
      </c>
      <c r="G23" s="241" t="s">
        <v>371</v>
      </c>
      <c r="H23" s="240" t="s">
        <v>371</v>
      </c>
      <c r="I23" s="239" t="s">
        <v>371</v>
      </c>
      <c r="J23" s="238" t="s">
        <v>371</v>
      </c>
      <c r="K23" s="237" t="s">
        <v>371</v>
      </c>
      <c r="L23" s="236" t="s">
        <v>371</v>
      </c>
    </row>
    <row r="24" spans="2:12">
      <c r="B24" s="249"/>
      <c r="C24" s="246"/>
      <c r="D24" s="259"/>
      <c r="F24" s="260" t="s">
        <v>366</v>
      </c>
      <c r="G24" s="241" t="s">
        <v>366</v>
      </c>
      <c r="H24" s="240" t="s">
        <v>366</v>
      </c>
      <c r="I24" s="239" t="s">
        <v>366</v>
      </c>
      <c r="J24" s="238" t="s">
        <v>366</v>
      </c>
      <c r="K24" s="237" t="s">
        <v>366</v>
      </c>
      <c r="L24" s="236" t="s">
        <v>366</v>
      </c>
    </row>
    <row r="25" spans="2:12">
      <c r="B25" s="249"/>
      <c r="C25" s="246"/>
      <c r="D25" s="259"/>
      <c r="F25" s="260" t="s">
        <v>365</v>
      </c>
      <c r="G25" s="241" t="s">
        <v>365</v>
      </c>
      <c r="H25" s="240" t="s">
        <v>365</v>
      </c>
      <c r="I25" s="239" t="s">
        <v>365</v>
      </c>
      <c r="J25" s="238" t="s">
        <v>365</v>
      </c>
      <c r="K25" s="237" t="s">
        <v>365</v>
      </c>
      <c r="L25" s="236" t="s">
        <v>365</v>
      </c>
    </row>
    <row r="26" spans="2:12">
      <c r="B26" s="249"/>
      <c r="C26" s="246"/>
      <c r="D26" s="235"/>
      <c r="F26" s="260" t="s">
        <v>364</v>
      </c>
      <c r="G26" s="241" t="s">
        <v>364</v>
      </c>
      <c r="H26" s="240" t="s">
        <v>364</v>
      </c>
      <c r="I26" s="239" t="s">
        <v>364</v>
      </c>
      <c r="J26" s="238" t="s">
        <v>364</v>
      </c>
      <c r="K26" s="237" t="s">
        <v>364</v>
      </c>
      <c r="L26" s="236" t="s">
        <v>364</v>
      </c>
    </row>
    <row r="27" spans="2:12">
      <c r="B27" s="249"/>
      <c r="C27" s="246"/>
      <c r="F27" s="260" t="s">
        <v>363</v>
      </c>
      <c r="G27" s="241" t="s">
        <v>363</v>
      </c>
      <c r="H27" s="240" t="s">
        <v>363</v>
      </c>
      <c r="I27" s="239" t="s">
        <v>363</v>
      </c>
      <c r="J27" s="238" t="s">
        <v>363</v>
      </c>
      <c r="K27" s="237" t="s">
        <v>363</v>
      </c>
      <c r="L27" s="236" t="s">
        <v>363</v>
      </c>
    </row>
    <row r="28" spans="2:12">
      <c r="B28" s="249"/>
      <c r="C28" s="246"/>
      <c r="D28" s="235"/>
      <c r="F28" s="260" t="s">
        <v>370</v>
      </c>
      <c r="G28" s="241" t="s">
        <v>370</v>
      </c>
      <c r="H28" s="240" t="s">
        <v>370</v>
      </c>
      <c r="I28" s="239" t="s">
        <v>370</v>
      </c>
      <c r="J28" s="238" t="s">
        <v>370</v>
      </c>
      <c r="K28" s="237" t="s">
        <v>370</v>
      </c>
      <c r="L28" s="236" t="s">
        <v>370</v>
      </c>
    </row>
    <row r="29" spans="2:12">
      <c r="B29" s="249"/>
      <c r="C29" s="246"/>
      <c r="D29" s="235"/>
      <c r="F29" s="260" t="s">
        <v>369</v>
      </c>
      <c r="G29" s="241" t="s">
        <v>369</v>
      </c>
      <c r="H29" s="240" t="s">
        <v>369</v>
      </c>
      <c r="I29" s="239" t="s">
        <v>369</v>
      </c>
      <c r="J29" s="238" t="s">
        <v>369</v>
      </c>
      <c r="K29" s="237" t="s">
        <v>369</v>
      </c>
      <c r="L29" s="236" t="s">
        <v>369</v>
      </c>
    </row>
    <row r="30" spans="2:12">
      <c r="B30" s="249"/>
      <c r="C30" s="246"/>
      <c r="D30" s="259" t="s">
        <v>368</v>
      </c>
      <c r="F30" s="260" t="s">
        <v>367</v>
      </c>
      <c r="G30" s="241" t="s">
        <v>367</v>
      </c>
      <c r="H30" s="240" t="s">
        <v>367</v>
      </c>
      <c r="I30" s="239" t="s">
        <v>367</v>
      </c>
      <c r="J30" s="238" t="s">
        <v>367</v>
      </c>
      <c r="K30" s="237" t="s">
        <v>367</v>
      </c>
      <c r="L30" s="236" t="s">
        <v>367</v>
      </c>
    </row>
    <row r="31" spans="2:12">
      <c r="B31" s="249"/>
      <c r="C31" s="246"/>
      <c r="D31" s="259" t="s">
        <v>366</v>
      </c>
    </row>
    <row r="32" spans="2:12">
      <c r="B32" s="249"/>
      <c r="C32" s="246"/>
      <c r="D32" s="259" t="s">
        <v>365</v>
      </c>
    </row>
    <row r="33" spans="2:4">
      <c r="B33" s="249"/>
      <c r="C33" s="246"/>
      <c r="D33" s="259" t="s">
        <v>364</v>
      </c>
    </row>
    <row r="34" spans="2:4">
      <c r="B34" s="249"/>
      <c r="C34" s="246"/>
      <c r="D34" s="259" t="s">
        <v>364</v>
      </c>
    </row>
    <row r="35" spans="2:4">
      <c r="B35" s="257"/>
      <c r="C35" s="246"/>
      <c r="D35" s="259" t="s">
        <v>363</v>
      </c>
    </row>
    <row r="36" spans="2:4" ht="23">
      <c r="B36" s="249"/>
      <c r="C36" s="246"/>
      <c r="D36" s="235"/>
    </row>
    <row r="37" spans="2:4" ht="23">
      <c r="B37" s="249"/>
      <c r="C37" s="246"/>
      <c r="D37" s="235"/>
    </row>
    <row r="38" spans="2:4" ht="23">
      <c r="B38" s="249"/>
      <c r="C38" s="246"/>
      <c r="D38" s="235"/>
    </row>
    <row r="39" spans="2:4" ht="23">
      <c r="B39" s="249"/>
      <c r="C39" s="246"/>
      <c r="D39" s="235"/>
    </row>
    <row r="40" spans="2:4" ht="23">
      <c r="B40" s="249"/>
      <c r="C40" s="246"/>
      <c r="D40" s="235"/>
    </row>
    <row r="41" spans="2:4" ht="23">
      <c r="B41" s="249"/>
      <c r="C41" s="246"/>
      <c r="D41" s="235"/>
    </row>
    <row r="42" spans="2:4" ht="23">
      <c r="B42" s="249"/>
      <c r="C42" s="246"/>
      <c r="D42" s="235"/>
    </row>
    <row r="43" spans="2:4" ht="23">
      <c r="B43" s="249"/>
      <c r="C43" s="246"/>
      <c r="D43" s="235"/>
    </row>
    <row r="44" spans="2:4" ht="23">
      <c r="B44" s="249"/>
      <c r="C44" s="246"/>
      <c r="D44" s="235"/>
    </row>
    <row r="45" spans="2:4" ht="23">
      <c r="B45" s="249"/>
      <c r="C45" s="246"/>
      <c r="D45" s="235"/>
    </row>
    <row r="46" spans="2:4" ht="23">
      <c r="B46" s="249"/>
      <c r="C46" s="246"/>
      <c r="D46" s="235"/>
    </row>
    <row r="47" spans="2:4" ht="23">
      <c r="B47" s="249"/>
      <c r="C47" s="246"/>
      <c r="D47" s="235"/>
    </row>
    <row r="48" spans="2:4" ht="23">
      <c r="B48" s="249"/>
      <c r="C48" s="246"/>
      <c r="D48" s="235"/>
    </row>
    <row r="49" spans="2:4" ht="23">
      <c r="B49" s="249"/>
      <c r="C49" s="246"/>
      <c r="D49" s="235"/>
    </row>
    <row r="50" spans="2:4" ht="23">
      <c r="B50" s="249"/>
      <c r="C50" s="246"/>
      <c r="D50" s="235"/>
    </row>
    <row r="51" spans="2:4" ht="23">
      <c r="B51" s="249"/>
      <c r="C51" s="246"/>
      <c r="D51" s="235"/>
    </row>
    <row r="52" spans="2:4" ht="23">
      <c r="B52" s="249"/>
      <c r="C52" s="246"/>
      <c r="D52" s="235"/>
    </row>
    <row r="53" spans="2:4" ht="23">
      <c r="B53" s="249"/>
      <c r="C53" s="246"/>
      <c r="D53" s="235"/>
    </row>
    <row r="54" spans="2:4" ht="23">
      <c r="B54" s="249"/>
      <c r="C54" s="246"/>
      <c r="D54" s="235"/>
    </row>
    <row r="55" spans="2:4" ht="23">
      <c r="B55" s="249"/>
      <c r="C55" s="246"/>
      <c r="D55" s="235"/>
    </row>
    <row r="56" spans="2:4" ht="23">
      <c r="B56" s="249"/>
      <c r="C56" s="246"/>
      <c r="D56" s="235"/>
    </row>
    <row r="57" spans="2:4" ht="23">
      <c r="B57" s="119"/>
      <c r="C57" s="246"/>
      <c r="D57" s="235"/>
    </row>
    <row r="58" spans="2:4">
      <c r="B58" s="253"/>
      <c r="D58" s="258"/>
    </row>
    <row r="59" spans="2:4">
      <c r="B59" s="252"/>
      <c r="C59" s="254"/>
      <c r="D59" s="258"/>
    </row>
    <row r="60" spans="2:4">
      <c r="B60" s="253"/>
      <c r="C60" s="254"/>
      <c r="D60" s="258"/>
    </row>
    <row r="61" spans="2:4">
      <c r="B61" s="253"/>
      <c r="D61" s="258"/>
    </row>
    <row r="62" spans="2:4">
      <c r="B62" s="252"/>
      <c r="C62" s="254"/>
      <c r="D62" s="258"/>
    </row>
    <row r="63" spans="2:4">
      <c r="B63" s="253"/>
      <c r="D63" s="258"/>
    </row>
    <row r="64" spans="2:4">
      <c r="B64" s="252"/>
      <c r="C64" s="254"/>
      <c r="D64" s="258"/>
    </row>
    <row r="65" spans="2:4">
      <c r="B65" s="249"/>
      <c r="C65" s="246"/>
      <c r="D65" s="258"/>
    </row>
    <row r="66" spans="2:4">
      <c r="B66" s="119"/>
      <c r="C66" s="246"/>
      <c r="D66" s="258"/>
    </row>
    <row r="67" spans="2:4">
      <c r="B67" s="119"/>
      <c r="C67" s="246"/>
      <c r="D67" s="258"/>
    </row>
    <row r="68" spans="2:4">
      <c r="B68" s="119"/>
      <c r="C68" s="246"/>
      <c r="D68" s="258"/>
    </row>
    <row r="69" spans="2:4">
      <c r="B69" s="119"/>
      <c r="C69" s="246"/>
      <c r="D69" s="258"/>
    </row>
    <row r="70" spans="2:4">
      <c r="B70" s="249"/>
      <c r="C70" s="246"/>
      <c r="D70" s="258"/>
    </row>
    <row r="71" spans="2:4">
      <c r="B71" s="249"/>
      <c r="C71" s="246"/>
      <c r="D71" s="258"/>
    </row>
    <row r="72" spans="2:4">
      <c r="B72" s="249"/>
      <c r="C72" s="246"/>
      <c r="D72" s="258"/>
    </row>
    <row r="73" spans="2:4">
      <c r="B73" s="249"/>
      <c r="C73" s="246"/>
      <c r="D73" s="258"/>
    </row>
    <row r="74" spans="2:4">
      <c r="B74" s="249"/>
      <c r="C74" s="246"/>
      <c r="D74" s="258"/>
    </row>
    <row r="75" spans="2:4">
      <c r="B75" s="249"/>
      <c r="C75" s="246"/>
    </row>
    <row r="76" spans="2:4">
      <c r="B76" s="249"/>
      <c r="C76" s="246"/>
    </row>
    <row r="77" spans="2:4">
      <c r="B77" s="119"/>
      <c r="C77" s="246"/>
    </row>
    <row r="78" spans="2:4">
      <c r="B78" s="119"/>
      <c r="C78" s="246"/>
    </row>
    <row r="79" spans="2:4">
      <c r="B79" s="119"/>
      <c r="C79" s="246"/>
    </row>
    <row r="80" spans="2:4">
      <c r="B80" s="119"/>
      <c r="C80" s="246"/>
    </row>
    <row r="81" spans="2:3">
      <c r="B81" s="249"/>
      <c r="C81" s="246"/>
    </row>
    <row r="82" spans="2:3">
      <c r="B82" s="249"/>
      <c r="C82" s="246"/>
    </row>
    <row r="83" spans="2:3">
      <c r="B83" s="249"/>
      <c r="C83" s="246"/>
    </row>
    <row r="84" spans="2:3">
      <c r="B84" s="249"/>
      <c r="C84" s="246"/>
    </row>
    <row r="85" spans="2:3">
      <c r="B85" s="249"/>
      <c r="C85" s="246"/>
    </row>
    <row r="86" spans="2:3">
      <c r="B86" s="249"/>
      <c r="C86" s="246"/>
    </row>
    <row r="87" spans="2:3">
      <c r="B87" s="249"/>
      <c r="C87" s="246"/>
    </row>
    <row r="88" spans="2:3">
      <c r="B88" s="249"/>
      <c r="C88" s="246"/>
    </row>
    <row r="89" spans="2:3">
      <c r="B89" s="249"/>
      <c r="C89" s="246"/>
    </row>
    <row r="90" spans="2:3">
      <c r="B90" s="249"/>
      <c r="C90" s="246"/>
    </row>
    <row r="91" spans="2:3">
      <c r="B91" s="249"/>
      <c r="C91" s="246"/>
    </row>
    <row r="92" spans="2:3">
      <c r="B92" s="249"/>
      <c r="C92" s="246"/>
    </row>
    <row r="93" spans="2:3">
      <c r="B93" s="249"/>
      <c r="C93" s="246"/>
    </row>
    <row r="94" spans="2:3">
      <c r="B94" s="249"/>
      <c r="C94" s="246"/>
    </row>
    <row r="95" spans="2:3">
      <c r="B95" s="119"/>
      <c r="C95" s="246"/>
    </row>
    <row r="96" spans="2:3">
      <c r="B96" s="249"/>
      <c r="C96" s="246"/>
    </row>
    <row r="97" spans="2:3">
      <c r="B97" s="119"/>
      <c r="C97" s="246"/>
    </row>
    <row r="98" spans="2:3">
      <c r="B98" s="119"/>
      <c r="C98" s="246"/>
    </row>
    <row r="99" spans="2:3">
      <c r="B99" s="119"/>
      <c r="C99" s="246"/>
    </row>
    <row r="100" spans="2:3">
      <c r="B100" s="119"/>
      <c r="C100" s="246"/>
    </row>
    <row r="101" spans="2:3">
      <c r="B101" s="119"/>
      <c r="C101" s="246"/>
    </row>
    <row r="102" spans="2:3">
      <c r="B102" s="249"/>
      <c r="C102" s="246"/>
    </row>
    <row r="103" spans="2:3">
      <c r="B103" s="249"/>
      <c r="C103" s="246"/>
    </row>
    <row r="104" spans="2:3">
      <c r="B104" s="249"/>
      <c r="C104" s="246"/>
    </row>
    <row r="105" spans="2:3">
      <c r="B105" s="249"/>
      <c r="C105" s="246"/>
    </row>
    <row r="106" spans="2:3">
      <c r="B106" s="249"/>
      <c r="C106" s="246"/>
    </row>
    <row r="107" spans="2:3">
      <c r="B107" s="249"/>
      <c r="C107" s="246"/>
    </row>
    <row r="108" spans="2:3">
      <c r="B108" s="249"/>
      <c r="C108" s="246"/>
    </row>
    <row r="109" spans="2:3">
      <c r="B109" s="249"/>
      <c r="C109" s="246"/>
    </row>
    <row r="110" spans="2:3">
      <c r="B110" s="249"/>
      <c r="C110" s="246"/>
    </row>
    <row r="111" spans="2:3">
      <c r="B111" s="249"/>
      <c r="C111" s="246"/>
    </row>
    <row r="112" spans="2:3">
      <c r="B112" s="249"/>
      <c r="C112" s="246"/>
    </row>
    <row r="113" spans="2:3">
      <c r="B113" s="249"/>
      <c r="C113" s="246"/>
    </row>
    <row r="114" spans="2:3">
      <c r="B114" s="249"/>
      <c r="C114" s="246"/>
    </row>
    <row r="115" spans="2:3">
      <c r="B115" s="249"/>
      <c r="C115" s="246"/>
    </row>
    <row r="116" spans="2:3">
      <c r="B116" s="249"/>
      <c r="C116" s="246"/>
    </row>
    <row r="117" spans="2:3">
      <c r="B117" s="249"/>
      <c r="C117" s="246"/>
    </row>
    <row r="118" spans="2:3">
      <c r="B118" s="249"/>
      <c r="C118" s="246"/>
    </row>
    <row r="119" spans="2:3">
      <c r="B119" s="249"/>
      <c r="C119" s="246"/>
    </row>
    <row r="120" spans="2:3">
      <c r="B120" s="249"/>
      <c r="C120" s="246"/>
    </row>
    <row r="121" spans="2:3">
      <c r="B121" s="249"/>
      <c r="C121" s="246"/>
    </row>
    <row r="122" spans="2:3">
      <c r="B122" s="119"/>
      <c r="C122" s="246"/>
    </row>
    <row r="123" spans="2:3">
      <c r="B123" s="249"/>
      <c r="C123" s="246"/>
    </row>
    <row r="124" spans="2:3">
      <c r="B124" s="248"/>
    </row>
    <row r="125" spans="2:3">
      <c r="B125" s="119"/>
      <c r="C125" s="254"/>
    </row>
    <row r="126" spans="2:3">
      <c r="B126" s="248"/>
    </row>
    <row r="127" spans="2:3">
      <c r="B127" s="119"/>
      <c r="C127" s="254"/>
    </row>
    <row r="128" spans="2:3">
      <c r="B128" s="119"/>
      <c r="C128" s="254"/>
    </row>
    <row r="129" spans="2:3">
      <c r="B129" s="248"/>
    </row>
    <row r="130" spans="2:3">
      <c r="B130" s="119"/>
    </row>
    <row r="131" spans="2:3">
      <c r="B131" s="248"/>
    </row>
    <row r="132" spans="2:3">
      <c r="B132" s="119"/>
      <c r="C132" s="246"/>
    </row>
    <row r="133" spans="2:3">
      <c r="B133" s="119"/>
      <c r="C133" s="246"/>
    </row>
    <row r="134" spans="2:3">
      <c r="B134" s="119"/>
      <c r="C134" s="246"/>
    </row>
    <row r="135" spans="2:3">
      <c r="B135" s="119"/>
      <c r="C135" s="246"/>
    </row>
    <row r="136" spans="2:3">
      <c r="B136" s="249"/>
      <c r="C136" s="246"/>
    </row>
    <row r="137" spans="2:3">
      <c r="B137" s="249"/>
      <c r="C137" s="246"/>
    </row>
    <row r="138" spans="2:3">
      <c r="B138" s="249"/>
      <c r="C138" s="246"/>
    </row>
    <row r="139" spans="2:3">
      <c r="B139" s="249"/>
      <c r="C139" s="246"/>
    </row>
    <row r="140" spans="2:3">
      <c r="B140" s="249"/>
      <c r="C140" s="246"/>
    </row>
    <row r="141" spans="2:3">
      <c r="B141" s="249"/>
      <c r="C141" s="246"/>
    </row>
    <row r="142" spans="2:3">
      <c r="B142" s="249"/>
      <c r="C142" s="246"/>
    </row>
    <row r="143" spans="2:3">
      <c r="B143" s="249"/>
      <c r="C143" s="246"/>
    </row>
    <row r="144" spans="2:3">
      <c r="B144" s="249"/>
      <c r="C144" s="246"/>
    </row>
    <row r="145" spans="2:3">
      <c r="B145" s="249"/>
      <c r="C145" s="246"/>
    </row>
    <row r="146" spans="2:3">
      <c r="B146" s="249"/>
      <c r="C146" s="246"/>
    </row>
    <row r="147" spans="2:3">
      <c r="B147" s="249"/>
      <c r="C147" s="246"/>
    </row>
    <row r="148" spans="2:3">
      <c r="B148" s="249"/>
      <c r="C148" s="246"/>
    </row>
    <row r="149" spans="2:3">
      <c r="B149" s="249"/>
      <c r="C149" s="246"/>
    </row>
    <row r="150" spans="2:3">
      <c r="B150" s="249"/>
      <c r="C150" s="246"/>
    </row>
    <row r="151" spans="2:3">
      <c r="B151" s="249"/>
      <c r="C151" s="246"/>
    </row>
    <row r="152" spans="2:3">
      <c r="B152" s="249"/>
      <c r="C152" s="246"/>
    </row>
    <row r="153" spans="2:3">
      <c r="B153" s="249"/>
      <c r="C153" s="246"/>
    </row>
    <row r="154" spans="2:3">
      <c r="B154" s="249"/>
      <c r="C154" s="246"/>
    </row>
    <row r="155" spans="2:3">
      <c r="B155" s="249"/>
      <c r="C155" s="246"/>
    </row>
    <row r="156" spans="2:3">
      <c r="B156" s="249"/>
      <c r="C156" s="246"/>
    </row>
    <row r="157" spans="2:3">
      <c r="B157" s="249"/>
      <c r="C157" s="246"/>
    </row>
    <row r="158" spans="2:3">
      <c r="B158" s="249"/>
      <c r="C158" s="246"/>
    </row>
    <row r="159" spans="2:3">
      <c r="B159" s="249"/>
      <c r="C159" s="246"/>
    </row>
    <row r="160" spans="2:3">
      <c r="B160" s="119"/>
      <c r="C160" s="246"/>
    </row>
    <row r="161" spans="2:3">
      <c r="B161" s="249"/>
      <c r="C161" s="246"/>
    </row>
    <row r="162" spans="2:3">
      <c r="B162" s="257"/>
      <c r="C162" s="246"/>
    </row>
    <row r="163" spans="2:3">
      <c r="B163" s="249"/>
      <c r="C163" s="246"/>
    </row>
    <row r="164" spans="2:3">
      <c r="B164" s="119"/>
      <c r="C164" s="246"/>
    </row>
    <row r="165" spans="2:3">
      <c r="B165" s="249"/>
      <c r="C165" s="246"/>
    </row>
    <row r="166" spans="2:3">
      <c r="B166" s="249"/>
      <c r="C166" s="246"/>
    </row>
    <row r="167" spans="2:3">
      <c r="B167" s="249"/>
      <c r="C167" s="246"/>
    </row>
    <row r="168" spans="2:3">
      <c r="B168" s="249"/>
      <c r="C168" s="246"/>
    </row>
    <row r="169" spans="2:3">
      <c r="B169" s="249"/>
      <c r="C169" s="246"/>
    </row>
    <row r="170" spans="2:3">
      <c r="B170" s="249"/>
      <c r="C170" s="246"/>
    </row>
    <row r="171" spans="2:3">
      <c r="B171" s="249"/>
      <c r="C171" s="246"/>
    </row>
    <row r="172" spans="2:3">
      <c r="B172" s="249"/>
      <c r="C172" s="246"/>
    </row>
    <row r="173" spans="2:3">
      <c r="B173" s="249"/>
      <c r="C173" s="246"/>
    </row>
    <row r="174" spans="2:3">
      <c r="B174" s="249"/>
      <c r="C174" s="246"/>
    </row>
    <row r="175" spans="2:3">
      <c r="B175" s="249"/>
      <c r="C175" s="246"/>
    </row>
    <row r="176" spans="2:3">
      <c r="B176" s="249"/>
      <c r="C176" s="246"/>
    </row>
    <row r="177" spans="2:3">
      <c r="B177" s="249"/>
      <c r="C177" s="246"/>
    </row>
    <row r="178" spans="2:3">
      <c r="B178" s="249"/>
      <c r="C178" s="246"/>
    </row>
    <row r="179" spans="2:3">
      <c r="B179" s="249"/>
      <c r="C179" s="246"/>
    </row>
    <row r="180" spans="2:3">
      <c r="B180" s="249"/>
      <c r="C180" s="246"/>
    </row>
    <row r="181" spans="2:3">
      <c r="B181" s="249"/>
      <c r="C181" s="246"/>
    </row>
    <row r="182" spans="2:3">
      <c r="B182" s="119"/>
      <c r="C182" s="246"/>
    </row>
    <row r="183" spans="2:3">
      <c r="B183" s="119"/>
      <c r="C183" s="246"/>
    </row>
    <row r="184" spans="2:3">
      <c r="B184" s="119"/>
      <c r="C184" s="246"/>
    </row>
    <row r="185" spans="2:3">
      <c r="B185" s="119"/>
      <c r="C185" s="246"/>
    </row>
    <row r="186" spans="2:3">
      <c r="B186" s="119"/>
      <c r="C186" s="246"/>
    </row>
    <row r="187" spans="2:3">
      <c r="B187" s="119"/>
      <c r="C187" s="246"/>
    </row>
    <row r="188" spans="2:3">
      <c r="B188" s="249"/>
      <c r="C188" s="246"/>
    </row>
    <row r="189" spans="2:3">
      <c r="B189" s="249"/>
      <c r="C189" s="246"/>
    </row>
    <row r="190" spans="2:3">
      <c r="B190" s="249"/>
      <c r="C190" s="246"/>
    </row>
    <row r="191" spans="2:3">
      <c r="B191" s="249"/>
      <c r="C191" s="246"/>
    </row>
    <row r="192" spans="2:3">
      <c r="B192" s="249"/>
      <c r="C192" s="246"/>
    </row>
    <row r="193" spans="2:3">
      <c r="B193" s="249"/>
      <c r="C193" s="246"/>
    </row>
    <row r="194" spans="2:3">
      <c r="B194" s="249"/>
      <c r="C194" s="246"/>
    </row>
    <row r="195" spans="2:3">
      <c r="B195" s="249"/>
      <c r="C195" s="246"/>
    </row>
    <row r="196" spans="2:3">
      <c r="B196" s="249"/>
      <c r="C196" s="246"/>
    </row>
    <row r="197" spans="2:3">
      <c r="B197" s="249"/>
      <c r="C197" s="246"/>
    </row>
    <row r="198" spans="2:3">
      <c r="B198" s="249"/>
      <c r="C198" s="246"/>
    </row>
    <row r="199" spans="2:3">
      <c r="B199" s="249"/>
      <c r="C199" s="246"/>
    </row>
    <row r="200" spans="2:3">
      <c r="B200" s="249"/>
      <c r="C200" s="246"/>
    </row>
    <row r="201" spans="2:3">
      <c r="B201" s="249"/>
      <c r="C201" s="246"/>
    </row>
    <row r="202" spans="2:3">
      <c r="B202" s="249"/>
      <c r="C202" s="246"/>
    </row>
    <row r="203" spans="2:3">
      <c r="B203" s="249"/>
      <c r="C203" s="246"/>
    </row>
    <row r="204" spans="2:3">
      <c r="B204" s="249"/>
      <c r="C204" s="246"/>
    </row>
    <row r="205" spans="2:3">
      <c r="B205" s="249"/>
      <c r="C205" s="246"/>
    </row>
    <row r="206" spans="2:3">
      <c r="B206" s="249"/>
      <c r="C206" s="246"/>
    </row>
    <row r="207" spans="2:3">
      <c r="B207" s="249"/>
      <c r="C207" s="246"/>
    </row>
    <row r="208" spans="2:3">
      <c r="B208" s="249"/>
      <c r="C208" s="246"/>
    </row>
    <row r="209" spans="2:3">
      <c r="B209" s="249"/>
      <c r="C209" s="246"/>
    </row>
    <row r="210" spans="2:3">
      <c r="B210" s="249"/>
      <c r="C210" s="246"/>
    </row>
    <row r="211" spans="2:3">
      <c r="B211" s="249"/>
      <c r="C211" s="246"/>
    </row>
    <row r="212" spans="2:3">
      <c r="B212" s="249"/>
      <c r="C212" s="246"/>
    </row>
    <row r="213" spans="2:3">
      <c r="B213" s="249"/>
      <c r="C213" s="246"/>
    </row>
    <row r="214" spans="2:3">
      <c r="B214" s="249"/>
      <c r="C214" s="246"/>
    </row>
    <row r="215" spans="2:3">
      <c r="B215" s="249"/>
      <c r="C215" s="246"/>
    </row>
    <row r="216" spans="2:3">
      <c r="B216" s="250"/>
      <c r="C216" s="246"/>
    </row>
    <row r="217" spans="2:3">
      <c r="B217" s="249"/>
      <c r="C217" s="246"/>
    </row>
    <row r="218" spans="2:3">
      <c r="B218" s="249"/>
      <c r="C218" s="246"/>
    </row>
    <row r="219" spans="2:3">
      <c r="B219" s="249"/>
      <c r="C219" s="246"/>
    </row>
    <row r="220" spans="2:3">
      <c r="B220" s="249"/>
      <c r="C220" s="246"/>
    </row>
    <row r="221" spans="2:3">
      <c r="B221" s="249"/>
      <c r="C221" s="246"/>
    </row>
    <row r="222" spans="2:3">
      <c r="B222" s="249"/>
      <c r="C222" s="246"/>
    </row>
    <row r="223" spans="2:3">
      <c r="B223" s="249"/>
      <c r="C223" s="246"/>
    </row>
    <row r="224" spans="2:3">
      <c r="B224" s="249"/>
      <c r="C224" s="246"/>
    </row>
    <row r="225" spans="2:3">
      <c r="B225" s="119"/>
      <c r="C225" s="246"/>
    </row>
    <row r="226" spans="2:3">
      <c r="B226" s="119"/>
      <c r="C226" s="246"/>
    </row>
    <row r="227" spans="2:3">
      <c r="B227" s="119"/>
      <c r="C227" s="246"/>
    </row>
    <row r="228" spans="2:3">
      <c r="B228" s="119"/>
      <c r="C228" s="246"/>
    </row>
    <row r="229" spans="2:3">
      <c r="B229" s="119"/>
      <c r="C229" s="246"/>
    </row>
    <row r="230" spans="2:3">
      <c r="B230" s="248"/>
      <c r="C230" s="246"/>
    </row>
    <row r="231" spans="2:3">
      <c r="B231" s="119"/>
      <c r="C231" s="246"/>
    </row>
    <row r="232" spans="2:3">
      <c r="B232" s="119"/>
      <c r="C232" s="246"/>
    </row>
    <row r="233" spans="2:3">
      <c r="B233" s="249"/>
      <c r="C233" s="246"/>
    </row>
    <row r="234" spans="2:3">
      <c r="B234" s="249"/>
      <c r="C234" s="246"/>
    </row>
    <row r="235" spans="2:3">
      <c r="B235" s="249"/>
      <c r="C235" s="246"/>
    </row>
    <row r="236" spans="2:3">
      <c r="B236" s="249"/>
      <c r="C236" s="246"/>
    </row>
    <row r="237" spans="2:3">
      <c r="B237" s="249"/>
      <c r="C237" s="246"/>
    </row>
    <row r="238" spans="2:3">
      <c r="B238" s="249"/>
      <c r="C238" s="246"/>
    </row>
    <row r="239" spans="2:3">
      <c r="B239" s="249"/>
      <c r="C239" s="246"/>
    </row>
    <row r="240" spans="2:3">
      <c r="B240" s="119"/>
      <c r="C240" s="246"/>
    </row>
    <row r="241" spans="2:3">
      <c r="B241" s="119"/>
      <c r="C241" s="246"/>
    </row>
    <row r="242" spans="2:3">
      <c r="B242" s="119"/>
      <c r="C242" s="246"/>
    </row>
    <row r="243" spans="2:3">
      <c r="B243" s="119"/>
      <c r="C243" s="246"/>
    </row>
    <row r="244" spans="2:3">
      <c r="B244" s="119"/>
      <c r="C244" s="246"/>
    </row>
    <row r="245" spans="2:3">
      <c r="B245" s="249"/>
      <c r="C245" s="246"/>
    </row>
    <row r="246" spans="2:3">
      <c r="B246" s="249"/>
      <c r="C246" s="246"/>
    </row>
    <row r="247" spans="2:3">
      <c r="B247" s="249"/>
      <c r="C247" s="246"/>
    </row>
    <row r="248" spans="2:3">
      <c r="B248" s="249"/>
      <c r="C248" s="246"/>
    </row>
    <row r="249" spans="2:3">
      <c r="B249" s="249"/>
      <c r="C249" s="246"/>
    </row>
    <row r="250" spans="2:3">
      <c r="B250" s="249"/>
      <c r="C250" s="246"/>
    </row>
    <row r="251" spans="2:3">
      <c r="B251" s="249"/>
      <c r="C251" s="246"/>
    </row>
    <row r="252" spans="2:3">
      <c r="B252" s="249"/>
      <c r="C252" s="246"/>
    </row>
    <row r="253" spans="2:3">
      <c r="B253" s="119"/>
      <c r="C253" s="246"/>
    </row>
    <row r="254" spans="2:3">
      <c r="B254" s="119"/>
      <c r="C254" s="246"/>
    </row>
    <row r="255" spans="2:3">
      <c r="B255" s="119"/>
      <c r="C255" s="246"/>
    </row>
    <row r="256" spans="2:3">
      <c r="B256" s="119"/>
      <c r="C256" s="246"/>
    </row>
    <row r="257" spans="2:3">
      <c r="B257" s="119"/>
      <c r="C257" s="246"/>
    </row>
    <row r="258" spans="2:3">
      <c r="B258" s="249"/>
      <c r="C258" s="246"/>
    </row>
    <row r="259" spans="2:3">
      <c r="B259" s="119"/>
      <c r="C259" s="246"/>
    </row>
    <row r="260" spans="2:3">
      <c r="B260" s="119"/>
      <c r="C260" s="246"/>
    </row>
    <row r="261" spans="2:3">
      <c r="B261" s="119"/>
      <c r="C261" s="246"/>
    </row>
    <row r="262" spans="2:3">
      <c r="B262" s="119"/>
      <c r="C262" s="246"/>
    </row>
    <row r="263" spans="2:3">
      <c r="B263" s="119"/>
      <c r="C263" s="246"/>
    </row>
    <row r="264" spans="2:3">
      <c r="B264" s="249"/>
      <c r="C264" s="246"/>
    </row>
    <row r="265" spans="2:3">
      <c r="B265" s="249"/>
      <c r="C265" s="246"/>
    </row>
    <row r="266" spans="2:3">
      <c r="B266" s="249"/>
      <c r="C266" s="246"/>
    </row>
    <row r="267" spans="2:3">
      <c r="B267" s="249"/>
      <c r="C267" s="246"/>
    </row>
    <row r="268" spans="2:3">
      <c r="B268" s="249"/>
      <c r="C268" s="246"/>
    </row>
    <row r="269" spans="2:3">
      <c r="B269" s="249"/>
      <c r="C269" s="246"/>
    </row>
    <row r="270" spans="2:3">
      <c r="B270" s="249"/>
      <c r="C270" s="246"/>
    </row>
    <row r="271" spans="2:3">
      <c r="B271" s="249"/>
      <c r="C271" s="246"/>
    </row>
    <row r="272" spans="2:3">
      <c r="B272" s="249"/>
      <c r="C272" s="246"/>
    </row>
    <row r="273" spans="2:3">
      <c r="B273" s="249"/>
      <c r="C273" s="246"/>
    </row>
    <row r="274" spans="2:3">
      <c r="B274" s="249"/>
      <c r="C274" s="246"/>
    </row>
    <row r="275" spans="2:3">
      <c r="B275" s="119"/>
      <c r="C275" s="246"/>
    </row>
    <row r="276" spans="2:3">
      <c r="B276" s="249"/>
      <c r="C276" s="246"/>
    </row>
    <row r="277" spans="2:3">
      <c r="B277" s="257"/>
      <c r="C277" s="246"/>
    </row>
    <row r="278" spans="2:3">
      <c r="B278" s="249"/>
      <c r="C278" s="246"/>
    </row>
    <row r="279" spans="2:3">
      <c r="B279" s="119"/>
      <c r="C279" s="246"/>
    </row>
    <row r="280" spans="2:3">
      <c r="B280" s="249"/>
      <c r="C280" s="246"/>
    </row>
    <row r="281" spans="2:3">
      <c r="B281" s="119"/>
      <c r="C281" s="246"/>
    </row>
    <row r="282" spans="2:3">
      <c r="B282" s="119"/>
      <c r="C282" s="246"/>
    </row>
    <row r="283" spans="2:3">
      <c r="B283" s="249"/>
      <c r="C283" s="246"/>
    </row>
    <row r="284" spans="2:3">
      <c r="B284" s="249"/>
      <c r="C284" s="246"/>
    </row>
    <row r="285" spans="2:3">
      <c r="B285" s="249"/>
      <c r="C285" s="246"/>
    </row>
    <row r="286" spans="2:3">
      <c r="B286" s="249"/>
      <c r="C286" s="246"/>
    </row>
    <row r="287" spans="2:3">
      <c r="B287" s="249"/>
      <c r="C287" s="246"/>
    </row>
    <row r="288" spans="2:3">
      <c r="B288" s="249"/>
      <c r="C288" s="246"/>
    </row>
    <row r="289" spans="2:3">
      <c r="B289" s="249"/>
      <c r="C289" s="246"/>
    </row>
    <row r="290" spans="2:3">
      <c r="B290" s="249"/>
      <c r="C290" s="246"/>
    </row>
    <row r="291" spans="2:3">
      <c r="B291" s="119"/>
      <c r="C291" s="246"/>
    </row>
    <row r="292" spans="2:3">
      <c r="B292" s="249"/>
      <c r="C292" s="246"/>
    </row>
    <row r="293" spans="2:3">
      <c r="B293" s="257"/>
      <c r="C293" s="246"/>
    </row>
    <row r="294" spans="2:3">
      <c r="B294" s="249"/>
      <c r="C294" s="246"/>
    </row>
    <row r="295" spans="2:3">
      <c r="B295" s="119"/>
      <c r="C295" s="246"/>
    </row>
    <row r="296" spans="2:3">
      <c r="B296" s="249"/>
      <c r="C296" s="246"/>
    </row>
    <row r="297" spans="2:3">
      <c r="B297" s="119"/>
      <c r="C297" s="246"/>
    </row>
    <row r="298" spans="2:3">
      <c r="B298" s="249"/>
      <c r="C298" s="246"/>
    </row>
    <row r="299" spans="2:3">
      <c r="B299" s="249"/>
      <c r="C299" s="246"/>
    </row>
    <row r="300" spans="2:3">
      <c r="B300" s="249"/>
      <c r="C300" s="246"/>
    </row>
    <row r="301" spans="2:3">
      <c r="B301" s="249"/>
      <c r="C301" s="246"/>
    </row>
    <row r="302" spans="2:3">
      <c r="B302" s="249"/>
      <c r="C302" s="246"/>
    </row>
    <row r="303" spans="2:3">
      <c r="B303" s="249"/>
      <c r="C303" s="246"/>
    </row>
    <row r="304" spans="2:3">
      <c r="B304" s="249"/>
      <c r="C304" s="246"/>
    </row>
    <row r="305" spans="2:3">
      <c r="B305" s="249"/>
      <c r="C305" s="246"/>
    </row>
    <row r="306" spans="2:3">
      <c r="B306" s="249"/>
      <c r="C306" s="246"/>
    </row>
    <row r="307" spans="2:3">
      <c r="B307" s="249"/>
      <c r="C307" s="246"/>
    </row>
    <row r="308" spans="2:3">
      <c r="B308" s="249"/>
      <c r="C308" s="246"/>
    </row>
    <row r="309" spans="2:3">
      <c r="B309" s="249"/>
      <c r="C309" s="246"/>
    </row>
    <row r="310" spans="2:3">
      <c r="B310" s="249"/>
      <c r="C310" s="246"/>
    </row>
    <row r="311" spans="2:3">
      <c r="B311" s="249"/>
      <c r="C311" s="246"/>
    </row>
    <row r="312" spans="2:3">
      <c r="B312" s="249"/>
      <c r="C312" s="246"/>
    </row>
    <row r="313" spans="2:3">
      <c r="B313" s="249"/>
      <c r="C313" s="246"/>
    </row>
    <row r="314" spans="2:3">
      <c r="B314" s="249"/>
      <c r="C314" s="246"/>
    </row>
    <row r="315" spans="2:3">
      <c r="B315" s="249"/>
      <c r="C315" s="246"/>
    </row>
    <row r="316" spans="2:3">
      <c r="B316" s="249"/>
      <c r="C316" s="246"/>
    </row>
    <row r="317" spans="2:3">
      <c r="B317" s="249"/>
      <c r="C317" s="246"/>
    </row>
    <row r="318" spans="2:3">
      <c r="B318" s="249"/>
      <c r="C318" s="246"/>
    </row>
    <row r="319" spans="2:3">
      <c r="B319" s="249"/>
      <c r="C319" s="246"/>
    </row>
    <row r="320" spans="2:3">
      <c r="B320" s="249"/>
      <c r="C320" s="246"/>
    </row>
    <row r="321" spans="2:3">
      <c r="B321" s="249"/>
      <c r="C321" s="246"/>
    </row>
    <row r="322" spans="2:3">
      <c r="B322" s="249"/>
      <c r="C322" s="246"/>
    </row>
    <row r="323" spans="2:3">
      <c r="B323" s="249"/>
      <c r="C323" s="246"/>
    </row>
    <row r="324" spans="2:3">
      <c r="B324" s="249"/>
      <c r="C324" s="246"/>
    </row>
    <row r="325" spans="2:3">
      <c r="B325" s="249"/>
      <c r="C325" s="246"/>
    </row>
    <row r="326" spans="2:3">
      <c r="B326" s="119"/>
      <c r="C326" s="246"/>
    </row>
    <row r="327" spans="2:3">
      <c r="B327" s="119"/>
      <c r="C327" s="246"/>
    </row>
    <row r="328" spans="2:3">
      <c r="B328" s="119"/>
      <c r="C328" s="246"/>
    </row>
    <row r="329" spans="2:3">
      <c r="B329" s="119"/>
      <c r="C329" s="246"/>
    </row>
    <row r="330" spans="2:3">
      <c r="B330" s="119"/>
      <c r="C330" s="246"/>
    </row>
    <row r="331" spans="2:3">
      <c r="B331" s="119"/>
      <c r="C331" s="246"/>
    </row>
    <row r="332" spans="2:3">
      <c r="B332" s="119"/>
      <c r="C332" s="246"/>
    </row>
    <row r="333" spans="2:3">
      <c r="B333" s="119"/>
      <c r="C333" s="246"/>
    </row>
    <row r="334" spans="2:3">
      <c r="B334" s="119"/>
      <c r="C334" s="246"/>
    </row>
    <row r="335" spans="2:3">
      <c r="B335" s="248"/>
      <c r="C335" s="246"/>
    </row>
    <row r="336" spans="2:3">
      <c r="B336" s="119"/>
      <c r="C336" s="246"/>
    </row>
    <row r="337" spans="2:3">
      <c r="B337" s="119"/>
      <c r="C337" s="246"/>
    </row>
    <row r="338" spans="2:3">
      <c r="B338" s="119"/>
      <c r="C338" s="246"/>
    </row>
    <row r="339" spans="2:3">
      <c r="B339" s="119"/>
      <c r="C339" s="246"/>
    </row>
    <row r="340" spans="2:3">
      <c r="B340" s="119"/>
      <c r="C340" s="246"/>
    </row>
    <row r="341" spans="2:3">
      <c r="B341" s="119"/>
      <c r="C341" s="246"/>
    </row>
    <row r="342" spans="2:3">
      <c r="B342" s="249"/>
      <c r="C342" s="246"/>
    </row>
    <row r="343" spans="2:3">
      <c r="B343" s="249"/>
      <c r="C343" s="246"/>
    </row>
    <row r="344" spans="2:3">
      <c r="B344" s="249"/>
      <c r="C344" s="246"/>
    </row>
    <row r="345" spans="2:3">
      <c r="B345" s="249"/>
      <c r="C345" s="246"/>
    </row>
    <row r="346" spans="2:3">
      <c r="B346" s="249"/>
      <c r="C346" s="246"/>
    </row>
    <row r="347" spans="2:3">
      <c r="B347" s="249"/>
      <c r="C347" s="246"/>
    </row>
    <row r="348" spans="2:3">
      <c r="B348" s="249"/>
      <c r="C348" s="246"/>
    </row>
    <row r="349" spans="2:3">
      <c r="B349" s="249"/>
      <c r="C349" s="246"/>
    </row>
    <row r="350" spans="2:3">
      <c r="B350" s="249"/>
      <c r="C350" s="246"/>
    </row>
    <row r="351" spans="2:3">
      <c r="B351" s="249"/>
      <c r="C351" s="246"/>
    </row>
    <row r="352" spans="2:3">
      <c r="B352" s="249"/>
      <c r="C352" s="246"/>
    </row>
    <row r="353" spans="2:3">
      <c r="B353" s="249"/>
      <c r="C353" s="246"/>
    </row>
    <row r="354" spans="2:3">
      <c r="B354" s="249"/>
      <c r="C354" s="246"/>
    </row>
    <row r="355" spans="2:3">
      <c r="B355" s="249"/>
      <c r="C355" s="246"/>
    </row>
    <row r="356" spans="2:3">
      <c r="B356" s="249"/>
      <c r="C356" s="246"/>
    </row>
    <row r="357" spans="2:3">
      <c r="B357" s="249"/>
      <c r="C357" s="246"/>
    </row>
    <row r="358" spans="2:3">
      <c r="B358" s="249"/>
      <c r="C358" s="246"/>
    </row>
    <row r="359" spans="2:3">
      <c r="B359" s="249"/>
      <c r="C359" s="246"/>
    </row>
    <row r="360" spans="2:3">
      <c r="B360" s="249"/>
      <c r="C360" s="246"/>
    </row>
    <row r="361" spans="2:3">
      <c r="B361" s="249"/>
      <c r="C361" s="246"/>
    </row>
    <row r="362" spans="2:3">
      <c r="B362" s="249"/>
      <c r="C362" s="246"/>
    </row>
    <row r="363" spans="2:3">
      <c r="B363" s="249"/>
      <c r="C363" s="246"/>
    </row>
    <row r="364" spans="2:3">
      <c r="B364" s="249"/>
      <c r="C364" s="246"/>
    </row>
    <row r="365" spans="2:3">
      <c r="B365" s="249"/>
      <c r="C365" s="246"/>
    </row>
    <row r="366" spans="2:3">
      <c r="B366" s="249"/>
      <c r="C366" s="246"/>
    </row>
    <row r="367" spans="2:3">
      <c r="B367" s="249"/>
      <c r="C367" s="246"/>
    </row>
    <row r="368" spans="2:3">
      <c r="B368" s="119"/>
      <c r="C368" s="246"/>
    </row>
    <row r="369" spans="2:3">
      <c r="B369" s="249"/>
      <c r="C369" s="246"/>
    </row>
    <row r="370" spans="2:3">
      <c r="B370" s="249"/>
      <c r="C370" s="246"/>
    </row>
    <row r="371" spans="2:3">
      <c r="B371" s="249"/>
      <c r="C371" s="246"/>
    </row>
    <row r="372" spans="2:3">
      <c r="B372" s="257"/>
      <c r="C372" s="246"/>
    </row>
    <row r="373" spans="2:3">
      <c r="B373" s="249"/>
      <c r="C373" s="246"/>
    </row>
    <row r="374" spans="2:3">
      <c r="B374" s="119"/>
      <c r="C374" s="246"/>
    </row>
    <row r="375" spans="2:3">
      <c r="B375" s="249"/>
      <c r="C375" s="246"/>
    </row>
    <row r="376" spans="2:3">
      <c r="B376" s="249"/>
      <c r="C376" s="246"/>
    </row>
    <row r="377" spans="2:3">
      <c r="B377" s="249"/>
      <c r="C377" s="246"/>
    </row>
    <row r="378" spans="2:3">
      <c r="B378" s="249"/>
      <c r="C378" s="246"/>
    </row>
    <row r="379" spans="2:3">
      <c r="B379" s="249"/>
      <c r="C379" s="246"/>
    </row>
    <row r="380" spans="2:3">
      <c r="B380" s="249"/>
      <c r="C380" s="246"/>
    </row>
    <row r="381" spans="2:3">
      <c r="B381" s="249"/>
      <c r="C381" s="246"/>
    </row>
    <row r="382" spans="2:3">
      <c r="B382" s="249"/>
      <c r="C382" s="246"/>
    </row>
    <row r="383" spans="2:3">
      <c r="B383" s="249"/>
      <c r="C383" s="246"/>
    </row>
    <row r="384" spans="2:3">
      <c r="B384" s="249"/>
      <c r="C384" s="246"/>
    </row>
    <row r="385" spans="2:3">
      <c r="B385" s="249"/>
      <c r="C385" s="246"/>
    </row>
    <row r="386" spans="2:3">
      <c r="B386" s="249"/>
      <c r="C386" s="246"/>
    </row>
    <row r="387" spans="2:3">
      <c r="B387" s="249"/>
      <c r="C387" s="246"/>
    </row>
    <row r="388" spans="2:3">
      <c r="B388" s="249"/>
      <c r="C388" s="246"/>
    </row>
    <row r="389" spans="2:3">
      <c r="B389" s="249"/>
      <c r="C389" s="246"/>
    </row>
    <row r="390" spans="2:3">
      <c r="B390" s="249"/>
      <c r="C390" s="246"/>
    </row>
    <row r="391" spans="2:3">
      <c r="B391" s="249"/>
      <c r="C391" s="246"/>
    </row>
    <row r="392" spans="2:3">
      <c r="B392" s="249"/>
      <c r="C392" s="246"/>
    </row>
    <row r="393" spans="2:3">
      <c r="B393" s="249"/>
      <c r="C393" s="246"/>
    </row>
    <row r="394" spans="2:3">
      <c r="B394" s="249"/>
      <c r="C394" s="246"/>
    </row>
    <row r="395" spans="2:3">
      <c r="B395" s="249"/>
      <c r="C395" s="246"/>
    </row>
    <row r="396" spans="2:3">
      <c r="B396" s="249"/>
      <c r="C396" s="246"/>
    </row>
    <row r="397" spans="2:3">
      <c r="B397" s="249"/>
      <c r="C397" s="246"/>
    </row>
    <row r="398" spans="2:3">
      <c r="B398" s="249"/>
      <c r="C398" s="246"/>
    </row>
    <row r="399" spans="2:3">
      <c r="B399" s="251"/>
      <c r="C399" s="246"/>
    </row>
    <row r="400" spans="2:3">
      <c r="B400" s="251"/>
      <c r="C400" s="246"/>
    </row>
    <row r="401" spans="2:3">
      <c r="B401" s="251"/>
      <c r="C401" s="246"/>
    </row>
    <row r="402" spans="2:3">
      <c r="B402" s="249"/>
      <c r="C402" s="246"/>
    </row>
    <row r="403" spans="2:3">
      <c r="B403" s="119"/>
      <c r="C403" s="246"/>
    </row>
    <row r="404" spans="2:3">
      <c r="B404" s="249"/>
      <c r="C404" s="246"/>
    </row>
    <row r="405" spans="2:3">
      <c r="B405" s="249"/>
      <c r="C405" s="246"/>
    </row>
    <row r="406" spans="2:3">
      <c r="B406" s="249"/>
      <c r="C406" s="246"/>
    </row>
    <row r="407" spans="2:3">
      <c r="B407" s="249"/>
      <c r="C407" s="246"/>
    </row>
    <row r="408" spans="2:3">
      <c r="B408" s="249"/>
      <c r="C408" s="246"/>
    </row>
    <row r="409" spans="2:3">
      <c r="B409" s="249"/>
      <c r="C409" s="246"/>
    </row>
    <row r="410" spans="2:3">
      <c r="B410" s="249"/>
      <c r="C410" s="246"/>
    </row>
    <row r="411" spans="2:3">
      <c r="B411" s="249"/>
      <c r="C411" s="246"/>
    </row>
    <row r="412" spans="2:3">
      <c r="B412" s="249"/>
      <c r="C412" s="246"/>
    </row>
    <row r="413" spans="2:3">
      <c r="B413" s="249"/>
      <c r="C413" s="246"/>
    </row>
    <row r="414" spans="2:3">
      <c r="B414" s="249"/>
      <c r="C414" s="246"/>
    </row>
    <row r="415" spans="2:3">
      <c r="B415" s="249"/>
      <c r="C415" s="246"/>
    </row>
    <row r="416" spans="2:3">
      <c r="B416" s="249"/>
      <c r="C416" s="246"/>
    </row>
    <row r="417" spans="2:3">
      <c r="B417" s="249"/>
      <c r="C417" s="246"/>
    </row>
    <row r="418" spans="2:3">
      <c r="B418" s="249"/>
      <c r="C418" s="246"/>
    </row>
    <row r="419" spans="2:3">
      <c r="B419" s="249"/>
      <c r="C419" s="246"/>
    </row>
    <row r="420" spans="2:3">
      <c r="B420" s="249"/>
      <c r="C420" s="246"/>
    </row>
    <row r="421" spans="2:3">
      <c r="B421" s="249"/>
      <c r="C421" s="246"/>
    </row>
    <row r="422" spans="2:3">
      <c r="B422" s="249"/>
      <c r="C422" s="246"/>
    </row>
    <row r="423" spans="2:3">
      <c r="B423" s="249"/>
      <c r="C423" s="246"/>
    </row>
    <row r="424" spans="2:3">
      <c r="B424" s="249"/>
      <c r="C424" s="246"/>
    </row>
    <row r="425" spans="2:3">
      <c r="B425" s="249"/>
      <c r="C425" s="246"/>
    </row>
    <row r="426" spans="2:3">
      <c r="B426" s="249"/>
      <c r="C426" s="246"/>
    </row>
    <row r="427" spans="2:3">
      <c r="B427" s="249"/>
      <c r="C427" s="246"/>
    </row>
    <row r="428" spans="2:3">
      <c r="B428" s="119"/>
      <c r="C428" s="246"/>
    </row>
    <row r="429" spans="2:3">
      <c r="B429" s="119"/>
      <c r="C429" s="246"/>
    </row>
    <row r="430" spans="2:3">
      <c r="B430" s="251"/>
      <c r="C430" s="246"/>
    </row>
    <row r="431" spans="2:3">
      <c r="B431" s="251"/>
      <c r="C431" s="246"/>
    </row>
    <row r="432" spans="2:3">
      <c r="B432" s="249"/>
      <c r="C432" s="246"/>
    </row>
    <row r="433" spans="2:3">
      <c r="B433" s="119"/>
      <c r="C433" s="246"/>
    </row>
    <row r="434" spans="2:3">
      <c r="B434" s="119"/>
      <c r="C434" s="246"/>
    </row>
    <row r="435" spans="2:3">
      <c r="B435" s="119"/>
      <c r="C435" s="246"/>
    </row>
    <row r="436" spans="2:3">
      <c r="B436" s="119"/>
      <c r="C436" s="246"/>
    </row>
    <row r="437" spans="2:3">
      <c r="B437" s="119"/>
      <c r="C437" s="246"/>
    </row>
    <row r="438" spans="2:3">
      <c r="B438" s="119"/>
      <c r="C438" s="246"/>
    </row>
    <row r="439" spans="2:3">
      <c r="B439" s="119"/>
      <c r="C439" s="246"/>
    </row>
    <row r="440" spans="2:3">
      <c r="B440" s="249"/>
      <c r="C440" s="246"/>
    </row>
    <row r="441" spans="2:3">
      <c r="B441" s="249"/>
      <c r="C441" s="246"/>
    </row>
    <row r="442" spans="2:3">
      <c r="B442" s="249"/>
      <c r="C442" s="246"/>
    </row>
    <row r="443" spans="2:3">
      <c r="B443" s="249"/>
      <c r="C443" s="246"/>
    </row>
    <row r="444" spans="2:3">
      <c r="B444" s="249"/>
      <c r="C444" s="246"/>
    </row>
    <row r="445" spans="2:3">
      <c r="B445" s="249"/>
      <c r="C445" s="246"/>
    </row>
    <row r="446" spans="2:3">
      <c r="B446" s="249"/>
      <c r="C446" s="246"/>
    </row>
    <row r="447" spans="2:3">
      <c r="B447" s="249"/>
      <c r="C447" s="246"/>
    </row>
    <row r="448" spans="2:3">
      <c r="B448" s="249"/>
      <c r="C448" s="246"/>
    </row>
    <row r="449" spans="2:3">
      <c r="B449" s="249"/>
      <c r="C449" s="246"/>
    </row>
    <row r="450" spans="2:3">
      <c r="B450" s="249"/>
      <c r="C450" s="246"/>
    </row>
    <row r="451" spans="2:3">
      <c r="B451" s="249"/>
      <c r="C451" s="246"/>
    </row>
    <row r="452" spans="2:3">
      <c r="B452" s="249"/>
      <c r="C452" s="246"/>
    </row>
    <row r="453" spans="2:3">
      <c r="B453" s="249"/>
      <c r="C453" s="246"/>
    </row>
    <row r="454" spans="2:3">
      <c r="B454" s="249"/>
      <c r="C454" s="246"/>
    </row>
    <row r="455" spans="2:3">
      <c r="B455" s="249"/>
      <c r="C455" s="246"/>
    </row>
    <row r="456" spans="2:3">
      <c r="B456" s="249"/>
      <c r="C456" s="246"/>
    </row>
    <row r="457" spans="2:3">
      <c r="B457" s="249"/>
      <c r="C457" s="246"/>
    </row>
    <row r="458" spans="2:3">
      <c r="B458" s="119"/>
      <c r="C458" s="246"/>
    </row>
    <row r="459" spans="2:3">
      <c r="B459" s="119"/>
      <c r="C459" s="246"/>
    </row>
    <row r="460" spans="2:3">
      <c r="B460" s="119"/>
      <c r="C460" s="246"/>
    </row>
    <row r="461" spans="2:3">
      <c r="B461" s="119"/>
      <c r="C461" s="246"/>
    </row>
    <row r="462" spans="2:3">
      <c r="B462" s="119"/>
      <c r="C462" s="246"/>
    </row>
    <row r="463" spans="2:3">
      <c r="B463" s="247"/>
      <c r="C463" s="246"/>
    </row>
    <row r="464" spans="2:3">
      <c r="B464" s="119"/>
      <c r="C464" s="246"/>
    </row>
    <row r="465" spans="2:3">
      <c r="B465" s="119"/>
      <c r="C465" s="246"/>
    </row>
    <row r="466" spans="2:3">
      <c r="B466" s="119"/>
      <c r="C466" s="246"/>
    </row>
    <row r="467" spans="2:3">
      <c r="B467" s="248"/>
      <c r="C467" s="246"/>
    </row>
    <row r="468" spans="2:3">
      <c r="B468" s="119"/>
      <c r="C468" s="246"/>
    </row>
    <row r="469" spans="2:3">
      <c r="B469" s="119"/>
      <c r="C469" s="246"/>
    </row>
    <row r="470" spans="2:3">
      <c r="B470" s="119"/>
      <c r="C470" s="246"/>
    </row>
    <row r="471" spans="2:3">
      <c r="B471" s="119"/>
      <c r="C471" s="246"/>
    </row>
    <row r="472" spans="2:3">
      <c r="B472" s="249"/>
      <c r="C472" s="246"/>
    </row>
    <row r="473" spans="2:3">
      <c r="B473" s="249"/>
      <c r="C473" s="246"/>
    </row>
    <row r="474" spans="2:3">
      <c r="B474" s="249"/>
      <c r="C474" s="246"/>
    </row>
    <row r="475" spans="2:3">
      <c r="B475" s="249"/>
      <c r="C475" s="246"/>
    </row>
    <row r="476" spans="2:3">
      <c r="B476" s="249"/>
      <c r="C476" s="246"/>
    </row>
    <row r="477" spans="2:3">
      <c r="B477" s="249"/>
      <c r="C477" s="246"/>
    </row>
    <row r="478" spans="2:3">
      <c r="B478" s="119"/>
      <c r="C478" s="246"/>
    </row>
    <row r="479" spans="2:3">
      <c r="B479" s="249"/>
      <c r="C479" s="246"/>
    </row>
    <row r="480" spans="2:3">
      <c r="B480" s="249"/>
      <c r="C480" s="246"/>
    </row>
    <row r="481" spans="2:3">
      <c r="B481" s="249"/>
      <c r="C481" s="246"/>
    </row>
    <row r="482" spans="2:3">
      <c r="B482" s="249"/>
      <c r="C482" s="246"/>
    </row>
    <row r="483" spans="2:3">
      <c r="B483" s="249"/>
      <c r="C483" s="246"/>
    </row>
    <row r="484" spans="2:3">
      <c r="B484" s="249"/>
      <c r="C484" s="246"/>
    </row>
    <row r="485" spans="2:3">
      <c r="B485" s="249"/>
      <c r="C485" s="246"/>
    </row>
    <row r="486" spans="2:3">
      <c r="B486" s="249"/>
      <c r="C486" s="246"/>
    </row>
    <row r="487" spans="2:3">
      <c r="B487" s="249"/>
      <c r="C487" s="246"/>
    </row>
    <row r="488" spans="2:3">
      <c r="B488" s="249"/>
      <c r="C488" s="246"/>
    </row>
    <row r="489" spans="2:3">
      <c r="B489" s="249"/>
      <c r="C489" s="246"/>
    </row>
    <row r="490" spans="2:3">
      <c r="B490" s="249"/>
      <c r="C490" s="246"/>
    </row>
    <row r="491" spans="2:3">
      <c r="B491" s="249"/>
      <c r="C491" s="246"/>
    </row>
    <row r="492" spans="2:3">
      <c r="B492" s="249"/>
      <c r="C492" s="246"/>
    </row>
    <row r="493" spans="2:3">
      <c r="B493" s="249"/>
      <c r="C493" s="246"/>
    </row>
    <row r="494" spans="2:3">
      <c r="B494" s="249"/>
      <c r="C494" s="246"/>
    </row>
    <row r="495" spans="2:3">
      <c r="B495" s="249"/>
      <c r="C495" s="246"/>
    </row>
    <row r="496" spans="2:3">
      <c r="B496" s="249"/>
      <c r="C496" s="246"/>
    </row>
    <row r="497" spans="2:3">
      <c r="B497" s="249"/>
      <c r="C497" s="246"/>
    </row>
    <row r="498" spans="2:3">
      <c r="B498" s="119"/>
      <c r="C498" s="246"/>
    </row>
    <row r="499" spans="2:3">
      <c r="B499" s="119"/>
      <c r="C499" s="246"/>
    </row>
    <row r="500" spans="2:3">
      <c r="B500" s="119"/>
      <c r="C500" s="246"/>
    </row>
    <row r="501" spans="2:3">
      <c r="B501" s="119"/>
      <c r="C501" s="246"/>
    </row>
    <row r="502" spans="2:3">
      <c r="B502" s="119"/>
      <c r="C502" s="246"/>
    </row>
    <row r="503" spans="2:3">
      <c r="B503" s="119"/>
      <c r="C503" s="246"/>
    </row>
    <row r="504" spans="2:3">
      <c r="B504" s="119"/>
      <c r="C504" s="246"/>
    </row>
    <row r="505" spans="2:3">
      <c r="B505" s="249"/>
      <c r="C505" s="246"/>
    </row>
    <row r="506" spans="2:3">
      <c r="B506" s="249"/>
      <c r="C506" s="246"/>
    </row>
    <row r="507" spans="2:3">
      <c r="B507" s="249"/>
      <c r="C507" s="246"/>
    </row>
    <row r="508" spans="2:3">
      <c r="B508" s="249"/>
      <c r="C508" s="246"/>
    </row>
    <row r="509" spans="2:3">
      <c r="B509" s="249"/>
      <c r="C509" s="246"/>
    </row>
    <row r="510" spans="2:3">
      <c r="B510" s="249"/>
      <c r="C510" s="246"/>
    </row>
    <row r="511" spans="2:3">
      <c r="B511" s="249"/>
      <c r="C511" s="246"/>
    </row>
    <row r="512" spans="2:3">
      <c r="B512" s="249"/>
      <c r="C512" s="246"/>
    </row>
    <row r="513" spans="2:3">
      <c r="B513" s="249"/>
      <c r="C513" s="246"/>
    </row>
    <row r="514" spans="2:3">
      <c r="B514" s="249"/>
      <c r="C514" s="246"/>
    </row>
    <row r="515" spans="2:3">
      <c r="B515" s="249"/>
      <c r="C515" s="246"/>
    </row>
    <row r="516" spans="2:3">
      <c r="B516" s="249"/>
      <c r="C516" s="246"/>
    </row>
    <row r="517" spans="2:3">
      <c r="B517" s="249"/>
      <c r="C517" s="246"/>
    </row>
    <row r="518" spans="2:3">
      <c r="B518" s="249"/>
      <c r="C518" s="246"/>
    </row>
    <row r="519" spans="2:3">
      <c r="B519" s="249"/>
      <c r="C519" s="246"/>
    </row>
    <row r="520" spans="2:3">
      <c r="B520" s="249"/>
      <c r="C520" s="246"/>
    </row>
    <row r="521" spans="2:3">
      <c r="B521" s="249"/>
      <c r="C521" s="246"/>
    </row>
    <row r="522" spans="2:3">
      <c r="B522" s="249"/>
      <c r="C522" s="246"/>
    </row>
    <row r="523" spans="2:3">
      <c r="B523" s="249"/>
      <c r="C523" s="246"/>
    </row>
    <row r="524" spans="2:3">
      <c r="B524" s="249"/>
      <c r="C524" s="246"/>
    </row>
    <row r="525" spans="2:3">
      <c r="B525" s="249"/>
      <c r="C525" s="246"/>
    </row>
    <row r="526" spans="2:3">
      <c r="B526" s="249"/>
      <c r="C526" s="246"/>
    </row>
    <row r="527" spans="2:3">
      <c r="B527" s="249"/>
      <c r="C527" s="246"/>
    </row>
    <row r="528" spans="2:3">
      <c r="B528" s="249"/>
      <c r="C528" s="246"/>
    </row>
    <row r="529" spans="2:3">
      <c r="B529" s="249"/>
      <c r="C529" s="246"/>
    </row>
    <row r="530" spans="2:3">
      <c r="B530" s="119"/>
      <c r="C530" s="246"/>
    </row>
    <row r="531" spans="2:3">
      <c r="B531" s="249"/>
      <c r="C531" s="246"/>
    </row>
    <row r="532" spans="2:3">
      <c r="B532" s="249"/>
      <c r="C532" s="246"/>
    </row>
    <row r="533" spans="2:3">
      <c r="B533" s="249"/>
      <c r="C533" s="246"/>
    </row>
    <row r="534" spans="2:3">
      <c r="B534" s="249"/>
      <c r="C534" s="246"/>
    </row>
    <row r="535" spans="2:3">
      <c r="B535" s="249"/>
      <c r="C535" s="246"/>
    </row>
    <row r="536" spans="2:3">
      <c r="B536" s="249"/>
      <c r="C536" s="246"/>
    </row>
    <row r="537" spans="2:3">
      <c r="B537" s="249"/>
      <c r="C537" s="246"/>
    </row>
    <row r="538" spans="2:3">
      <c r="B538" s="249"/>
      <c r="C538" s="246"/>
    </row>
    <row r="539" spans="2:3">
      <c r="B539" s="249"/>
      <c r="C539" s="246"/>
    </row>
    <row r="540" spans="2:3">
      <c r="B540" s="249"/>
      <c r="C540" s="246"/>
    </row>
    <row r="541" spans="2:3">
      <c r="B541" s="249"/>
      <c r="C541" s="246"/>
    </row>
    <row r="542" spans="2:3">
      <c r="B542" s="249"/>
      <c r="C542" s="246"/>
    </row>
    <row r="543" spans="2:3">
      <c r="B543" s="249"/>
      <c r="C543" s="246"/>
    </row>
    <row r="544" spans="2:3">
      <c r="B544" s="251"/>
      <c r="C544" s="246"/>
    </row>
    <row r="545" spans="2:3">
      <c r="B545" s="251"/>
      <c r="C545" s="246"/>
    </row>
    <row r="546" spans="2:3">
      <c r="B546" s="251"/>
      <c r="C546" s="246"/>
    </row>
    <row r="547" spans="2:3">
      <c r="B547" s="249"/>
      <c r="C547" s="246"/>
    </row>
    <row r="548" spans="2:3">
      <c r="B548" s="119"/>
      <c r="C548" s="246"/>
    </row>
    <row r="549" spans="2:3">
      <c r="B549" s="119"/>
      <c r="C549" s="246"/>
    </row>
    <row r="550" spans="2:3">
      <c r="B550" s="119"/>
      <c r="C550" s="246"/>
    </row>
    <row r="551" spans="2:3">
      <c r="B551" s="119"/>
      <c r="C551" s="246"/>
    </row>
    <row r="552" spans="2:3">
      <c r="B552" s="119"/>
      <c r="C552" s="246"/>
    </row>
    <row r="553" spans="2:3">
      <c r="B553" s="119"/>
      <c r="C553" s="246"/>
    </row>
    <row r="554" spans="2:3">
      <c r="B554" s="119"/>
      <c r="C554" s="246"/>
    </row>
    <row r="555" spans="2:3">
      <c r="B555" s="249"/>
      <c r="C555" s="246"/>
    </row>
    <row r="556" spans="2:3">
      <c r="B556" s="249"/>
      <c r="C556" s="246"/>
    </row>
    <row r="557" spans="2:3">
      <c r="B557" s="249"/>
      <c r="C557" s="246"/>
    </row>
    <row r="558" spans="2:3">
      <c r="B558" s="249"/>
      <c r="C558" s="246"/>
    </row>
    <row r="559" spans="2:3">
      <c r="B559" s="119"/>
      <c r="C559" s="246"/>
    </row>
    <row r="560" spans="2:3">
      <c r="B560" s="251"/>
      <c r="C560" s="246"/>
    </row>
    <row r="561" spans="2:3">
      <c r="B561" s="251"/>
      <c r="C561" s="246"/>
    </row>
    <row r="562" spans="2:3">
      <c r="B562" s="251"/>
      <c r="C562" s="246"/>
    </row>
    <row r="563" spans="2:3">
      <c r="B563" s="251"/>
      <c r="C563" s="246"/>
    </row>
    <row r="564" spans="2:3">
      <c r="B564" s="119"/>
      <c r="C564" s="246"/>
    </row>
    <row r="565" spans="2:3">
      <c r="B565" s="249"/>
      <c r="C565" s="246"/>
    </row>
    <row r="566" spans="2:3">
      <c r="B566" s="249"/>
      <c r="C566" s="246"/>
    </row>
    <row r="567" spans="2:3">
      <c r="B567" s="249"/>
      <c r="C567" s="246"/>
    </row>
    <row r="568" spans="2:3">
      <c r="B568" s="249"/>
      <c r="C568" s="246"/>
    </row>
    <row r="569" spans="2:3">
      <c r="B569" s="249"/>
      <c r="C569" s="246"/>
    </row>
    <row r="570" spans="2:3">
      <c r="B570" s="249"/>
      <c r="C570" s="246"/>
    </row>
    <row r="571" spans="2:3">
      <c r="B571" s="249"/>
      <c r="C571" s="246"/>
    </row>
    <row r="572" spans="2:3">
      <c r="B572" s="249"/>
      <c r="C572" s="246"/>
    </row>
    <row r="573" spans="2:3">
      <c r="B573" s="249"/>
      <c r="C573" s="246"/>
    </row>
    <row r="574" spans="2:3">
      <c r="B574" s="249"/>
      <c r="C574" s="246"/>
    </row>
    <row r="575" spans="2:3">
      <c r="B575" s="249"/>
      <c r="C575" s="246"/>
    </row>
    <row r="576" spans="2:3">
      <c r="B576" s="249"/>
      <c r="C576" s="246"/>
    </row>
    <row r="577" spans="2:3">
      <c r="B577" s="249"/>
      <c r="C577" s="246"/>
    </row>
    <row r="578" spans="2:3">
      <c r="B578" s="249"/>
      <c r="C578" s="246"/>
    </row>
    <row r="579" spans="2:3">
      <c r="B579" s="249"/>
      <c r="C579" s="246"/>
    </row>
    <row r="580" spans="2:3">
      <c r="B580" s="249"/>
      <c r="C580" s="246"/>
    </row>
    <row r="581" spans="2:3">
      <c r="B581" s="249"/>
      <c r="C581" s="246"/>
    </row>
    <row r="582" spans="2:3">
      <c r="B582" s="249"/>
      <c r="C582" s="246"/>
    </row>
    <row r="583" spans="2:3">
      <c r="B583" s="249"/>
      <c r="C583" s="246"/>
    </row>
    <row r="584" spans="2:3">
      <c r="B584" s="249"/>
      <c r="C584" s="246"/>
    </row>
    <row r="585" spans="2:3">
      <c r="B585" s="119"/>
      <c r="C585" s="246"/>
    </row>
    <row r="586" spans="2:3">
      <c r="B586" s="249"/>
      <c r="C586" s="246"/>
    </row>
    <row r="587" spans="2:3">
      <c r="B587" s="249"/>
      <c r="C587" s="246"/>
    </row>
    <row r="588" spans="2:3">
      <c r="B588" s="249"/>
      <c r="C588" s="246"/>
    </row>
    <row r="589" spans="2:3">
      <c r="B589" s="249"/>
      <c r="C589" s="246"/>
    </row>
    <row r="590" spans="2:3">
      <c r="B590" s="249"/>
      <c r="C590" s="246"/>
    </row>
    <row r="591" spans="2:3">
      <c r="B591" s="249"/>
      <c r="C591" s="246"/>
    </row>
    <row r="592" spans="2:3">
      <c r="B592" s="249"/>
      <c r="C592" s="246"/>
    </row>
    <row r="593" spans="2:3">
      <c r="B593" s="249"/>
      <c r="C593" s="246"/>
    </row>
    <row r="594" spans="2:3">
      <c r="B594" s="249"/>
      <c r="C594" s="246"/>
    </row>
    <row r="595" spans="2:3">
      <c r="B595" s="249"/>
      <c r="C595" s="246"/>
    </row>
    <row r="596" spans="2:3">
      <c r="B596" s="249"/>
      <c r="C596" s="246"/>
    </row>
    <row r="597" spans="2:3">
      <c r="B597" s="119"/>
      <c r="C597" s="246"/>
    </row>
    <row r="598" spans="2:3">
      <c r="B598" s="249"/>
      <c r="C598" s="246"/>
    </row>
    <row r="599" spans="2:3">
      <c r="B599" s="249"/>
      <c r="C599" s="246"/>
    </row>
    <row r="600" spans="2:3">
      <c r="B600" s="249"/>
      <c r="C600" s="246"/>
    </row>
    <row r="601" spans="2:3">
      <c r="B601" s="249"/>
      <c r="C601" s="246"/>
    </row>
    <row r="602" spans="2:3">
      <c r="B602" s="249"/>
      <c r="C602" s="246"/>
    </row>
    <row r="603" spans="2:3">
      <c r="B603" s="249"/>
      <c r="C603" s="246"/>
    </row>
    <row r="604" spans="2:3">
      <c r="B604" s="249"/>
      <c r="C604" s="246"/>
    </row>
    <row r="605" spans="2:3">
      <c r="B605" s="249"/>
      <c r="C605" s="246"/>
    </row>
    <row r="606" spans="2:3">
      <c r="B606" s="249"/>
      <c r="C606" s="246"/>
    </row>
    <row r="607" spans="2:3">
      <c r="B607" s="249"/>
      <c r="C607" s="246"/>
    </row>
    <row r="608" spans="2:3">
      <c r="B608" s="249"/>
      <c r="C608" s="246"/>
    </row>
    <row r="609" spans="2:3">
      <c r="B609" s="249"/>
      <c r="C609" s="246"/>
    </row>
    <row r="610" spans="2:3">
      <c r="B610" s="249"/>
      <c r="C610" s="246"/>
    </row>
    <row r="611" spans="2:3">
      <c r="B611" s="249"/>
      <c r="C611" s="246"/>
    </row>
    <row r="612" spans="2:3">
      <c r="B612" s="249"/>
      <c r="C612" s="246"/>
    </row>
    <row r="613" spans="2:3">
      <c r="B613" s="249"/>
      <c r="C613" s="246"/>
    </row>
    <row r="614" spans="2:3">
      <c r="B614" s="249"/>
      <c r="C614" s="246"/>
    </row>
    <row r="615" spans="2:3">
      <c r="B615" s="249"/>
      <c r="C615" s="246"/>
    </row>
    <row r="616" spans="2:3">
      <c r="B616" s="249"/>
      <c r="C616" s="246"/>
    </row>
    <row r="617" spans="2:3">
      <c r="B617" s="249"/>
      <c r="C617" s="246"/>
    </row>
    <row r="618" spans="2:3">
      <c r="B618" s="249"/>
      <c r="C618" s="246"/>
    </row>
    <row r="619" spans="2:3">
      <c r="B619" s="249"/>
      <c r="C619" s="246"/>
    </row>
    <row r="620" spans="2:3">
      <c r="B620" s="119"/>
      <c r="C620" s="246"/>
    </row>
    <row r="621" spans="2:3">
      <c r="B621" s="119"/>
      <c r="C621" s="246"/>
    </row>
    <row r="622" spans="2:3">
      <c r="B622" s="119"/>
      <c r="C622" s="246"/>
    </row>
    <row r="623" spans="2:3">
      <c r="B623" s="119"/>
      <c r="C623" s="246"/>
    </row>
    <row r="624" spans="2:3">
      <c r="B624" s="119"/>
      <c r="C624" s="246"/>
    </row>
    <row r="625" spans="2:3">
      <c r="B625" s="119"/>
      <c r="C625" s="246"/>
    </row>
    <row r="626" spans="2:3">
      <c r="B626" s="119"/>
      <c r="C626" s="246"/>
    </row>
    <row r="627" spans="2:3">
      <c r="B627" s="119"/>
      <c r="C627" s="246"/>
    </row>
    <row r="628" spans="2:3">
      <c r="B628" s="249"/>
      <c r="C628" s="246"/>
    </row>
    <row r="629" spans="2:3">
      <c r="B629" s="251"/>
      <c r="C629" s="246"/>
    </row>
    <row r="630" spans="2:3">
      <c r="B630" s="249"/>
      <c r="C630" s="246"/>
    </row>
    <row r="631" spans="2:3">
      <c r="B631" s="119"/>
      <c r="C631" s="246"/>
    </row>
    <row r="632" spans="2:3">
      <c r="B632" s="119"/>
      <c r="C632" s="246"/>
    </row>
    <row r="633" spans="2:3">
      <c r="B633" s="119"/>
      <c r="C633" s="246"/>
    </row>
    <row r="634" spans="2:3">
      <c r="B634" s="119"/>
      <c r="C634" s="246"/>
    </row>
    <row r="635" spans="2:3">
      <c r="B635" s="119"/>
      <c r="C635" s="246"/>
    </row>
    <row r="636" spans="2:3">
      <c r="B636" s="248"/>
      <c r="C636" s="246"/>
    </row>
    <row r="637" spans="2:3">
      <c r="B637" s="119"/>
      <c r="C637" s="246"/>
    </row>
    <row r="638" spans="2:3">
      <c r="B638" s="119"/>
      <c r="C638" s="246"/>
    </row>
    <row r="639" spans="2:3">
      <c r="B639" s="249"/>
      <c r="C639" s="246"/>
    </row>
    <row r="640" spans="2:3">
      <c r="B640" s="249"/>
      <c r="C640" s="246"/>
    </row>
    <row r="641" spans="2:3">
      <c r="B641" s="249"/>
      <c r="C641" s="246"/>
    </row>
    <row r="642" spans="2:3">
      <c r="B642" s="249"/>
      <c r="C642" s="246"/>
    </row>
    <row r="643" spans="2:3">
      <c r="B643" s="249"/>
      <c r="C643" s="246"/>
    </row>
    <row r="644" spans="2:3">
      <c r="B644" s="249"/>
      <c r="C644" s="246"/>
    </row>
    <row r="645" spans="2:3">
      <c r="B645" s="249"/>
      <c r="C645" s="246"/>
    </row>
    <row r="646" spans="2:3">
      <c r="B646" s="249"/>
      <c r="C646" s="246"/>
    </row>
    <row r="647" spans="2:3">
      <c r="B647" s="249"/>
      <c r="C647" s="246"/>
    </row>
    <row r="648" spans="2:3">
      <c r="B648" s="249"/>
      <c r="C648" s="246"/>
    </row>
    <row r="649" spans="2:3">
      <c r="B649" s="249"/>
      <c r="C649" s="246"/>
    </row>
    <row r="650" spans="2:3">
      <c r="B650" s="249"/>
      <c r="C650" s="246"/>
    </row>
    <row r="651" spans="2:3">
      <c r="B651" s="249"/>
      <c r="C651" s="246"/>
    </row>
    <row r="652" spans="2:3">
      <c r="B652" s="249"/>
      <c r="C652" s="246"/>
    </row>
    <row r="653" spans="2:3">
      <c r="B653" s="249"/>
      <c r="C653" s="246"/>
    </row>
    <row r="654" spans="2:3">
      <c r="B654" s="251"/>
      <c r="C654" s="246"/>
    </row>
    <row r="655" spans="2:3">
      <c r="B655" s="249"/>
      <c r="C655" s="246"/>
    </row>
    <row r="656" spans="2:3">
      <c r="B656" s="119"/>
      <c r="C656" s="246"/>
    </row>
    <row r="657" spans="2:3">
      <c r="B657" s="119"/>
      <c r="C657" s="246"/>
    </row>
    <row r="658" spans="2:3">
      <c r="B658" s="119"/>
      <c r="C658" s="246"/>
    </row>
    <row r="659" spans="2:3">
      <c r="B659" s="249"/>
      <c r="C659" s="246"/>
    </row>
    <row r="660" spans="2:3">
      <c r="B660" s="249"/>
      <c r="C660" s="246"/>
    </row>
    <row r="661" spans="2:3">
      <c r="B661" s="249"/>
      <c r="C661" s="246"/>
    </row>
    <row r="662" spans="2:3">
      <c r="B662" s="249"/>
      <c r="C662" s="246"/>
    </row>
    <row r="663" spans="2:3">
      <c r="B663" s="249"/>
      <c r="C663" s="246"/>
    </row>
    <row r="664" spans="2:3">
      <c r="B664" s="249"/>
      <c r="C664" s="246"/>
    </row>
    <row r="665" spans="2:3">
      <c r="B665" s="249"/>
      <c r="C665" s="246"/>
    </row>
    <row r="666" spans="2:3">
      <c r="B666" s="249"/>
      <c r="C666" s="246"/>
    </row>
    <row r="667" spans="2:3">
      <c r="B667" s="249"/>
      <c r="C667" s="246"/>
    </row>
    <row r="668" spans="2:3">
      <c r="B668" s="249"/>
      <c r="C668" s="246"/>
    </row>
    <row r="669" spans="2:3">
      <c r="B669" s="249"/>
      <c r="C669" s="246"/>
    </row>
    <row r="670" spans="2:3">
      <c r="B670" s="249"/>
      <c r="C670" s="246"/>
    </row>
    <row r="671" spans="2:3">
      <c r="B671" s="249"/>
      <c r="C671" s="246"/>
    </row>
    <row r="672" spans="2:3">
      <c r="B672" s="249"/>
      <c r="C672" s="246"/>
    </row>
    <row r="673" spans="2:3">
      <c r="B673" s="249"/>
      <c r="C673" s="246"/>
    </row>
    <row r="674" spans="2:3">
      <c r="B674" s="249"/>
      <c r="C674" s="246"/>
    </row>
    <row r="675" spans="2:3">
      <c r="B675" s="249"/>
      <c r="C675" s="246"/>
    </row>
    <row r="676" spans="2:3">
      <c r="B676" s="249"/>
      <c r="C676" s="246"/>
    </row>
    <row r="677" spans="2:3">
      <c r="B677" s="249"/>
      <c r="C677" s="246"/>
    </row>
    <row r="678" spans="2:3">
      <c r="B678" s="249"/>
      <c r="C678" s="246"/>
    </row>
    <row r="679" spans="2:3">
      <c r="B679" s="249"/>
      <c r="C679" s="246"/>
    </row>
    <row r="680" spans="2:3">
      <c r="B680" s="249"/>
      <c r="C680" s="246"/>
    </row>
    <row r="681" spans="2:3">
      <c r="B681" s="249"/>
      <c r="C681" s="246"/>
    </row>
    <row r="682" spans="2:3">
      <c r="B682" s="249"/>
      <c r="C682" s="246"/>
    </row>
    <row r="683" spans="2:3">
      <c r="B683" s="249"/>
      <c r="C683" s="246"/>
    </row>
    <row r="684" spans="2:3">
      <c r="B684" s="249"/>
      <c r="C684" s="246"/>
    </row>
    <row r="685" spans="2:3">
      <c r="B685" s="249"/>
      <c r="C685" s="246"/>
    </row>
    <row r="686" spans="2:3">
      <c r="B686" s="249"/>
      <c r="C686" s="246"/>
    </row>
    <row r="687" spans="2:3">
      <c r="B687" s="249"/>
      <c r="C687" s="246"/>
    </row>
    <row r="688" spans="2:3">
      <c r="B688" s="249"/>
      <c r="C688" s="246"/>
    </row>
    <row r="689" spans="2:3">
      <c r="B689" s="249"/>
      <c r="C689" s="246"/>
    </row>
    <row r="690" spans="2:3">
      <c r="B690" s="249"/>
      <c r="C690" s="246"/>
    </row>
    <row r="691" spans="2:3">
      <c r="B691" s="249"/>
      <c r="C691" s="246"/>
    </row>
    <row r="692" spans="2:3">
      <c r="B692" s="249"/>
      <c r="C692" s="246"/>
    </row>
    <row r="693" spans="2:3">
      <c r="B693" s="249"/>
      <c r="C693" s="246"/>
    </row>
    <row r="694" spans="2:3">
      <c r="B694" s="119"/>
      <c r="C694" s="246"/>
    </row>
    <row r="695" spans="2:3">
      <c r="B695" s="249"/>
      <c r="C695" s="246"/>
    </row>
    <row r="696" spans="2:3">
      <c r="B696" s="253"/>
    </row>
    <row r="697" spans="2:3">
      <c r="B697" s="252"/>
      <c r="C697" s="254"/>
    </row>
    <row r="698" spans="2:3">
      <c r="B698" s="253"/>
    </row>
    <row r="699" spans="2:3">
      <c r="B699" s="252"/>
      <c r="C699" s="254"/>
    </row>
    <row r="700" spans="2:3">
      <c r="B700" s="253"/>
    </row>
    <row r="701" spans="2:3">
      <c r="B701" s="252"/>
      <c r="C701" s="254"/>
    </row>
    <row r="702" spans="2:3">
      <c r="B702" s="253"/>
    </row>
    <row r="703" spans="2:3">
      <c r="B703" s="252"/>
      <c r="C703" s="254"/>
    </row>
    <row r="704" spans="2:3">
      <c r="B704" s="253"/>
    </row>
    <row r="705" spans="2:3">
      <c r="B705" s="252"/>
      <c r="C705" s="254"/>
    </row>
    <row r="706" spans="2:3">
      <c r="B706" s="253"/>
    </row>
    <row r="707" spans="2:3">
      <c r="B707" s="252"/>
      <c r="C707" s="254"/>
    </row>
    <row r="708" spans="2:3">
      <c r="B708" s="253"/>
    </row>
    <row r="709" spans="2:3">
      <c r="B709" s="252"/>
      <c r="C709" s="254"/>
    </row>
    <row r="710" spans="2:3">
      <c r="B710" s="256"/>
    </row>
    <row r="711" spans="2:3">
      <c r="B711" s="255"/>
      <c r="C711" s="254"/>
    </row>
    <row r="712" spans="2:3">
      <c r="B712" s="256"/>
    </row>
    <row r="713" spans="2:3">
      <c r="B713" s="255"/>
      <c r="C713" s="254"/>
    </row>
    <row r="714" spans="2:3">
      <c r="B714" s="256"/>
    </row>
    <row r="715" spans="2:3">
      <c r="B715" s="255"/>
      <c r="C715" s="254"/>
    </row>
    <row r="716" spans="2:3">
      <c r="B716" s="253"/>
    </row>
    <row r="717" spans="2:3">
      <c r="B717" s="252"/>
      <c r="C717" s="246"/>
    </row>
    <row r="718" spans="2:3">
      <c r="B718" s="249"/>
      <c r="C718" s="246"/>
    </row>
    <row r="719" spans="2:3">
      <c r="B719" s="249"/>
      <c r="C719" s="246"/>
    </row>
    <row r="720" spans="2:3">
      <c r="B720" s="249"/>
      <c r="C720" s="246"/>
    </row>
    <row r="721" spans="2:3">
      <c r="B721" s="249"/>
      <c r="C721" s="246"/>
    </row>
    <row r="722" spans="2:3">
      <c r="B722" s="249"/>
      <c r="C722" s="246"/>
    </row>
    <row r="723" spans="2:3">
      <c r="B723" s="249"/>
      <c r="C723" s="246"/>
    </row>
    <row r="724" spans="2:3">
      <c r="B724" s="249"/>
      <c r="C724" s="246"/>
    </row>
    <row r="725" spans="2:3">
      <c r="B725" s="249"/>
      <c r="C725" s="246"/>
    </row>
    <row r="726" spans="2:3">
      <c r="B726" s="249"/>
      <c r="C726" s="246"/>
    </row>
    <row r="727" spans="2:3">
      <c r="B727" s="249"/>
      <c r="C727" s="246"/>
    </row>
    <row r="728" spans="2:3">
      <c r="B728" s="249"/>
      <c r="C728" s="246"/>
    </row>
    <row r="729" spans="2:3">
      <c r="B729" s="249"/>
      <c r="C729" s="246"/>
    </row>
    <row r="730" spans="2:3">
      <c r="B730" s="249"/>
      <c r="C730" s="246"/>
    </row>
    <row r="731" spans="2:3">
      <c r="B731" s="249"/>
      <c r="C731" s="246"/>
    </row>
    <row r="732" spans="2:3">
      <c r="B732" s="249"/>
      <c r="C732" s="246"/>
    </row>
    <row r="733" spans="2:3">
      <c r="B733" s="249"/>
      <c r="C733" s="246"/>
    </row>
    <row r="734" spans="2:3">
      <c r="B734" s="249"/>
      <c r="C734" s="246"/>
    </row>
    <row r="735" spans="2:3">
      <c r="B735" s="249"/>
      <c r="C735" s="246"/>
    </row>
    <row r="736" spans="2:3">
      <c r="B736" s="249"/>
      <c r="C736" s="246"/>
    </row>
    <row r="737" spans="2:3">
      <c r="B737" s="249"/>
      <c r="C737" s="246"/>
    </row>
    <row r="738" spans="2:3">
      <c r="B738" s="249"/>
      <c r="C738" s="246"/>
    </row>
    <row r="739" spans="2:3">
      <c r="B739" s="249"/>
      <c r="C739" s="246"/>
    </row>
    <row r="740" spans="2:3">
      <c r="B740" s="249"/>
      <c r="C740" s="246"/>
    </row>
    <row r="741" spans="2:3">
      <c r="B741" s="249"/>
      <c r="C741" s="246"/>
    </row>
    <row r="742" spans="2:3">
      <c r="B742" s="249"/>
      <c r="C742" s="246"/>
    </row>
    <row r="743" spans="2:3">
      <c r="B743" s="249"/>
      <c r="C743" s="246"/>
    </row>
    <row r="744" spans="2:3">
      <c r="B744" s="249"/>
      <c r="C744" s="246"/>
    </row>
    <row r="745" spans="2:3">
      <c r="B745" s="249"/>
      <c r="C745" s="246"/>
    </row>
    <row r="746" spans="2:3">
      <c r="B746" s="249"/>
      <c r="C746" s="246"/>
    </row>
    <row r="747" spans="2:3">
      <c r="B747" s="249"/>
      <c r="C747" s="246"/>
    </row>
    <row r="748" spans="2:3">
      <c r="B748" s="249"/>
      <c r="C748" s="246"/>
    </row>
    <row r="749" spans="2:3">
      <c r="B749" s="249"/>
      <c r="C749" s="246"/>
    </row>
    <row r="750" spans="2:3">
      <c r="B750" s="249"/>
      <c r="C750" s="246"/>
    </row>
    <row r="751" spans="2:3">
      <c r="B751" s="249"/>
      <c r="C751" s="246"/>
    </row>
    <row r="752" spans="2:3">
      <c r="B752" s="249"/>
      <c r="C752" s="246"/>
    </row>
    <row r="753" spans="2:3">
      <c r="B753" s="249"/>
      <c r="C753" s="246"/>
    </row>
    <row r="754" spans="2:3">
      <c r="B754" s="249"/>
      <c r="C754" s="246"/>
    </row>
    <row r="755" spans="2:3">
      <c r="B755" s="249"/>
      <c r="C755" s="246"/>
    </row>
    <row r="756" spans="2:3">
      <c r="B756" s="249"/>
      <c r="C756" s="246"/>
    </row>
    <row r="757" spans="2:3">
      <c r="B757" s="249"/>
      <c r="C757" s="246"/>
    </row>
    <row r="758" spans="2:3">
      <c r="B758" s="249"/>
      <c r="C758" s="246"/>
    </row>
    <row r="759" spans="2:3">
      <c r="B759" s="249"/>
      <c r="C759" s="246"/>
    </row>
    <row r="760" spans="2:3">
      <c r="B760" s="119"/>
      <c r="C760" s="246"/>
    </row>
    <row r="761" spans="2:3">
      <c r="B761" s="119"/>
      <c r="C761" s="246"/>
    </row>
    <row r="762" spans="2:3">
      <c r="B762" s="119"/>
      <c r="C762" s="246"/>
    </row>
    <row r="763" spans="2:3">
      <c r="B763" s="119"/>
      <c r="C763" s="246"/>
    </row>
    <row r="764" spans="2:3">
      <c r="B764" s="119"/>
      <c r="C764" s="246"/>
    </row>
    <row r="765" spans="2:3">
      <c r="B765" s="249"/>
      <c r="C765" s="246"/>
    </row>
    <row r="766" spans="2:3">
      <c r="B766" s="249"/>
      <c r="C766" s="246"/>
    </row>
    <row r="767" spans="2:3">
      <c r="B767" s="249"/>
      <c r="C767" s="246"/>
    </row>
    <row r="768" spans="2:3">
      <c r="B768" s="249"/>
      <c r="C768" s="246"/>
    </row>
    <row r="769" spans="2:3">
      <c r="B769" s="249"/>
      <c r="C769" s="246"/>
    </row>
    <row r="770" spans="2:3">
      <c r="B770" s="249"/>
      <c r="C770" s="246"/>
    </row>
    <row r="771" spans="2:3">
      <c r="B771" s="249"/>
      <c r="C771" s="246"/>
    </row>
    <row r="772" spans="2:3">
      <c r="B772" s="249"/>
      <c r="C772" s="246"/>
    </row>
    <row r="773" spans="2:3">
      <c r="B773" s="249"/>
      <c r="C773" s="246"/>
    </row>
    <row r="774" spans="2:3">
      <c r="B774" s="249"/>
      <c r="C774" s="246"/>
    </row>
    <row r="775" spans="2:3">
      <c r="B775" s="249"/>
      <c r="C775" s="246"/>
    </row>
    <row r="776" spans="2:3">
      <c r="B776" s="249"/>
      <c r="C776" s="246"/>
    </row>
    <row r="777" spans="2:3">
      <c r="B777" s="249"/>
      <c r="C777" s="246"/>
    </row>
    <row r="778" spans="2:3">
      <c r="B778" s="249"/>
      <c r="C778" s="246"/>
    </row>
    <row r="779" spans="2:3">
      <c r="B779" s="249"/>
      <c r="C779" s="246"/>
    </row>
    <row r="780" spans="2:3">
      <c r="B780" s="249"/>
      <c r="C780" s="246"/>
    </row>
    <row r="781" spans="2:3">
      <c r="B781" s="249"/>
      <c r="C781" s="246"/>
    </row>
    <row r="782" spans="2:3">
      <c r="B782" s="249"/>
      <c r="C782" s="246"/>
    </row>
    <row r="783" spans="2:3">
      <c r="B783" s="249"/>
      <c r="C783" s="246"/>
    </row>
    <row r="784" spans="2:3">
      <c r="B784" s="249"/>
      <c r="C784" s="246"/>
    </row>
    <row r="785" spans="2:3">
      <c r="B785" s="249"/>
      <c r="C785" s="246"/>
    </row>
    <row r="786" spans="2:3">
      <c r="B786" s="119"/>
      <c r="C786" s="246"/>
    </row>
    <row r="787" spans="2:3">
      <c r="B787" s="119"/>
      <c r="C787" s="246"/>
    </row>
    <row r="788" spans="2:3">
      <c r="B788" s="119"/>
      <c r="C788" s="246"/>
    </row>
    <row r="789" spans="2:3">
      <c r="B789" s="119"/>
      <c r="C789" s="246"/>
    </row>
    <row r="790" spans="2:3">
      <c r="B790" s="249"/>
      <c r="C790" s="246"/>
    </row>
    <row r="791" spans="2:3">
      <c r="B791" s="249"/>
      <c r="C791" s="246"/>
    </row>
    <row r="792" spans="2:3">
      <c r="B792" s="249"/>
      <c r="C792" s="246"/>
    </row>
    <row r="793" spans="2:3">
      <c r="B793" s="249"/>
      <c r="C793" s="246"/>
    </row>
    <row r="794" spans="2:3">
      <c r="B794" s="249"/>
      <c r="C794" s="246"/>
    </row>
    <row r="795" spans="2:3">
      <c r="B795" s="249"/>
      <c r="C795" s="246"/>
    </row>
    <row r="796" spans="2:3">
      <c r="B796" s="249"/>
      <c r="C796" s="246"/>
    </row>
    <row r="797" spans="2:3">
      <c r="B797" s="249"/>
      <c r="C797" s="246"/>
    </row>
    <row r="798" spans="2:3">
      <c r="B798" s="249"/>
      <c r="C798" s="246"/>
    </row>
    <row r="799" spans="2:3">
      <c r="B799" s="249"/>
      <c r="C799" s="246"/>
    </row>
    <row r="800" spans="2:3">
      <c r="B800" s="249"/>
      <c r="C800" s="246"/>
    </row>
    <row r="801" spans="2:3">
      <c r="B801" s="249"/>
      <c r="C801" s="246"/>
    </row>
    <row r="802" spans="2:3">
      <c r="B802" s="249"/>
      <c r="C802" s="246"/>
    </row>
    <row r="803" spans="2:3">
      <c r="B803" s="249"/>
      <c r="C803" s="246"/>
    </row>
    <row r="804" spans="2:3">
      <c r="B804" s="249"/>
      <c r="C804" s="246"/>
    </row>
    <row r="805" spans="2:3">
      <c r="B805" s="119"/>
      <c r="C805" s="246"/>
    </row>
    <row r="806" spans="2:3">
      <c r="B806" s="119"/>
      <c r="C806" s="246"/>
    </row>
    <row r="807" spans="2:3">
      <c r="B807" s="248"/>
      <c r="C807" s="246"/>
    </row>
    <row r="808" spans="2:3">
      <c r="B808" s="119"/>
      <c r="C808" s="246"/>
    </row>
    <row r="809" spans="2:3">
      <c r="B809" s="119"/>
      <c r="C809" s="246"/>
    </row>
    <row r="810" spans="2:3">
      <c r="B810" s="119"/>
      <c r="C810" s="246"/>
    </row>
    <row r="811" spans="2:3">
      <c r="B811" s="119"/>
      <c r="C811" s="246"/>
    </row>
    <row r="812" spans="2:3">
      <c r="B812" s="119"/>
      <c r="C812" s="246"/>
    </row>
    <row r="813" spans="2:3">
      <c r="B813" s="119"/>
      <c r="C813" s="246"/>
    </row>
    <row r="814" spans="2:3">
      <c r="B814" s="119"/>
      <c r="C814" s="246"/>
    </row>
    <row r="815" spans="2:3">
      <c r="B815" s="119"/>
      <c r="C815" s="246"/>
    </row>
    <row r="816" spans="2:3" ht="20.149999999999999" customHeight="1">
      <c r="B816" s="249"/>
      <c r="C816" s="246"/>
    </row>
    <row r="817" spans="2:3" ht="20.149999999999999" customHeight="1">
      <c r="B817" s="249"/>
      <c r="C817" s="246"/>
    </row>
    <row r="818" spans="2:3" ht="20.149999999999999" customHeight="1">
      <c r="B818" s="249"/>
      <c r="C818" s="246"/>
    </row>
    <row r="819" spans="2:3" ht="20.149999999999999" customHeight="1">
      <c r="B819" s="249"/>
      <c r="C819" s="246"/>
    </row>
    <row r="820" spans="2:3" ht="20.149999999999999" customHeight="1">
      <c r="B820" s="249"/>
      <c r="C820" s="246"/>
    </row>
    <row r="821" spans="2:3" ht="20.149999999999999" customHeight="1">
      <c r="B821" s="249"/>
      <c r="C821" s="246"/>
    </row>
    <row r="822" spans="2:3" ht="20.149999999999999" customHeight="1">
      <c r="B822" s="249"/>
      <c r="C822" s="246"/>
    </row>
    <row r="823" spans="2:3" ht="20.149999999999999" customHeight="1">
      <c r="B823" s="249"/>
      <c r="C823" s="246"/>
    </row>
    <row r="824" spans="2:3" ht="20.149999999999999" customHeight="1">
      <c r="B824" s="249"/>
      <c r="C824" s="246"/>
    </row>
    <row r="825" spans="2:3" ht="20.149999999999999" customHeight="1">
      <c r="B825" s="249"/>
      <c r="C825" s="246"/>
    </row>
    <row r="826" spans="2:3" ht="20.149999999999999" customHeight="1">
      <c r="B826" s="249"/>
      <c r="C826" s="246"/>
    </row>
    <row r="827" spans="2:3" ht="20.149999999999999" customHeight="1">
      <c r="B827" s="249"/>
      <c r="C827" s="246"/>
    </row>
    <row r="828" spans="2:3" ht="20.149999999999999" customHeight="1">
      <c r="B828" s="249"/>
      <c r="C828" s="246"/>
    </row>
    <row r="829" spans="2:3" ht="20.149999999999999" customHeight="1">
      <c r="B829" s="249"/>
      <c r="C829" s="246"/>
    </row>
    <row r="830" spans="2:3" ht="20.149999999999999" customHeight="1">
      <c r="B830" s="249"/>
      <c r="C830" s="246"/>
    </row>
    <row r="831" spans="2:3" ht="20.149999999999999" customHeight="1">
      <c r="B831" s="249"/>
      <c r="C831" s="246"/>
    </row>
    <row r="832" spans="2:3" ht="20.149999999999999" customHeight="1">
      <c r="B832" s="249"/>
      <c r="C832" s="246"/>
    </row>
    <row r="833" spans="2:3" ht="20.149999999999999" customHeight="1">
      <c r="B833" s="249"/>
      <c r="C833" s="246"/>
    </row>
    <row r="834" spans="2:3" ht="20.149999999999999" customHeight="1">
      <c r="B834" s="249"/>
      <c r="C834" s="246"/>
    </row>
    <row r="835" spans="2:3">
      <c r="B835" s="119"/>
      <c r="C835" s="246"/>
    </row>
    <row r="836" spans="2:3">
      <c r="B836" s="119"/>
      <c r="C836" s="246"/>
    </row>
    <row r="837" spans="2:3">
      <c r="B837" s="119"/>
      <c r="C837" s="246"/>
    </row>
    <row r="838" spans="2:3">
      <c r="B838" s="119"/>
      <c r="C838" s="246"/>
    </row>
    <row r="839" spans="2:3">
      <c r="B839" s="119"/>
      <c r="C839" s="246"/>
    </row>
    <row r="840" spans="2:3" ht="20.149999999999999" customHeight="1">
      <c r="B840" s="249"/>
      <c r="C840" s="246"/>
    </row>
    <row r="841" spans="2:3" ht="20.149999999999999" customHeight="1">
      <c r="B841" s="249"/>
      <c r="C841" s="246"/>
    </row>
    <row r="842" spans="2:3" ht="20.149999999999999" customHeight="1">
      <c r="B842" s="249"/>
      <c r="C842" s="246"/>
    </row>
    <row r="843" spans="2:3" ht="20.149999999999999" customHeight="1">
      <c r="B843" s="249"/>
      <c r="C843" s="246"/>
    </row>
    <row r="844" spans="2:3" ht="20.149999999999999" customHeight="1">
      <c r="B844" s="249"/>
      <c r="C844" s="246"/>
    </row>
    <row r="845" spans="2:3" ht="20.149999999999999" customHeight="1">
      <c r="B845" s="249"/>
      <c r="C845" s="246"/>
    </row>
    <row r="846" spans="2:3" ht="20.149999999999999" customHeight="1">
      <c r="B846" s="249"/>
      <c r="C846" s="246"/>
    </row>
    <row r="847" spans="2:3" ht="20.149999999999999" customHeight="1">
      <c r="B847" s="249"/>
      <c r="C847" s="246"/>
    </row>
    <row r="848" spans="2:3" ht="20.149999999999999" customHeight="1">
      <c r="B848" s="249"/>
      <c r="C848" s="246"/>
    </row>
    <row r="849" spans="2:3" ht="20.149999999999999" customHeight="1">
      <c r="B849" s="249"/>
      <c r="C849" s="246"/>
    </row>
    <row r="850" spans="2:3" ht="20.149999999999999" customHeight="1">
      <c r="B850" s="249"/>
      <c r="C850" s="246"/>
    </row>
    <row r="851" spans="2:3" ht="20.149999999999999" customHeight="1">
      <c r="B851" s="249"/>
      <c r="C851" s="246"/>
    </row>
    <row r="852" spans="2:3" ht="20.149999999999999" customHeight="1">
      <c r="B852" s="249"/>
      <c r="C852" s="246"/>
    </row>
    <row r="853" spans="2:3" ht="20.149999999999999" customHeight="1">
      <c r="B853" s="249"/>
      <c r="C853" s="246"/>
    </row>
    <row r="854" spans="2:3" ht="20.149999999999999" customHeight="1">
      <c r="B854" s="249"/>
      <c r="C854" s="246"/>
    </row>
    <row r="855" spans="2:3" ht="20.149999999999999" customHeight="1">
      <c r="B855" s="249"/>
      <c r="C855" s="246"/>
    </row>
    <row r="856" spans="2:3" ht="20.149999999999999" customHeight="1">
      <c r="B856" s="249"/>
      <c r="C856" s="246"/>
    </row>
    <row r="857" spans="2:3">
      <c r="B857" s="119"/>
      <c r="C857" s="246"/>
    </row>
    <row r="858" spans="2:3">
      <c r="B858" s="119"/>
      <c r="C858" s="246"/>
    </row>
    <row r="859" spans="2:3">
      <c r="B859" s="119"/>
      <c r="C859" s="246"/>
    </row>
    <row r="860" spans="2:3">
      <c r="B860" s="119"/>
      <c r="C860" s="246"/>
    </row>
    <row r="861" spans="2:3">
      <c r="B861" s="119"/>
      <c r="C861" s="246"/>
    </row>
    <row r="862" spans="2:3">
      <c r="B862" s="119"/>
      <c r="C862" s="246"/>
    </row>
    <row r="863" spans="2:3">
      <c r="B863" s="119"/>
      <c r="C863" s="246"/>
    </row>
    <row r="864" spans="2:3">
      <c r="B864" s="119"/>
      <c r="C864" s="246"/>
    </row>
    <row r="865" spans="2:3">
      <c r="B865" s="119"/>
      <c r="C865" s="246"/>
    </row>
    <row r="866" spans="2:3" ht="20.149999999999999" customHeight="1">
      <c r="B866" s="251"/>
      <c r="C866" s="246"/>
    </row>
    <row r="867" spans="2:3" ht="20.149999999999999" customHeight="1">
      <c r="B867" s="250"/>
      <c r="C867" s="246"/>
    </row>
    <row r="868" spans="2:3" ht="20.149999999999999" customHeight="1">
      <c r="B868" s="249"/>
      <c r="C868" s="246"/>
    </row>
    <row r="869" spans="2:3" ht="20.149999999999999" customHeight="1">
      <c r="B869" s="249"/>
      <c r="C869" s="246"/>
    </row>
    <row r="870" spans="2:3" ht="20.149999999999999" customHeight="1">
      <c r="B870" s="249"/>
      <c r="C870" s="246"/>
    </row>
    <row r="871" spans="2:3" ht="20.149999999999999" customHeight="1">
      <c r="B871" s="250"/>
      <c r="C871" s="246"/>
    </row>
    <row r="872" spans="2:3" ht="20.149999999999999" customHeight="1">
      <c r="B872" s="249"/>
      <c r="C872" s="246"/>
    </row>
    <row r="873" spans="2:3" ht="20.149999999999999" customHeight="1">
      <c r="B873" s="249"/>
      <c r="C873" s="246"/>
    </row>
    <row r="874" spans="2:3" ht="20.149999999999999" customHeight="1">
      <c r="B874" s="250"/>
      <c r="C874" s="246"/>
    </row>
    <row r="875" spans="2:3" ht="20.149999999999999" customHeight="1">
      <c r="B875" s="249"/>
      <c r="C875" s="246"/>
    </row>
    <row r="876" spans="2:3" ht="20.149999999999999" customHeight="1">
      <c r="B876" s="249"/>
      <c r="C876" s="246"/>
    </row>
    <row r="877" spans="2:3" ht="20.149999999999999" customHeight="1">
      <c r="B877" s="249"/>
      <c r="C877" s="246"/>
    </row>
    <row r="878" spans="2:3" ht="20.149999999999999" customHeight="1">
      <c r="B878" s="250"/>
      <c r="C878" s="246"/>
    </row>
    <row r="879" spans="2:3" ht="20.149999999999999" customHeight="1">
      <c r="B879" s="249"/>
      <c r="C879" s="246"/>
    </row>
    <row r="880" spans="2:3" ht="20.149999999999999" customHeight="1">
      <c r="B880" s="249"/>
      <c r="C880" s="246"/>
    </row>
    <row r="881" spans="2:3" ht="20.149999999999999" customHeight="1">
      <c r="B881" s="249"/>
      <c r="C881" s="246"/>
    </row>
    <row r="882" spans="2:3" ht="20.149999999999999" customHeight="1">
      <c r="B882" s="249"/>
      <c r="C882" s="246"/>
    </row>
    <row r="883" spans="2:3" ht="20.149999999999999" customHeight="1">
      <c r="B883" s="249"/>
      <c r="C883" s="246"/>
    </row>
    <row r="884" spans="2:3">
      <c r="B884" s="119"/>
      <c r="C884" s="246"/>
    </row>
    <row r="885" spans="2:3">
      <c r="B885" s="119"/>
      <c r="C885" s="246"/>
    </row>
    <row r="886" spans="2:3">
      <c r="B886" s="119"/>
      <c r="C886" s="246"/>
    </row>
    <row r="887" spans="2:3">
      <c r="B887" s="119"/>
      <c r="C887" s="246"/>
    </row>
    <row r="888" spans="2:3">
      <c r="B888" s="119"/>
      <c r="C888" s="246"/>
    </row>
    <row r="889" spans="2:3">
      <c r="B889" s="119"/>
      <c r="C889" s="246"/>
    </row>
    <row r="890" spans="2:3">
      <c r="B890" s="119"/>
      <c r="C890" s="246"/>
    </row>
    <row r="891" spans="2:3">
      <c r="B891" s="119"/>
      <c r="C891" s="246"/>
    </row>
    <row r="892" spans="2:3">
      <c r="B892" s="119"/>
      <c r="C892" s="246"/>
    </row>
    <row r="893" spans="2:3" ht="20.149999999999999" customHeight="1">
      <c r="B893" s="249"/>
      <c r="C893" s="246"/>
    </row>
    <row r="894" spans="2:3" ht="20.149999999999999" customHeight="1">
      <c r="B894" s="249"/>
      <c r="C894" s="246"/>
    </row>
    <row r="895" spans="2:3" ht="20.149999999999999" customHeight="1">
      <c r="B895" s="249"/>
      <c r="C895" s="246"/>
    </row>
    <row r="896" spans="2:3" ht="20.149999999999999" customHeight="1">
      <c r="B896" s="249"/>
      <c r="C896" s="246"/>
    </row>
    <row r="897" spans="2:3" ht="20.149999999999999" customHeight="1">
      <c r="B897" s="249"/>
      <c r="C897" s="246"/>
    </row>
    <row r="898" spans="2:3" ht="20.149999999999999" customHeight="1">
      <c r="B898" s="249"/>
      <c r="C898" s="246"/>
    </row>
    <row r="899" spans="2:3" ht="20.149999999999999" customHeight="1">
      <c r="B899" s="249"/>
      <c r="C899" s="246"/>
    </row>
    <row r="900" spans="2:3" ht="20.149999999999999" customHeight="1">
      <c r="B900" s="249"/>
      <c r="C900" s="246"/>
    </row>
    <row r="901" spans="2:3" ht="20.149999999999999" customHeight="1">
      <c r="B901" s="249"/>
      <c r="C901" s="246"/>
    </row>
    <row r="902" spans="2:3">
      <c r="B902" s="119"/>
      <c r="C902" s="246"/>
    </row>
    <row r="903" spans="2:3">
      <c r="B903" s="119"/>
      <c r="C903" s="246"/>
    </row>
    <row r="904" spans="2:3">
      <c r="B904" s="119"/>
      <c r="C904" s="246"/>
    </row>
    <row r="905" spans="2:3">
      <c r="B905" s="248"/>
      <c r="C905" s="246"/>
    </row>
    <row r="906" spans="2:3">
      <c r="B906" s="119"/>
      <c r="C906" s="246"/>
    </row>
    <row r="907" spans="2:3">
      <c r="B907" s="119"/>
      <c r="C907" s="246"/>
    </row>
    <row r="908" spans="2:3">
      <c r="B908" s="119"/>
      <c r="C908" s="246"/>
    </row>
    <row r="909" spans="2:3">
      <c r="B909" s="119"/>
      <c r="C909" s="246"/>
    </row>
    <row r="910" spans="2:3" ht="20.149999999999999" customHeight="1">
      <c r="B910" s="249"/>
      <c r="C910" s="246"/>
    </row>
    <row r="911" spans="2:3" ht="20.149999999999999" customHeight="1">
      <c r="B911" s="249"/>
      <c r="C911" s="246"/>
    </row>
    <row r="912" spans="2:3" ht="20.149999999999999" customHeight="1">
      <c r="B912" s="249"/>
      <c r="C912" s="246"/>
    </row>
    <row r="913" spans="2:3" ht="20.149999999999999" customHeight="1">
      <c r="B913" s="249"/>
      <c r="C913" s="246"/>
    </row>
    <row r="914" spans="2:3" ht="20.149999999999999" customHeight="1">
      <c r="B914" s="249"/>
      <c r="C914" s="246"/>
    </row>
    <row r="915" spans="2:3" ht="20.149999999999999" customHeight="1">
      <c r="B915" s="249"/>
      <c r="C915" s="246"/>
    </row>
    <row r="916" spans="2:3" ht="20.149999999999999" customHeight="1">
      <c r="B916" s="249"/>
      <c r="C916" s="246"/>
    </row>
    <row r="917" spans="2:3" ht="20.149999999999999" customHeight="1">
      <c r="B917" s="249"/>
      <c r="C917" s="246"/>
    </row>
    <row r="918" spans="2:3" ht="20.149999999999999" customHeight="1">
      <c r="B918" s="249"/>
      <c r="C918" s="246"/>
    </row>
    <row r="919" spans="2:3" ht="20.149999999999999" customHeight="1">
      <c r="B919" s="249"/>
      <c r="C919" s="246"/>
    </row>
    <row r="920" spans="2:3" ht="20.149999999999999" customHeight="1">
      <c r="B920" s="249"/>
      <c r="C920" s="246"/>
    </row>
    <row r="921" spans="2:3">
      <c r="B921" s="119"/>
      <c r="C921" s="246"/>
    </row>
    <row r="922" spans="2:3">
      <c r="B922" s="119"/>
      <c r="C922" s="246"/>
    </row>
    <row r="923" spans="2:3">
      <c r="B923" s="119"/>
      <c r="C923" s="246"/>
    </row>
    <row r="924" spans="2:3" ht="20.149999999999999" customHeight="1">
      <c r="B924" s="249"/>
      <c r="C924" s="246"/>
    </row>
    <row r="925" spans="2:3" ht="20.149999999999999" customHeight="1">
      <c r="B925" s="249"/>
      <c r="C925" s="246"/>
    </row>
    <row r="926" spans="2:3" ht="20.149999999999999" customHeight="1">
      <c r="B926" s="249"/>
      <c r="C926" s="246"/>
    </row>
    <row r="927" spans="2:3" ht="20.149999999999999" customHeight="1">
      <c r="B927" s="249"/>
      <c r="C927" s="246"/>
    </row>
    <row r="928" spans="2:3" ht="20.149999999999999" customHeight="1">
      <c r="B928" s="249"/>
      <c r="C928" s="246"/>
    </row>
    <row r="929" spans="2:3" ht="20.149999999999999" customHeight="1">
      <c r="B929" s="249"/>
      <c r="C929" s="246"/>
    </row>
    <row r="930" spans="2:3" ht="20.149999999999999" customHeight="1">
      <c r="B930" s="249"/>
      <c r="C930" s="246"/>
    </row>
    <row r="931" spans="2:3" ht="20.149999999999999" customHeight="1">
      <c r="B931" s="249"/>
      <c r="C931" s="246"/>
    </row>
    <row r="932" spans="2:3" ht="20.149999999999999" customHeight="1">
      <c r="B932" s="249"/>
      <c r="C932" s="246"/>
    </row>
    <row r="933" spans="2:3" ht="20.149999999999999" customHeight="1">
      <c r="B933" s="249"/>
      <c r="C933" s="246"/>
    </row>
    <row r="934" spans="2:3" ht="20.149999999999999" customHeight="1">
      <c r="B934" s="249"/>
      <c r="C934" s="246"/>
    </row>
    <row r="935" spans="2:3" ht="20.149999999999999" customHeight="1">
      <c r="B935" s="249"/>
      <c r="C935" s="246"/>
    </row>
    <row r="936" spans="2:3" ht="20.149999999999999" customHeight="1">
      <c r="B936" s="249"/>
      <c r="C936" s="246"/>
    </row>
    <row r="937" spans="2:3" ht="20.149999999999999" customHeight="1">
      <c r="B937" s="249"/>
      <c r="C937" s="246"/>
    </row>
    <row r="938" spans="2:3" ht="20.149999999999999" customHeight="1">
      <c r="B938" s="249"/>
      <c r="C938" s="246"/>
    </row>
    <row r="939" spans="2:3" ht="20.149999999999999" customHeight="1">
      <c r="B939" s="249"/>
      <c r="C939" s="246"/>
    </row>
    <row r="940" spans="2:3" ht="20.149999999999999" customHeight="1">
      <c r="B940" s="249"/>
      <c r="C940" s="246"/>
    </row>
    <row r="941" spans="2:3" ht="20.149999999999999" customHeight="1">
      <c r="B941" s="249"/>
      <c r="C941" s="246"/>
    </row>
    <row r="942" spans="2:3" ht="20.149999999999999" customHeight="1">
      <c r="B942" s="249"/>
      <c r="C942" s="246"/>
    </row>
    <row r="943" spans="2:3" ht="20.149999999999999" customHeight="1">
      <c r="B943" s="249"/>
      <c r="C943" s="246"/>
    </row>
    <row r="944" spans="2:3" ht="20.149999999999999" customHeight="1">
      <c r="B944" s="249"/>
      <c r="C944" s="246"/>
    </row>
    <row r="945" spans="2:3" ht="20.149999999999999" customHeight="1">
      <c r="B945" s="249"/>
      <c r="C945" s="246"/>
    </row>
    <row r="946" spans="2:3" ht="20.149999999999999" customHeight="1">
      <c r="B946" s="249"/>
      <c r="C946" s="246"/>
    </row>
    <row r="947" spans="2:3" ht="20.149999999999999" customHeight="1">
      <c r="B947" s="249"/>
      <c r="C947" s="246"/>
    </row>
    <row r="948" spans="2:3" ht="20.149999999999999" customHeight="1">
      <c r="B948" s="249"/>
      <c r="C948" s="246"/>
    </row>
    <row r="949" spans="2:3" ht="20.149999999999999" customHeight="1">
      <c r="B949" s="249"/>
      <c r="C949" s="246"/>
    </row>
    <row r="950" spans="2:3" ht="20.149999999999999" customHeight="1">
      <c r="B950" s="249"/>
      <c r="C950" s="246"/>
    </row>
    <row r="951" spans="2:3" ht="20.149999999999999" customHeight="1">
      <c r="B951" s="249"/>
      <c r="C951" s="246"/>
    </row>
    <row r="952" spans="2:3" ht="20.149999999999999" customHeight="1">
      <c r="B952" s="249"/>
      <c r="C952" s="246"/>
    </row>
    <row r="953" spans="2:3" ht="20.149999999999999" customHeight="1">
      <c r="B953" s="249"/>
      <c r="C953" s="246"/>
    </row>
    <row r="954" spans="2:3" ht="20.149999999999999" customHeight="1">
      <c r="B954" s="249"/>
      <c r="C954" s="246"/>
    </row>
    <row r="955" spans="2:3">
      <c r="B955" s="119"/>
      <c r="C955" s="246"/>
    </row>
    <row r="956" spans="2:3">
      <c r="B956" s="119"/>
      <c r="C956" s="246"/>
    </row>
    <row r="957" spans="2:3">
      <c r="B957" s="248"/>
      <c r="C957" s="246"/>
    </row>
    <row r="958" spans="2:3">
      <c r="B958" s="119"/>
      <c r="C958" s="246"/>
    </row>
    <row r="959" spans="2:3">
      <c r="B959" s="119"/>
      <c r="C959" s="246"/>
    </row>
    <row r="960" spans="2:3" ht="20.149999999999999" customHeight="1">
      <c r="B960" s="249"/>
      <c r="C960" s="246"/>
    </row>
    <row r="961" spans="2:3" ht="20.149999999999999" customHeight="1">
      <c r="B961" s="249"/>
      <c r="C961" s="246"/>
    </row>
    <row r="962" spans="2:3" ht="20.149999999999999" customHeight="1">
      <c r="B962" s="249"/>
      <c r="C962" s="246"/>
    </row>
    <row r="963" spans="2:3" ht="20.149999999999999" customHeight="1">
      <c r="B963" s="249"/>
      <c r="C963" s="246"/>
    </row>
    <row r="964" spans="2:3" ht="20.149999999999999" customHeight="1">
      <c r="B964" s="249"/>
      <c r="C964" s="246"/>
    </row>
    <row r="965" spans="2:3" ht="20.149999999999999" customHeight="1">
      <c r="B965" s="249"/>
      <c r="C965" s="246"/>
    </row>
    <row r="966" spans="2:3" ht="20.149999999999999" customHeight="1">
      <c r="B966" s="249"/>
      <c r="C966" s="246"/>
    </row>
    <row r="967" spans="2:3" ht="20.149999999999999" customHeight="1">
      <c r="B967" s="249"/>
      <c r="C967" s="246"/>
    </row>
    <row r="968" spans="2:3" ht="20.149999999999999" customHeight="1">
      <c r="B968" s="249"/>
      <c r="C968" s="246"/>
    </row>
    <row r="969" spans="2:3" ht="20.149999999999999" customHeight="1">
      <c r="B969" s="249"/>
      <c r="C969" s="246"/>
    </row>
    <row r="970" spans="2:3" ht="20.149999999999999" customHeight="1">
      <c r="B970" s="249"/>
      <c r="C970" s="246"/>
    </row>
    <row r="971" spans="2:3" ht="20.149999999999999" customHeight="1">
      <c r="B971" s="249"/>
      <c r="C971" s="246"/>
    </row>
    <row r="972" spans="2:3" ht="20.149999999999999" customHeight="1">
      <c r="B972" s="249"/>
      <c r="C972" s="246"/>
    </row>
    <row r="973" spans="2:3" ht="20.149999999999999" customHeight="1">
      <c r="B973" s="249"/>
      <c r="C973" s="246"/>
    </row>
    <row r="974" spans="2:3" ht="20.149999999999999" customHeight="1">
      <c r="B974" s="249"/>
      <c r="C974" s="246"/>
    </row>
    <row r="975" spans="2:3" ht="20.149999999999999" customHeight="1">
      <c r="B975" s="249"/>
      <c r="C975" s="246"/>
    </row>
    <row r="976" spans="2:3">
      <c r="B976" s="119"/>
      <c r="C976" s="246"/>
    </row>
    <row r="977" spans="2:3">
      <c r="B977" s="119"/>
      <c r="C977" s="246"/>
    </row>
    <row r="978" spans="2:3">
      <c r="B978" s="119"/>
      <c r="C978" s="246"/>
    </row>
    <row r="979" spans="2:3">
      <c r="B979" s="119"/>
      <c r="C979" s="246"/>
    </row>
    <row r="980" spans="2:3">
      <c r="B980" s="119"/>
      <c r="C980" s="246"/>
    </row>
    <row r="981" spans="2:3">
      <c r="B981" s="119"/>
      <c r="C981" s="246"/>
    </row>
    <row r="982" spans="2:3">
      <c r="B982" s="119"/>
      <c r="C982" s="246"/>
    </row>
    <row r="983" spans="2:3">
      <c r="B983" s="119"/>
      <c r="C983" s="246"/>
    </row>
    <row r="984" spans="2:3">
      <c r="B984" s="119"/>
      <c r="C984" s="246"/>
    </row>
    <row r="985" spans="2:3">
      <c r="B985" s="119"/>
      <c r="C985" s="246"/>
    </row>
    <row r="986" spans="2:3">
      <c r="B986" s="119"/>
      <c r="C986" s="246"/>
    </row>
    <row r="987" spans="2:3">
      <c r="B987" s="119"/>
      <c r="C987" s="246"/>
    </row>
    <row r="988" spans="2:3">
      <c r="B988" s="119"/>
      <c r="C988" s="246"/>
    </row>
    <row r="989" spans="2:3">
      <c r="B989" s="119"/>
      <c r="C989" s="246"/>
    </row>
    <row r="990" spans="2:3">
      <c r="B990" s="119"/>
      <c r="C990" s="246"/>
    </row>
    <row r="991" spans="2:3" ht="20.149999999999999" customHeight="1">
      <c r="B991" s="249"/>
      <c r="C991" s="246"/>
    </row>
    <row r="992" spans="2:3" ht="20.149999999999999" customHeight="1">
      <c r="B992" s="249"/>
      <c r="C992" s="246"/>
    </row>
    <row r="993" spans="2:3" ht="20.149999999999999" customHeight="1">
      <c r="B993" s="249"/>
      <c r="C993" s="246"/>
    </row>
    <row r="994" spans="2:3" ht="20.149999999999999" customHeight="1">
      <c r="B994" s="249"/>
      <c r="C994" s="246"/>
    </row>
    <row r="995" spans="2:3" ht="20.149999999999999" customHeight="1">
      <c r="B995" s="249"/>
      <c r="C995" s="246"/>
    </row>
    <row r="996" spans="2:3" ht="20.149999999999999" customHeight="1">
      <c r="B996" s="249"/>
      <c r="C996" s="246"/>
    </row>
    <row r="997" spans="2:3" ht="20.149999999999999" customHeight="1">
      <c r="B997" s="249"/>
      <c r="C997" s="246"/>
    </row>
    <row r="998" spans="2:3" ht="20.149999999999999" customHeight="1">
      <c r="B998" s="249"/>
      <c r="C998" s="246"/>
    </row>
    <row r="999" spans="2:3" ht="20.149999999999999" customHeight="1">
      <c r="B999" s="249"/>
      <c r="C999" s="246"/>
    </row>
    <row r="1000" spans="2:3" ht="20.149999999999999" customHeight="1">
      <c r="B1000" s="249"/>
      <c r="C1000" s="246"/>
    </row>
    <row r="1001" spans="2:3" ht="20.149999999999999" customHeight="1">
      <c r="B1001" s="249"/>
      <c r="C1001" s="246"/>
    </row>
    <row r="1002" spans="2:3" ht="20.149999999999999" customHeight="1">
      <c r="B1002" s="249"/>
      <c r="C1002" s="246"/>
    </row>
    <row r="1003" spans="2:3" ht="20.149999999999999" customHeight="1">
      <c r="B1003" s="249"/>
      <c r="C1003" s="246"/>
    </row>
    <row r="1004" spans="2:3" ht="20.149999999999999" customHeight="1">
      <c r="B1004" s="249"/>
      <c r="C1004" s="246"/>
    </row>
    <row r="1005" spans="2:3" ht="20.149999999999999" customHeight="1">
      <c r="B1005" s="249"/>
      <c r="C1005" s="246"/>
    </row>
    <row r="1006" spans="2:3">
      <c r="B1006" s="119"/>
      <c r="C1006" s="246"/>
    </row>
    <row r="1007" spans="2:3">
      <c r="B1007" s="248"/>
      <c r="C1007" s="246"/>
    </row>
    <row r="1008" spans="2:3">
      <c r="B1008" s="119"/>
      <c r="C1008" s="246"/>
    </row>
    <row r="1009" spans="2:3">
      <c r="B1009" s="119"/>
      <c r="C1009" s="246"/>
    </row>
    <row r="1010" spans="2:3">
      <c r="B1010" s="119"/>
      <c r="C1010" s="246"/>
    </row>
    <row r="1011" spans="2:3">
      <c r="B1011" s="119"/>
      <c r="C1011" s="246"/>
    </row>
    <row r="1012" spans="2:3">
      <c r="B1012" s="119"/>
      <c r="C1012" s="246"/>
    </row>
    <row r="1013" spans="2:3" ht="20.149999999999999" customHeight="1">
      <c r="B1013" s="249"/>
      <c r="C1013" s="246"/>
    </row>
    <row r="1014" spans="2:3" ht="20.149999999999999" customHeight="1">
      <c r="B1014" s="249"/>
      <c r="C1014" s="246"/>
    </row>
    <row r="1015" spans="2:3" ht="20.149999999999999" customHeight="1">
      <c r="B1015" s="249"/>
      <c r="C1015" s="246"/>
    </row>
    <row r="1016" spans="2:3" ht="20.149999999999999" customHeight="1">
      <c r="B1016" s="249"/>
      <c r="C1016" s="246"/>
    </row>
    <row r="1017" spans="2:3" ht="20.149999999999999" customHeight="1">
      <c r="B1017" s="249"/>
      <c r="C1017" s="246"/>
    </row>
    <row r="1018" spans="2:3" ht="20.149999999999999" customHeight="1">
      <c r="B1018" s="249"/>
      <c r="C1018" s="246"/>
    </row>
    <row r="1019" spans="2:3" ht="20.149999999999999" customHeight="1">
      <c r="B1019" s="249"/>
      <c r="C1019" s="246"/>
    </row>
    <row r="1020" spans="2:3" ht="20.149999999999999" customHeight="1">
      <c r="B1020" s="249"/>
      <c r="C1020" s="246"/>
    </row>
    <row r="1021" spans="2:3" ht="20.149999999999999" customHeight="1">
      <c r="B1021" s="249"/>
      <c r="C1021" s="246"/>
    </row>
    <row r="1022" spans="2:3" ht="20.149999999999999" customHeight="1">
      <c r="B1022" s="249"/>
      <c r="C1022" s="246"/>
    </row>
    <row r="1023" spans="2:3" ht="20.149999999999999" customHeight="1">
      <c r="B1023" s="249"/>
      <c r="C1023" s="246"/>
    </row>
    <row r="1024" spans="2:3" ht="20.149999999999999" customHeight="1">
      <c r="B1024" s="249"/>
      <c r="C1024" s="246"/>
    </row>
    <row r="1025" spans="2:3" ht="20.149999999999999" customHeight="1">
      <c r="B1025" s="249"/>
      <c r="C1025" s="246"/>
    </row>
    <row r="1026" spans="2:3" ht="20.149999999999999" customHeight="1">
      <c r="B1026" s="249"/>
      <c r="C1026" s="246"/>
    </row>
    <row r="1027" spans="2:3" ht="20.149999999999999" customHeight="1">
      <c r="B1027" s="249"/>
      <c r="C1027" s="246"/>
    </row>
    <row r="1028" spans="2:3" ht="20.149999999999999" customHeight="1">
      <c r="B1028" s="249"/>
      <c r="C1028" s="246"/>
    </row>
    <row r="1029" spans="2:3" ht="20.149999999999999" customHeight="1">
      <c r="B1029" s="249"/>
      <c r="C1029" s="246"/>
    </row>
    <row r="1030" spans="2:3" ht="20.149999999999999" customHeight="1">
      <c r="B1030" s="249"/>
      <c r="C1030" s="246"/>
    </row>
    <row r="1031" spans="2:3" ht="20.149999999999999" customHeight="1">
      <c r="B1031" s="249"/>
      <c r="C1031" s="246"/>
    </row>
    <row r="1032" spans="2:3" ht="20.149999999999999" customHeight="1">
      <c r="B1032" s="249"/>
      <c r="C1032" s="246"/>
    </row>
    <row r="1033" spans="2:3" ht="20.149999999999999" customHeight="1">
      <c r="B1033" s="249"/>
      <c r="C1033" s="246"/>
    </row>
    <row r="1034" spans="2:3" ht="20.149999999999999" customHeight="1">
      <c r="B1034" s="249"/>
      <c r="C1034" s="246"/>
    </row>
    <row r="1035" spans="2:3" ht="20.149999999999999" customHeight="1">
      <c r="B1035" s="249"/>
      <c r="C1035" s="246"/>
    </row>
    <row r="1036" spans="2:3" ht="20.149999999999999" customHeight="1">
      <c r="B1036" s="249"/>
      <c r="C1036" s="246"/>
    </row>
    <row r="1037" spans="2:3" ht="20.149999999999999" customHeight="1">
      <c r="B1037" s="249"/>
      <c r="C1037" s="246"/>
    </row>
    <row r="1038" spans="2:3" ht="20.149999999999999" customHeight="1">
      <c r="B1038" s="249"/>
      <c r="C1038" s="246"/>
    </row>
    <row r="1039" spans="2:3">
      <c r="B1039" s="119"/>
      <c r="C1039" s="246"/>
    </row>
    <row r="1040" spans="2:3">
      <c r="B1040" s="119"/>
      <c r="C1040" s="246"/>
    </row>
    <row r="1041" spans="2:3">
      <c r="B1041" s="119"/>
      <c r="C1041" s="246"/>
    </row>
    <row r="1042" spans="2:3">
      <c r="B1042" s="119"/>
      <c r="C1042" s="246"/>
    </row>
    <row r="1043" spans="2:3">
      <c r="B1043" s="119"/>
      <c r="C1043" s="246"/>
    </row>
    <row r="1044" spans="2:3">
      <c r="B1044" s="119"/>
      <c r="C1044" s="246"/>
    </row>
    <row r="1045" spans="2:3" ht="20.149999999999999" customHeight="1">
      <c r="B1045" s="249"/>
      <c r="C1045" s="246"/>
    </row>
    <row r="1046" spans="2:3" ht="20.149999999999999" customHeight="1">
      <c r="B1046" s="249"/>
      <c r="C1046" s="246"/>
    </row>
    <row r="1047" spans="2:3" ht="20.149999999999999" customHeight="1">
      <c r="B1047" s="249"/>
      <c r="C1047" s="246"/>
    </row>
    <row r="1048" spans="2:3" ht="20.149999999999999" customHeight="1">
      <c r="B1048" s="249"/>
      <c r="C1048" s="246"/>
    </row>
    <row r="1049" spans="2:3" ht="20.149999999999999" customHeight="1">
      <c r="B1049" s="249"/>
      <c r="C1049" s="246"/>
    </row>
    <row r="1050" spans="2:3" ht="20.149999999999999" customHeight="1">
      <c r="B1050" s="249"/>
      <c r="C1050" s="246"/>
    </row>
    <row r="1051" spans="2:3" ht="20.149999999999999" customHeight="1">
      <c r="B1051" s="249"/>
      <c r="C1051" s="246"/>
    </row>
    <row r="1052" spans="2:3" ht="20.149999999999999" customHeight="1">
      <c r="B1052" s="249"/>
      <c r="C1052" s="246"/>
    </row>
    <row r="1053" spans="2:3">
      <c r="B1053" s="119"/>
      <c r="C1053" s="246"/>
    </row>
    <row r="1054" spans="2:3" ht="20.149999999999999" customHeight="1">
      <c r="B1054" s="249"/>
      <c r="C1054" s="246"/>
    </row>
    <row r="1055" spans="2:3" ht="20.149999999999999" customHeight="1">
      <c r="B1055" s="249"/>
      <c r="C1055" s="246"/>
    </row>
    <row r="1056" spans="2:3" ht="20.149999999999999" customHeight="1">
      <c r="B1056" s="249"/>
      <c r="C1056" s="246"/>
    </row>
    <row r="1057" spans="2:3" ht="20.149999999999999" customHeight="1">
      <c r="B1057" s="249"/>
      <c r="C1057" s="246"/>
    </row>
    <row r="1058" spans="2:3" ht="20.149999999999999" customHeight="1">
      <c r="B1058" s="249"/>
      <c r="C1058" s="246"/>
    </row>
    <row r="1059" spans="2:3" ht="20.149999999999999" customHeight="1">
      <c r="B1059" s="249"/>
      <c r="C1059" s="246"/>
    </row>
    <row r="1060" spans="2:3" ht="20.149999999999999" customHeight="1">
      <c r="B1060" s="249"/>
      <c r="C1060" s="246"/>
    </row>
    <row r="1061" spans="2:3" ht="20.149999999999999" customHeight="1">
      <c r="B1061" s="249"/>
      <c r="C1061" s="246"/>
    </row>
    <row r="1062" spans="2:3" ht="20.149999999999999" customHeight="1">
      <c r="B1062" s="249"/>
      <c r="C1062" s="246"/>
    </row>
    <row r="1063" spans="2:3" ht="20.149999999999999" customHeight="1">
      <c r="B1063" s="249"/>
      <c r="C1063" s="246"/>
    </row>
    <row r="1064" spans="2:3" ht="20.149999999999999" customHeight="1">
      <c r="B1064" s="249"/>
      <c r="C1064" s="246"/>
    </row>
    <row r="1065" spans="2:3" ht="20.149999999999999" customHeight="1">
      <c r="B1065" s="249"/>
      <c r="C1065" s="246"/>
    </row>
    <row r="1066" spans="2:3" ht="20.149999999999999" customHeight="1">
      <c r="B1066" s="249"/>
      <c r="C1066" s="246"/>
    </row>
    <row r="1067" spans="2:3" ht="20.149999999999999" customHeight="1">
      <c r="B1067" s="249"/>
      <c r="C1067" s="246"/>
    </row>
    <row r="1068" spans="2:3" ht="20.149999999999999" customHeight="1">
      <c r="B1068" s="249"/>
      <c r="C1068" s="246"/>
    </row>
    <row r="1069" spans="2:3" ht="20.149999999999999" customHeight="1">
      <c r="B1069" s="249"/>
      <c r="C1069" s="246"/>
    </row>
    <row r="1070" spans="2:3" ht="20.149999999999999" customHeight="1">
      <c r="B1070" s="249"/>
      <c r="C1070" s="246"/>
    </row>
    <row r="1071" spans="2:3" ht="20.149999999999999" customHeight="1">
      <c r="B1071" s="249"/>
      <c r="C1071" s="246"/>
    </row>
    <row r="1072" spans="2:3" ht="20.149999999999999" customHeight="1">
      <c r="B1072" s="249"/>
      <c r="C1072" s="246"/>
    </row>
    <row r="1073" spans="2:3" ht="20.149999999999999" customHeight="1">
      <c r="B1073" s="249"/>
      <c r="C1073" s="246"/>
    </row>
    <row r="1074" spans="2:3" ht="20.149999999999999" customHeight="1">
      <c r="B1074" s="249"/>
      <c r="C1074" s="246"/>
    </row>
    <row r="1075" spans="2:3" ht="20.149999999999999" customHeight="1">
      <c r="B1075" s="249"/>
      <c r="C1075" s="246"/>
    </row>
    <row r="1076" spans="2:3" ht="20.149999999999999" customHeight="1">
      <c r="B1076" s="249"/>
      <c r="C1076" s="246"/>
    </row>
    <row r="1077" spans="2:3" ht="20.149999999999999" customHeight="1">
      <c r="B1077" s="249"/>
      <c r="C1077" s="246"/>
    </row>
    <row r="1078" spans="2:3" ht="20.149999999999999" customHeight="1">
      <c r="B1078" s="249"/>
      <c r="C1078" s="246"/>
    </row>
    <row r="1079" spans="2:3" ht="20.149999999999999" customHeight="1">
      <c r="B1079" s="249"/>
      <c r="C1079" s="246"/>
    </row>
    <row r="1080" spans="2:3" ht="20.149999999999999" customHeight="1">
      <c r="B1080" s="249"/>
      <c r="C1080" s="246"/>
    </row>
    <row r="1081" spans="2:3" ht="20.149999999999999" customHeight="1">
      <c r="B1081" s="249"/>
      <c r="C1081" s="246"/>
    </row>
    <row r="1082" spans="2:3" ht="20.149999999999999" customHeight="1">
      <c r="B1082" s="249"/>
      <c r="C1082" s="246"/>
    </row>
    <row r="1083" spans="2:3">
      <c r="B1083" s="119"/>
      <c r="C1083" s="246"/>
    </row>
    <row r="1084" spans="2:3">
      <c r="B1084" s="119"/>
      <c r="C1084" s="246"/>
    </row>
    <row r="1085" spans="2:3">
      <c r="B1085" s="119"/>
      <c r="C1085" s="246"/>
    </row>
    <row r="1086" spans="2:3">
      <c r="B1086" s="119"/>
      <c r="C1086" s="246"/>
    </row>
    <row r="1087" spans="2:3">
      <c r="B1087" s="119"/>
      <c r="C1087" s="246"/>
    </row>
    <row r="1088" spans="2:3">
      <c r="B1088" s="119"/>
      <c r="C1088" s="246"/>
    </row>
    <row r="1089" spans="2:3">
      <c r="B1089" s="119"/>
      <c r="C1089" s="246"/>
    </row>
    <row r="1090" spans="2:3">
      <c r="B1090" s="119"/>
      <c r="C1090" s="246"/>
    </row>
    <row r="1091" spans="2:3">
      <c r="B1091" s="248"/>
      <c r="C1091" s="246"/>
    </row>
    <row r="1092" spans="2:3">
      <c r="B1092" s="119"/>
      <c r="C1092" s="246"/>
    </row>
    <row r="1093" spans="2:3">
      <c r="B1093" s="119"/>
      <c r="C1093" s="246"/>
    </row>
    <row r="1094" spans="2:3">
      <c r="B1094" s="119"/>
      <c r="C1094" s="246"/>
    </row>
    <row r="1095" spans="2:3">
      <c r="B1095" s="119"/>
      <c r="C1095" s="246"/>
    </row>
    <row r="1096" spans="2:3">
      <c r="B1096" s="119"/>
      <c r="C1096" s="246"/>
    </row>
    <row r="1097" spans="2:3">
      <c r="B1097" s="248"/>
      <c r="C1097" s="246"/>
    </row>
    <row r="1098" spans="2:3">
      <c r="B1098" s="119"/>
      <c r="C1098" s="246"/>
    </row>
    <row r="1099" spans="2:3">
      <c r="B1099" s="247"/>
      <c r="C1099" s="246"/>
    </row>
    <row r="1100" spans="2:3">
      <c r="B1100" s="119"/>
      <c r="C1100" s="246"/>
    </row>
    <row r="1101" spans="2:3">
      <c r="B1101" s="247"/>
      <c r="C1101" s="246"/>
    </row>
    <row r="1102" spans="2:3">
      <c r="B1102" s="245"/>
    </row>
    <row r="1103" spans="2:3">
      <c r="B1103" s="245"/>
    </row>
    <row r="1104" spans="2:3" ht="20.149999999999999" customHeight="1"/>
    <row r="1105" ht="20.149999999999999" customHeight="1"/>
    <row r="1106" ht="20.149999999999999" customHeight="1"/>
    <row r="1107" ht="20.149999999999999" customHeight="1"/>
    <row r="1108" ht="20.149999999999999" customHeight="1"/>
    <row r="1109" ht="20.149999999999999" customHeight="1"/>
    <row r="1110" ht="20.149999999999999" customHeight="1"/>
    <row r="1111" ht="20.149999999999999" customHeight="1"/>
    <row r="1112" ht="20.149999999999999" customHeight="1"/>
    <row r="1113" ht="20.149999999999999" customHeight="1"/>
    <row r="1114" ht="20.149999999999999" customHeight="1"/>
    <row r="1115" ht="20.149999999999999" customHeight="1"/>
    <row r="1116" ht="20.149999999999999" customHeight="1"/>
    <row r="1117" ht="20.149999999999999" customHeight="1"/>
    <row r="1118" ht="20.149999999999999" customHeight="1"/>
    <row r="1119" ht="20.149999999999999" customHeight="1"/>
    <row r="1120" ht="20.149999999999999" customHeight="1"/>
    <row r="1121" ht="20.149999999999999" customHeight="1"/>
    <row r="1122" ht="20.149999999999999" customHeight="1"/>
    <row r="1123" ht="20.149999999999999" customHeight="1"/>
    <row r="1124" ht="20.149999999999999" customHeight="1"/>
    <row r="1125" ht="20.149999999999999" customHeight="1"/>
    <row r="1126" ht="20.149999999999999" customHeight="1"/>
    <row r="1127" ht="20.149999999999999" customHeight="1"/>
    <row r="1128" ht="20.149999999999999" customHeight="1"/>
    <row r="1129" ht="20.149999999999999" customHeight="1"/>
    <row r="1130" ht="20.149999999999999" customHeight="1"/>
    <row r="1131" ht="20.149999999999999" customHeight="1"/>
    <row r="1132" ht="20.149999999999999" customHeight="1"/>
    <row r="1133" ht="20.149999999999999" customHeight="1"/>
    <row r="1134" ht="20.149999999999999" customHeight="1"/>
    <row r="1135" ht="20.149999999999999" customHeight="1"/>
    <row r="1136" ht="20.149999999999999" customHeight="1"/>
    <row r="1137" ht="20.149999999999999" customHeight="1"/>
    <row r="1138" ht="20.149999999999999" customHeight="1"/>
    <row r="1139" ht="20.149999999999999" customHeight="1"/>
    <row r="1140" ht="20.149999999999999" customHeight="1"/>
    <row r="1141" ht="20.149999999999999" customHeight="1"/>
    <row r="1142" ht="20.149999999999999" customHeight="1"/>
    <row r="1143" ht="20.149999999999999" customHeight="1"/>
    <row r="1144" ht="20.149999999999999" customHeight="1"/>
    <row r="1145" ht="20.149999999999999" customHeight="1"/>
    <row r="1146" ht="20.149999999999999" customHeight="1"/>
    <row r="1147" ht="20.149999999999999" customHeight="1"/>
    <row r="1148" ht="20.149999999999999" customHeight="1"/>
    <row r="1149" ht="20.149999999999999" customHeight="1"/>
    <row r="1150" ht="20.149999999999999" customHeight="1"/>
    <row r="1151" ht="20.149999999999999" customHeight="1"/>
    <row r="1152" ht="20.149999999999999" customHeight="1"/>
    <row r="1153" ht="20.149999999999999" customHeight="1"/>
    <row r="1154" ht="20.149999999999999" customHeight="1"/>
    <row r="1155" ht="20.149999999999999" customHeight="1"/>
    <row r="1156" ht="20.149999999999999" customHeight="1"/>
    <row r="1157" ht="20.149999999999999" customHeight="1"/>
    <row r="1158" ht="20.149999999999999" customHeight="1"/>
    <row r="1159" ht="20.149999999999999" customHeight="1"/>
    <row r="1160" ht="20.149999999999999" customHeight="1"/>
    <row r="1161" ht="20.149999999999999" customHeight="1"/>
    <row r="1162" ht="20.149999999999999" customHeight="1"/>
    <row r="1163" ht="20.149999999999999" customHeight="1"/>
    <row r="1164" ht="20.149999999999999" customHeight="1"/>
    <row r="1165" ht="20.149999999999999" customHeight="1"/>
    <row r="1166" ht="20.149999999999999" customHeight="1"/>
    <row r="1167" ht="20.149999999999999" customHeight="1"/>
    <row r="1168" ht="20.149999999999999" customHeight="1"/>
    <row r="1169" ht="20.149999999999999" customHeight="1"/>
    <row r="1170" ht="20.149999999999999" customHeight="1"/>
    <row r="1171" ht="20.149999999999999" customHeight="1"/>
    <row r="1172" ht="20.149999999999999" customHeight="1"/>
    <row r="1173" ht="20.149999999999999" customHeight="1"/>
    <row r="1174" ht="20.149999999999999" customHeight="1"/>
    <row r="1175" ht="20.149999999999999" customHeight="1"/>
    <row r="1176" ht="20.149999999999999" customHeight="1"/>
    <row r="1177" ht="20.149999999999999" customHeight="1"/>
    <row r="1178" ht="20.149999999999999" customHeight="1"/>
    <row r="1179" ht="20.149999999999999" customHeight="1"/>
    <row r="1180" ht="20.149999999999999" customHeight="1"/>
    <row r="1181" ht="20.149999999999999" customHeight="1"/>
    <row r="1182" ht="20.149999999999999" customHeight="1"/>
    <row r="1183" ht="20.149999999999999" customHeight="1"/>
    <row r="1184" ht="20.149999999999999" customHeight="1"/>
    <row r="1185" ht="20.149999999999999" customHeight="1"/>
    <row r="1186" ht="20.149999999999999" customHeight="1"/>
    <row r="1187" ht="20.149999999999999" customHeight="1"/>
    <row r="1188" ht="20.149999999999999" customHeight="1"/>
    <row r="1189" ht="20.149999999999999" customHeight="1"/>
    <row r="1190" ht="20.149999999999999" customHeight="1"/>
    <row r="1191" ht="20.149999999999999" customHeight="1"/>
    <row r="1192" ht="20.149999999999999" customHeight="1"/>
    <row r="1193" ht="20.149999999999999" customHeight="1"/>
    <row r="1194" ht="20.149999999999999" customHeight="1"/>
    <row r="1195" ht="20.149999999999999" customHeight="1"/>
    <row r="1196" ht="20.149999999999999" customHeight="1"/>
    <row r="1197" ht="20.149999999999999" customHeight="1"/>
    <row r="1198" ht="20.149999999999999" customHeight="1"/>
    <row r="1199" ht="20.149999999999999" customHeight="1"/>
    <row r="1200" ht="20.149999999999999" customHeight="1"/>
    <row r="1201" ht="20.149999999999999" customHeight="1"/>
    <row r="1202" ht="20.149999999999999" customHeight="1"/>
    <row r="1203" ht="20.149999999999999" customHeight="1"/>
    <row r="1204" ht="20.149999999999999" customHeight="1"/>
    <row r="1205" ht="20.149999999999999" customHeight="1"/>
    <row r="1206" ht="20.149999999999999" customHeight="1"/>
    <row r="1207" ht="20.149999999999999" customHeight="1"/>
    <row r="1208" ht="20.149999999999999" customHeight="1"/>
    <row r="1209" ht="20.149999999999999" customHeight="1"/>
    <row r="1210" ht="20.149999999999999" customHeight="1"/>
    <row r="1211" ht="20.149999999999999" customHeight="1"/>
    <row r="1212" ht="20.149999999999999" customHeight="1"/>
    <row r="1213" ht="20.149999999999999" customHeight="1"/>
    <row r="1214" ht="20.149999999999999" customHeight="1"/>
    <row r="1215" ht="20.149999999999999" customHeight="1"/>
    <row r="1216" ht="20.149999999999999" customHeight="1"/>
    <row r="1217" ht="20.149999999999999" customHeight="1"/>
    <row r="1218" ht="20.149999999999999" customHeight="1"/>
    <row r="1219" ht="20.149999999999999" customHeight="1"/>
    <row r="1220" ht="20.149999999999999" customHeight="1"/>
    <row r="1221" ht="20.149999999999999" customHeight="1"/>
    <row r="1222" ht="20.149999999999999" customHeight="1"/>
    <row r="1223" ht="20.149999999999999" customHeight="1"/>
    <row r="1224" ht="20.149999999999999" customHeight="1"/>
    <row r="1225" ht="20.149999999999999" customHeight="1"/>
    <row r="1226" ht="20.149999999999999" customHeight="1"/>
    <row r="1227" ht="20.149999999999999" customHeight="1"/>
    <row r="1228" ht="20.149999999999999" customHeight="1"/>
    <row r="1229" ht="20.149999999999999" customHeight="1"/>
    <row r="1230" ht="20.149999999999999" customHeight="1"/>
    <row r="1231" ht="20.149999999999999" customHeight="1"/>
    <row r="1232" ht="20.149999999999999" customHeight="1"/>
    <row r="1233" ht="20.149999999999999" customHeight="1"/>
    <row r="1234" ht="20.149999999999999" customHeight="1"/>
    <row r="1235" ht="20.149999999999999" customHeight="1"/>
    <row r="1236" ht="20.149999999999999" customHeight="1"/>
    <row r="1237" ht="20.149999999999999" customHeight="1"/>
    <row r="1238" ht="20.149999999999999" customHeight="1"/>
    <row r="1239" ht="20.149999999999999" customHeight="1"/>
    <row r="1240" ht="20.149999999999999" customHeight="1"/>
    <row r="1241" ht="20.149999999999999" customHeight="1"/>
    <row r="1242" ht="20.149999999999999" customHeight="1"/>
    <row r="1243" ht="20.149999999999999" customHeight="1"/>
    <row r="1244" ht="20.149999999999999" customHeight="1"/>
    <row r="1245" ht="20.149999999999999" customHeight="1"/>
    <row r="1246" ht="20.149999999999999" customHeight="1"/>
    <row r="1247" ht="20.149999999999999" customHeight="1"/>
    <row r="1248" ht="20.149999999999999" customHeight="1"/>
    <row r="1249" ht="20.149999999999999" customHeight="1"/>
    <row r="1250" ht="20.149999999999999" customHeight="1"/>
    <row r="1251" ht="20.149999999999999" customHeight="1"/>
    <row r="1252" ht="20.149999999999999" customHeight="1"/>
    <row r="1253" ht="20.149999999999999" customHeight="1"/>
    <row r="1254" ht="20.149999999999999" customHeight="1"/>
    <row r="1255" ht="20.149999999999999" customHeight="1"/>
    <row r="1256" ht="20.149999999999999" customHeight="1"/>
    <row r="1257" ht="20.149999999999999" customHeight="1"/>
    <row r="1258" ht="20.149999999999999" customHeight="1"/>
    <row r="1259" ht="20.149999999999999" customHeight="1"/>
    <row r="1260" ht="20.149999999999999" customHeight="1"/>
    <row r="1261" ht="20.149999999999999" customHeight="1"/>
    <row r="1262" ht="20.149999999999999" customHeight="1"/>
    <row r="1263" ht="20.149999999999999" customHeight="1"/>
    <row r="1264" ht="20.149999999999999" customHeight="1"/>
    <row r="1265" ht="20.149999999999999" customHeight="1"/>
    <row r="1266" ht="20.149999999999999" customHeight="1"/>
    <row r="1267" ht="20.149999999999999" customHeight="1"/>
    <row r="1268" ht="20.149999999999999" customHeight="1"/>
    <row r="1269" ht="20.149999999999999" customHeight="1"/>
    <row r="1270" ht="20.149999999999999" customHeight="1"/>
    <row r="1271" ht="20.149999999999999" customHeight="1"/>
    <row r="1272" ht="20.149999999999999" customHeight="1"/>
  </sheetData>
  <mergeCells count="1">
    <mergeCell ref="B2:L2"/>
  </mergeCells>
  <pageMargins left="0.78740157499999996" right="0.78740157499999996" top="0.984251969" bottom="0.984251969" header="0.4921259845" footer="0.492125984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B1:B1291"/>
  <sheetViews>
    <sheetView showGridLines="0" showRowColHeaders="0" workbookViewId="0">
      <pane ySplit="3" topLeftCell="A25" activePane="bottomLeft" state="frozen"/>
      <selection activeCell="D5" sqref="D5"/>
      <selection pane="bottomLeft"/>
    </sheetView>
  </sheetViews>
  <sheetFormatPr baseColWidth="10" defaultColWidth="10.83203125" defaultRowHeight="18"/>
  <cols>
    <col min="1" max="1" width="3.33203125" style="266" customWidth="1"/>
    <col min="2" max="2" width="125" style="269" customWidth="1"/>
    <col min="3" max="16384" width="10.83203125" style="266"/>
  </cols>
  <sheetData>
    <row r="1" spans="2:2" ht="20.149999999999999" customHeight="1" thickBot="1"/>
    <row r="2" spans="2:2" ht="25.5" customHeight="1" thickBot="1">
      <c r="B2" s="274" t="s">
        <v>439</v>
      </c>
    </row>
    <row r="3" spans="2:2" ht="6" customHeight="1">
      <c r="B3" s="267"/>
    </row>
    <row r="4" spans="2:2">
      <c r="B4" s="268"/>
    </row>
    <row r="5" spans="2:2" ht="36">
      <c r="B5" s="268" t="s">
        <v>425</v>
      </c>
    </row>
    <row r="6" spans="2:2" ht="18.5" thickBot="1">
      <c r="B6" s="268"/>
    </row>
    <row r="7" spans="2:2" ht="9.5" customHeight="1" thickTop="1">
      <c r="B7" s="275"/>
    </row>
    <row r="8" spans="2:2" ht="20">
      <c r="B8" s="276" t="s">
        <v>424</v>
      </c>
    </row>
    <row r="9" spans="2:2" ht="11" customHeight="1">
      <c r="B9" s="277"/>
    </row>
    <row r="10" spans="2:2" ht="54">
      <c r="B10" s="278" t="s">
        <v>423</v>
      </c>
    </row>
    <row r="11" spans="2:2" ht="7.5" customHeight="1">
      <c r="B11" s="277"/>
    </row>
    <row r="12" spans="2:2">
      <c r="B12" s="279" t="s">
        <v>395</v>
      </c>
    </row>
    <row r="13" spans="2:2" ht="7" customHeight="1">
      <c r="B13" s="277"/>
    </row>
    <row r="14" spans="2:2" ht="36">
      <c r="B14" s="278" t="s">
        <v>428</v>
      </c>
    </row>
    <row r="15" spans="2:2" ht="13" customHeight="1" thickBot="1">
      <c r="B15" s="280"/>
    </row>
    <row r="16" spans="2:2" ht="19" thickTop="1" thickBot="1">
      <c r="B16" s="268"/>
    </row>
    <row r="17" spans="2:2" ht="8.5" customHeight="1" thickTop="1">
      <c r="B17" s="275"/>
    </row>
    <row r="18" spans="2:2" s="272" customFormat="1" ht="20">
      <c r="B18" s="276" t="e">
        <v>#DIV/0!</v>
      </c>
    </row>
    <row r="19" spans="2:2" ht="7.5" customHeight="1">
      <c r="B19" s="277"/>
    </row>
    <row r="20" spans="2:2" ht="54">
      <c r="B20" s="277" t="s">
        <v>422</v>
      </c>
    </row>
    <row r="21" spans="2:2" ht="8.5" customHeight="1">
      <c r="B21" s="277"/>
    </row>
    <row r="22" spans="2:2" ht="20">
      <c r="B22" s="281" t="s">
        <v>395</v>
      </c>
    </row>
    <row r="23" spans="2:2" ht="7.5" customHeight="1">
      <c r="B23" s="277"/>
    </row>
    <row r="24" spans="2:2" ht="36">
      <c r="B24" s="278" t="s">
        <v>421</v>
      </c>
    </row>
    <row r="25" spans="2:2">
      <c r="B25" s="285" t="s">
        <v>420</v>
      </c>
    </row>
    <row r="26" spans="2:2" ht="7" customHeight="1" thickBot="1">
      <c r="B26" s="280"/>
    </row>
    <row r="27" spans="2:2" ht="19" thickTop="1" thickBot="1">
      <c r="B27" s="268"/>
    </row>
    <row r="28" spans="2:2" ht="10" customHeight="1" thickTop="1">
      <c r="B28" s="275"/>
    </row>
    <row r="29" spans="2:2" s="273" customFormat="1" ht="20">
      <c r="B29" s="276" t="e">
        <v>#N/A</v>
      </c>
    </row>
    <row r="30" spans="2:2" ht="8.5" customHeight="1">
      <c r="B30" s="277"/>
    </row>
    <row r="31" spans="2:2">
      <c r="B31" s="277" t="s">
        <v>419</v>
      </c>
    </row>
    <row r="32" spans="2:2" ht="7.5" customHeight="1">
      <c r="B32" s="277"/>
    </row>
    <row r="33" spans="2:2">
      <c r="B33" s="277" t="s">
        <v>418</v>
      </c>
    </row>
    <row r="34" spans="2:2">
      <c r="B34" s="277" t="s">
        <v>417</v>
      </c>
    </row>
    <row r="35" spans="2:2" ht="36">
      <c r="B35" s="277" t="s">
        <v>436</v>
      </c>
    </row>
    <row r="36" spans="2:2">
      <c r="B36" s="277" t="s">
        <v>416</v>
      </c>
    </row>
    <row r="37" spans="2:2" ht="36">
      <c r="B37" s="277" t="s">
        <v>435</v>
      </c>
    </row>
    <row r="38" spans="2:2" ht="5.5" customHeight="1">
      <c r="B38" s="277"/>
    </row>
    <row r="39" spans="2:2" ht="20">
      <c r="B39" s="281" t="s">
        <v>395</v>
      </c>
    </row>
    <row r="40" spans="2:2">
      <c r="B40" s="277"/>
    </row>
    <row r="41" spans="2:2">
      <c r="B41" s="277" t="s">
        <v>415</v>
      </c>
    </row>
    <row r="42" spans="2:2">
      <c r="B42" s="277" t="s">
        <v>414</v>
      </c>
    </row>
    <row r="43" spans="2:2" ht="54">
      <c r="B43" s="277" t="s">
        <v>437</v>
      </c>
    </row>
    <row r="44" spans="2:2">
      <c r="B44" s="277" t="s">
        <v>413</v>
      </c>
    </row>
    <row r="45" spans="2:2" ht="7.5" customHeight="1" thickBot="1">
      <c r="B45" s="280"/>
    </row>
    <row r="46" spans="2:2" ht="16.5" thickTop="1" thickBot="1">
      <c r="B46" s="266"/>
    </row>
    <row r="47" spans="2:2" ht="9.5" customHeight="1" thickTop="1">
      <c r="B47" s="275"/>
    </row>
    <row r="48" spans="2:2" s="271" customFormat="1">
      <c r="B48" s="282" t="e">
        <v>#NAME?</v>
      </c>
    </row>
    <row r="49" spans="2:2" ht="9" customHeight="1">
      <c r="B49" s="277"/>
    </row>
    <row r="50" spans="2:2">
      <c r="B50" s="277" t="s">
        <v>412</v>
      </c>
    </row>
    <row r="51" spans="2:2" ht="8.5" customHeight="1">
      <c r="B51" s="277"/>
    </row>
    <row r="52" spans="2:2" ht="36">
      <c r="B52" s="277" t="s">
        <v>438</v>
      </c>
    </row>
    <row r="53" spans="2:2">
      <c r="B53" s="277" t="s">
        <v>411</v>
      </c>
    </row>
    <row r="54" spans="2:2">
      <c r="B54" s="277" t="s">
        <v>410</v>
      </c>
    </row>
    <row r="55" spans="2:2">
      <c r="B55" s="277" t="s">
        <v>409</v>
      </c>
    </row>
    <row r="56" spans="2:2" ht="7.5" customHeight="1">
      <c r="B56" s="277"/>
    </row>
    <row r="57" spans="2:2" ht="20">
      <c r="B57" s="281" t="s">
        <v>395</v>
      </c>
    </row>
    <row r="58" spans="2:2" ht="9" customHeight="1">
      <c r="B58" s="277"/>
    </row>
    <row r="59" spans="2:2" ht="36">
      <c r="B59" s="283" t="s">
        <v>432</v>
      </c>
    </row>
    <row r="60" spans="2:2">
      <c r="B60" s="283" t="s">
        <v>408</v>
      </c>
    </row>
    <row r="61" spans="2:2">
      <c r="B61" s="284" t="s">
        <v>433</v>
      </c>
    </row>
    <row r="62" spans="2:2">
      <c r="B62" s="283" t="s">
        <v>407</v>
      </c>
    </row>
    <row r="63" spans="2:2">
      <c r="B63" s="284" t="s">
        <v>434</v>
      </c>
    </row>
    <row r="64" spans="2:2" ht="8.5" customHeight="1" thickBot="1">
      <c r="B64" s="280"/>
    </row>
    <row r="65" spans="2:2" ht="16.5" thickTop="1" thickBot="1">
      <c r="B65" s="266"/>
    </row>
    <row r="66" spans="2:2" ht="8.5" customHeight="1" thickTop="1">
      <c r="B66" s="275"/>
    </row>
    <row r="67" spans="2:2" s="273" customFormat="1" ht="20">
      <c r="B67" s="276" t="e">
        <v>#NULL!</v>
      </c>
    </row>
    <row r="68" spans="2:2" ht="8" customHeight="1">
      <c r="B68" s="277"/>
    </row>
    <row r="69" spans="2:2">
      <c r="B69" s="277" t="s">
        <v>406</v>
      </c>
    </row>
    <row r="70" spans="2:2" ht="7.5" customHeight="1">
      <c r="B70" s="277"/>
    </row>
    <row r="71" spans="2:2" ht="20">
      <c r="B71" s="281" t="s">
        <v>395</v>
      </c>
    </row>
    <row r="72" spans="2:2" ht="6" customHeight="1">
      <c r="B72" s="277"/>
    </row>
    <row r="73" spans="2:2">
      <c r="B73" s="278" t="s">
        <v>405</v>
      </c>
    </row>
    <row r="74" spans="2:2">
      <c r="B74" s="278" t="s">
        <v>404</v>
      </c>
    </row>
    <row r="75" spans="2:2">
      <c r="B75" s="285" t="s">
        <v>403</v>
      </c>
    </row>
    <row r="76" spans="2:2" ht="8.5" customHeight="1" thickBot="1">
      <c r="B76" s="280"/>
    </row>
    <row r="77" spans="2:2" ht="16.5" thickTop="1" thickBot="1">
      <c r="B77" s="266"/>
    </row>
    <row r="78" spans="2:2" ht="9" customHeight="1" thickTop="1">
      <c r="B78" s="275"/>
    </row>
    <row r="79" spans="2:2" ht="20">
      <c r="B79" s="276" t="e">
        <v>#NUM!</v>
      </c>
    </row>
    <row r="80" spans="2:2" ht="7.5" customHeight="1">
      <c r="B80" s="277"/>
    </row>
    <row r="81" spans="2:2">
      <c r="B81" s="277" t="s">
        <v>402</v>
      </c>
    </row>
    <row r="82" spans="2:2" ht="8.5" customHeight="1">
      <c r="B82" s="277"/>
    </row>
    <row r="83" spans="2:2" ht="20">
      <c r="B83" s="281" t="s">
        <v>395</v>
      </c>
    </row>
    <row r="84" spans="2:2" ht="8.5" customHeight="1">
      <c r="B84" s="277"/>
    </row>
    <row r="85" spans="2:2">
      <c r="B85" s="283" t="s">
        <v>401</v>
      </c>
    </row>
    <row r="86" spans="2:2" ht="25.5" customHeight="1">
      <c r="B86" s="283" t="s">
        <v>400</v>
      </c>
    </row>
    <row r="87" spans="2:2" ht="10.5" customHeight="1" thickBot="1">
      <c r="B87" s="280"/>
    </row>
    <row r="88" spans="2:2" s="286" customFormat="1" ht="19.5" customHeight="1" thickTop="1" thickBot="1">
      <c r="B88" s="287"/>
    </row>
    <row r="89" spans="2:2" ht="10.5" customHeight="1" thickTop="1">
      <c r="B89" s="275"/>
    </row>
    <row r="90" spans="2:2" s="271" customFormat="1" ht="20">
      <c r="B90" s="276" t="e">
        <v>#REF!</v>
      </c>
    </row>
    <row r="91" spans="2:2" ht="10.5" customHeight="1">
      <c r="B91" s="277"/>
    </row>
    <row r="92" spans="2:2" ht="36">
      <c r="B92" s="277" t="s">
        <v>399</v>
      </c>
    </row>
    <row r="93" spans="2:2" ht="10" customHeight="1">
      <c r="B93" s="277"/>
    </row>
    <row r="94" spans="2:2" ht="20">
      <c r="B94" s="281" t="s">
        <v>395</v>
      </c>
    </row>
    <row r="95" spans="2:2" ht="8" customHeight="1">
      <c r="B95" s="277"/>
    </row>
    <row r="96" spans="2:2">
      <c r="B96" s="278" t="s">
        <v>398</v>
      </c>
    </row>
    <row r="97" spans="2:2" ht="9.5" customHeight="1" thickBot="1">
      <c r="B97" s="280"/>
    </row>
    <row r="98" spans="2:2" ht="19" thickTop="1" thickBot="1">
      <c r="B98" s="268"/>
    </row>
    <row r="99" spans="2:2" ht="12" customHeight="1" thickTop="1">
      <c r="B99" s="275"/>
    </row>
    <row r="100" spans="2:2" ht="20">
      <c r="B100" s="276" t="s">
        <v>397</v>
      </c>
    </row>
    <row r="101" spans="2:2" ht="12" customHeight="1">
      <c r="B101" s="277"/>
    </row>
    <row r="102" spans="2:2" ht="54">
      <c r="B102" s="277" t="s">
        <v>396</v>
      </c>
    </row>
    <row r="103" spans="2:2" ht="9.5" customHeight="1">
      <c r="B103" s="277"/>
    </row>
    <row r="104" spans="2:2" ht="20">
      <c r="B104" s="281" t="s">
        <v>395</v>
      </c>
    </row>
    <row r="105" spans="2:2" ht="7" customHeight="1">
      <c r="B105" s="277"/>
    </row>
    <row r="106" spans="2:2">
      <c r="B106" s="283" t="s">
        <v>394</v>
      </c>
    </row>
    <row r="107" spans="2:2">
      <c r="B107" s="283" t="s">
        <v>430</v>
      </c>
    </row>
    <row r="108" spans="2:2">
      <c r="B108" s="283" t="s">
        <v>429</v>
      </c>
    </row>
    <row r="109" spans="2:2">
      <c r="B109" s="283" t="s">
        <v>393</v>
      </c>
    </row>
    <row r="110" spans="2:2" ht="9.5" customHeight="1" thickBot="1">
      <c r="B110" s="280"/>
    </row>
    <row r="111" spans="2:2" ht="18.5" thickTop="1">
      <c r="B111" s="268"/>
    </row>
    <row r="112" spans="2:2">
      <c r="B112" s="268"/>
    </row>
    <row r="113" spans="2:2">
      <c r="B113" s="268"/>
    </row>
    <row r="114" spans="2:2">
      <c r="B114" s="268"/>
    </row>
    <row r="115" spans="2:2">
      <c r="B115" s="268"/>
    </row>
    <row r="116" spans="2:2">
      <c r="B116" s="268"/>
    </row>
    <row r="117" spans="2:2">
      <c r="B117" s="268"/>
    </row>
    <row r="118" spans="2:2">
      <c r="B118" s="268"/>
    </row>
    <row r="119" spans="2:2">
      <c r="B119" s="268"/>
    </row>
    <row r="120" spans="2:2">
      <c r="B120" s="268"/>
    </row>
    <row r="121" spans="2:2">
      <c r="B121" s="268"/>
    </row>
    <row r="122" spans="2:2">
      <c r="B122" s="268"/>
    </row>
    <row r="123" spans="2:2">
      <c r="B123" s="268"/>
    </row>
    <row r="124" spans="2:2">
      <c r="B124" s="268"/>
    </row>
    <row r="125" spans="2:2">
      <c r="B125" s="268"/>
    </row>
    <row r="126" spans="2:2">
      <c r="B126" s="268"/>
    </row>
    <row r="127" spans="2:2">
      <c r="B127" s="268"/>
    </row>
    <row r="128" spans="2:2">
      <c r="B128" s="268"/>
    </row>
    <row r="129" spans="2:2">
      <c r="B129" s="268"/>
    </row>
    <row r="130" spans="2:2">
      <c r="B130" s="268"/>
    </row>
    <row r="131" spans="2:2">
      <c r="B131" s="268"/>
    </row>
    <row r="132" spans="2:2">
      <c r="B132" s="268"/>
    </row>
    <row r="133" spans="2:2">
      <c r="B133" s="268"/>
    </row>
    <row r="134" spans="2:2">
      <c r="B134" s="268"/>
    </row>
    <row r="135" spans="2:2">
      <c r="B135" s="268"/>
    </row>
    <row r="136" spans="2:2">
      <c r="B136" s="268"/>
    </row>
    <row r="137" spans="2:2">
      <c r="B137" s="268"/>
    </row>
    <row r="138" spans="2:2">
      <c r="B138" s="268"/>
    </row>
    <row r="139" spans="2:2">
      <c r="B139" s="268"/>
    </row>
    <row r="140" spans="2:2">
      <c r="B140" s="268"/>
    </row>
    <row r="141" spans="2:2">
      <c r="B141" s="268"/>
    </row>
    <row r="142" spans="2:2">
      <c r="B142" s="268"/>
    </row>
    <row r="143" spans="2:2">
      <c r="B143" s="268"/>
    </row>
    <row r="144" spans="2:2">
      <c r="B144" s="268"/>
    </row>
    <row r="145" spans="2:2">
      <c r="B145" s="268"/>
    </row>
    <row r="146" spans="2:2">
      <c r="B146" s="268"/>
    </row>
    <row r="147" spans="2:2">
      <c r="B147" s="268"/>
    </row>
    <row r="148" spans="2:2">
      <c r="B148" s="268"/>
    </row>
    <row r="149" spans="2:2">
      <c r="B149" s="268"/>
    </row>
    <row r="150" spans="2:2">
      <c r="B150" s="268"/>
    </row>
    <row r="151" spans="2:2">
      <c r="B151" s="268"/>
    </row>
    <row r="152" spans="2:2">
      <c r="B152" s="268"/>
    </row>
    <row r="153" spans="2:2">
      <c r="B153" s="268"/>
    </row>
    <row r="154" spans="2:2">
      <c r="B154" s="268"/>
    </row>
    <row r="155" spans="2:2">
      <c r="B155" s="268"/>
    </row>
    <row r="156" spans="2:2">
      <c r="B156" s="268"/>
    </row>
    <row r="157" spans="2:2">
      <c r="B157" s="268"/>
    </row>
    <row r="158" spans="2:2">
      <c r="B158" s="268"/>
    </row>
    <row r="159" spans="2:2">
      <c r="B159" s="268"/>
    </row>
    <row r="160" spans="2:2">
      <c r="B160" s="268"/>
    </row>
    <row r="161" spans="2:2">
      <c r="B161" s="268"/>
    </row>
    <row r="162" spans="2:2">
      <c r="B162" s="268"/>
    </row>
    <row r="163" spans="2:2">
      <c r="B163" s="268"/>
    </row>
    <row r="164" spans="2:2">
      <c r="B164" s="268"/>
    </row>
    <row r="165" spans="2:2">
      <c r="B165" s="268"/>
    </row>
    <row r="166" spans="2:2">
      <c r="B166" s="268"/>
    </row>
    <row r="167" spans="2:2">
      <c r="B167" s="268"/>
    </row>
    <row r="168" spans="2:2">
      <c r="B168" s="268"/>
    </row>
    <row r="169" spans="2:2">
      <c r="B169" s="268"/>
    </row>
    <row r="170" spans="2:2">
      <c r="B170" s="268"/>
    </row>
    <row r="171" spans="2:2">
      <c r="B171" s="268"/>
    </row>
    <row r="172" spans="2:2">
      <c r="B172" s="268"/>
    </row>
    <row r="173" spans="2:2">
      <c r="B173" s="268"/>
    </row>
    <row r="174" spans="2:2">
      <c r="B174" s="268"/>
    </row>
    <row r="175" spans="2:2">
      <c r="B175" s="268"/>
    </row>
    <row r="176" spans="2:2">
      <c r="B176" s="268"/>
    </row>
    <row r="177" spans="2:2">
      <c r="B177" s="268"/>
    </row>
    <row r="178" spans="2:2">
      <c r="B178" s="268"/>
    </row>
    <row r="179" spans="2:2">
      <c r="B179" s="268"/>
    </row>
    <row r="180" spans="2:2">
      <c r="B180" s="268"/>
    </row>
    <row r="181" spans="2:2">
      <c r="B181" s="268"/>
    </row>
    <row r="182" spans="2:2">
      <c r="B182" s="268"/>
    </row>
    <row r="183" spans="2:2">
      <c r="B183" s="268"/>
    </row>
    <row r="184" spans="2:2">
      <c r="B184" s="268"/>
    </row>
    <row r="185" spans="2:2">
      <c r="B185" s="268"/>
    </row>
    <row r="186" spans="2:2">
      <c r="B186" s="268"/>
    </row>
    <row r="187" spans="2:2">
      <c r="B187" s="268"/>
    </row>
    <row r="188" spans="2:2">
      <c r="B188" s="268"/>
    </row>
    <row r="189" spans="2:2">
      <c r="B189" s="268"/>
    </row>
    <row r="190" spans="2:2">
      <c r="B190" s="268"/>
    </row>
    <row r="191" spans="2:2">
      <c r="B191" s="268"/>
    </row>
    <row r="192" spans="2:2">
      <c r="B192" s="268"/>
    </row>
    <row r="193" spans="2:2">
      <c r="B193" s="268"/>
    </row>
    <row r="194" spans="2:2">
      <c r="B194" s="268"/>
    </row>
    <row r="195" spans="2:2">
      <c r="B195" s="268"/>
    </row>
    <row r="196" spans="2:2">
      <c r="B196" s="268"/>
    </row>
    <row r="197" spans="2:2">
      <c r="B197" s="268"/>
    </row>
    <row r="198" spans="2:2">
      <c r="B198" s="268"/>
    </row>
    <row r="199" spans="2:2">
      <c r="B199" s="268"/>
    </row>
    <row r="200" spans="2:2">
      <c r="B200" s="268"/>
    </row>
    <row r="201" spans="2:2">
      <c r="B201" s="268"/>
    </row>
    <row r="202" spans="2:2">
      <c r="B202" s="268"/>
    </row>
    <row r="203" spans="2:2">
      <c r="B203" s="268"/>
    </row>
    <row r="204" spans="2:2">
      <c r="B204" s="268"/>
    </row>
    <row r="205" spans="2:2">
      <c r="B205" s="268"/>
    </row>
    <row r="206" spans="2:2">
      <c r="B206" s="268"/>
    </row>
    <row r="207" spans="2:2">
      <c r="B207" s="268"/>
    </row>
    <row r="208" spans="2:2">
      <c r="B208" s="268"/>
    </row>
    <row r="209" spans="2:2">
      <c r="B209" s="268"/>
    </row>
    <row r="210" spans="2:2">
      <c r="B210" s="268"/>
    </row>
    <row r="211" spans="2:2">
      <c r="B211" s="268"/>
    </row>
    <row r="212" spans="2:2">
      <c r="B212" s="268"/>
    </row>
    <row r="213" spans="2:2">
      <c r="B213" s="268"/>
    </row>
    <row r="214" spans="2:2">
      <c r="B214" s="268"/>
    </row>
    <row r="215" spans="2:2">
      <c r="B215" s="268"/>
    </row>
    <row r="216" spans="2:2">
      <c r="B216" s="268"/>
    </row>
    <row r="217" spans="2:2">
      <c r="B217" s="268"/>
    </row>
    <row r="218" spans="2:2">
      <c r="B218" s="268"/>
    </row>
    <row r="219" spans="2:2">
      <c r="B219" s="268"/>
    </row>
    <row r="220" spans="2:2">
      <c r="B220" s="268"/>
    </row>
    <row r="221" spans="2:2">
      <c r="B221" s="268"/>
    </row>
    <row r="222" spans="2:2">
      <c r="B222" s="268"/>
    </row>
    <row r="223" spans="2:2">
      <c r="B223" s="268"/>
    </row>
    <row r="224" spans="2:2">
      <c r="B224" s="268"/>
    </row>
    <row r="225" spans="2:2">
      <c r="B225" s="268"/>
    </row>
    <row r="226" spans="2:2">
      <c r="B226" s="268"/>
    </row>
    <row r="227" spans="2:2">
      <c r="B227" s="268"/>
    </row>
    <row r="228" spans="2:2">
      <c r="B228" s="268"/>
    </row>
    <row r="229" spans="2:2">
      <c r="B229" s="268"/>
    </row>
    <row r="230" spans="2:2">
      <c r="B230" s="268"/>
    </row>
    <row r="231" spans="2:2">
      <c r="B231" s="268"/>
    </row>
    <row r="232" spans="2:2">
      <c r="B232" s="268"/>
    </row>
    <row r="233" spans="2:2">
      <c r="B233" s="268"/>
    </row>
    <row r="234" spans="2:2">
      <c r="B234" s="268"/>
    </row>
    <row r="235" spans="2:2">
      <c r="B235" s="268"/>
    </row>
    <row r="236" spans="2:2">
      <c r="B236" s="268"/>
    </row>
    <row r="237" spans="2:2">
      <c r="B237" s="268"/>
    </row>
    <row r="238" spans="2:2">
      <c r="B238" s="268"/>
    </row>
    <row r="239" spans="2:2">
      <c r="B239" s="268"/>
    </row>
    <row r="240" spans="2:2">
      <c r="B240" s="268"/>
    </row>
    <row r="241" spans="2:2">
      <c r="B241" s="268"/>
    </row>
    <row r="242" spans="2:2">
      <c r="B242" s="268"/>
    </row>
    <row r="243" spans="2:2">
      <c r="B243" s="268"/>
    </row>
    <row r="244" spans="2:2">
      <c r="B244" s="268"/>
    </row>
    <row r="245" spans="2:2">
      <c r="B245" s="268"/>
    </row>
    <row r="246" spans="2:2">
      <c r="B246" s="268"/>
    </row>
    <row r="247" spans="2:2">
      <c r="B247" s="268"/>
    </row>
    <row r="248" spans="2:2">
      <c r="B248" s="268"/>
    </row>
    <row r="249" spans="2:2">
      <c r="B249" s="268"/>
    </row>
    <row r="250" spans="2:2">
      <c r="B250" s="268"/>
    </row>
    <row r="251" spans="2:2">
      <c r="B251" s="268"/>
    </row>
    <row r="252" spans="2:2">
      <c r="B252" s="268"/>
    </row>
    <row r="253" spans="2:2">
      <c r="B253" s="268"/>
    </row>
    <row r="254" spans="2:2">
      <c r="B254" s="268"/>
    </row>
    <row r="255" spans="2:2">
      <c r="B255" s="268"/>
    </row>
    <row r="256" spans="2:2">
      <c r="B256" s="268"/>
    </row>
    <row r="257" spans="2:2">
      <c r="B257" s="268"/>
    </row>
    <row r="258" spans="2:2">
      <c r="B258" s="268"/>
    </row>
    <row r="259" spans="2:2">
      <c r="B259" s="268"/>
    </row>
    <row r="260" spans="2:2">
      <c r="B260" s="268"/>
    </row>
    <row r="261" spans="2:2">
      <c r="B261" s="268"/>
    </row>
    <row r="262" spans="2:2">
      <c r="B262" s="268"/>
    </row>
    <row r="263" spans="2:2">
      <c r="B263" s="268"/>
    </row>
    <row r="264" spans="2:2">
      <c r="B264" s="268"/>
    </row>
    <row r="265" spans="2:2">
      <c r="B265" s="268"/>
    </row>
    <row r="266" spans="2:2">
      <c r="B266" s="268"/>
    </row>
    <row r="267" spans="2:2">
      <c r="B267" s="268"/>
    </row>
    <row r="268" spans="2:2">
      <c r="B268" s="268"/>
    </row>
    <row r="269" spans="2:2">
      <c r="B269" s="268"/>
    </row>
    <row r="270" spans="2:2">
      <c r="B270" s="268"/>
    </row>
    <row r="271" spans="2:2">
      <c r="B271" s="268"/>
    </row>
    <row r="272" spans="2:2">
      <c r="B272" s="268"/>
    </row>
    <row r="273" spans="2:2">
      <c r="B273" s="268"/>
    </row>
    <row r="274" spans="2:2">
      <c r="B274" s="268"/>
    </row>
    <row r="275" spans="2:2">
      <c r="B275" s="268"/>
    </row>
    <row r="276" spans="2:2">
      <c r="B276" s="268"/>
    </row>
    <row r="277" spans="2:2">
      <c r="B277" s="268"/>
    </row>
    <row r="278" spans="2:2">
      <c r="B278" s="268"/>
    </row>
    <row r="279" spans="2:2">
      <c r="B279" s="268"/>
    </row>
    <row r="280" spans="2:2">
      <c r="B280" s="268"/>
    </row>
    <row r="281" spans="2:2">
      <c r="B281" s="268"/>
    </row>
    <row r="282" spans="2:2">
      <c r="B282" s="268"/>
    </row>
    <row r="283" spans="2:2">
      <c r="B283" s="268"/>
    </row>
    <row r="284" spans="2:2">
      <c r="B284" s="268"/>
    </row>
    <row r="285" spans="2:2">
      <c r="B285" s="268"/>
    </row>
    <row r="286" spans="2:2">
      <c r="B286" s="268"/>
    </row>
    <row r="287" spans="2:2">
      <c r="B287" s="268"/>
    </row>
    <row r="288" spans="2:2">
      <c r="B288" s="268"/>
    </row>
    <row r="289" spans="2:2">
      <c r="B289" s="268"/>
    </row>
    <row r="290" spans="2:2">
      <c r="B290" s="268"/>
    </row>
    <row r="291" spans="2:2">
      <c r="B291" s="268"/>
    </row>
    <row r="292" spans="2:2">
      <c r="B292" s="268"/>
    </row>
    <row r="293" spans="2:2">
      <c r="B293" s="268"/>
    </row>
    <row r="294" spans="2:2">
      <c r="B294" s="268"/>
    </row>
    <row r="295" spans="2:2">
      <c r="B295" s="268"/>
    </row>
    <row r="296" spans="2:2">
      <c r="B296" s="268"/>
    </row>
    <row r="297" spans="2:2">
      <c r="B297" s="268"/>
    </row>
    <row r="298" spans="2:2">
      <c r="B298" s="268"/>
    </row>
    <row r="299" spans="2:2">
      <c r="B299" s="268"/>
    </row>
    <row r="300" spans="2:2">
      <c r="B300" s="268"/>
    </row>
    <row r="301" spans="2:2">
      <c r="B301" s="268"/>
    </row>
    <row r="302" spans="2:2">
      <c r="B302" s="268"/>
    </row>
    <row r="303" spans="2:2">
      <c r="B303" s="268"/>
    </row>
    <row r="304" spans="2:2">
      <c r="B304" s="268"/>
    </row>
    <row r="305" spans="2:2">
      <c r="B305" s="268"/>
    </row>
    <row r="306" spans="2:2">
      <c r="B306" s="268"/>
    </row>
    <row r="307" spans="2:2">
      <c r="B307" s="268"/>
    </row>
    <row r="308" spans="2:2">
      <c r="B308" s="268"/>
    </row>
    <row r="309" spans="2:2">
      <c r="B309" s="268"/>
    </row>
    <row r="310" spans="2:2">
      <c r="B310" s="268"/>
    </row>
    <row r="311" spans="2:2">
      <c r="B311" s="268"/>
    </row>
    <row r="312" spans="2:2">
      <c r="B312" s="268"/>
    </row>
    <row r="313" spans="2:2">
      <c r="B313" s="268"/>
    </row>
    <row r="314" spans="2:2">
      <c r="B314" s="268"/>
    </row>
    <row r="315" spans="2:2">
      <c r="B315" s="268"/>
    </row>
    <row r="316" spans="2:2">
      <c r="B316" s="268"/>
    </row>
    <row r="317" spans="2:2">
      <c r="B317" s="268"/>
    </row>
    <row r="318" spans="2:2">
      <c r="B318" s="268"/>
    </row>
    <row r="319" spans="2:2">
      <c r="B319" s="268"/>
    </row>
    <row r="320" spans="2:2">
      <c r="B320" s="268"/>
    </row>
    <row r="321" spans="2:2">
      <c r="B321" s="268"/>
    </row>
    <row r="322" spans="2:2">
      <c r="B322" s="268"/>
    </row>
    <row r="323" spans="2:2">
      <c r="B323" s="268"/>
    </row>
    <row r="324" spans="2:2">
      <c r="B324" s="268"/>
    </row>
    <row r="325" spans="2:2">
      <c r="B325" s="268"/>
    </row>
    <row r="326" spans="2:2">
      <c r="B326" s="268"/>
    </row>
    <row r="327" spans="2:2">
      <c r="B327" s="268"/>
    </row>
    <row r="328" spans="2:2">
      <c r="B328" s="268"/>
    </row>
    <row r="329" spans="2:2">
      <c r="B329" s="268"/>
    </row>
    <row r="330" spans="2:2">
      <c r="B330" s="268"/>
    </row>
    <row r="331" spans="2:2">
      <c r="B331" s="268"/>
    </row>
    <row r="332" spans="2:2">
      <c r="B332" s="268"/>
    </row>
    <row r="333" spans="2:2">
      <c r="B333" s="268"/>
    </row>
    <row r="334" spans="2:2">
      <c r="B334" s="268"/>
    </row>
    <row r="335" spans="2:2">
      <c r="B335" s="268"/>
    </row>
    <row r="336" spans="2:2">
      <c r="B336" s="268"/>
    </row>
    <row r="337" spans="2:2">
      <c r="B337" s="268"/>
    </row>
    <row r="338" spans="2:2">
      <c r="B338" s="268"/>
    </row>
    <row r="339" spans="2:2">
      <c r="B339" s="268"/>
    </row>
    <row r="340" spans="2:2">
      <c r="B340" s="268"/>
    </row>
    <row r="341" spans="2:2">
      <c r="B341" s="268"/>
    </row>
    <row r="342" spans="2:2">
      <c r="B342" s="268"/>
    </row>
    <row r="343" spans="2:2">
      <c r="B343" s="268"/>
    </row>
    <row r="344" spans="2:2">
      <c r="B344" s="268"/>
    </row>
    <row r="345" spans="2:2">
      <c r="B345" s="268"/>
    </row>
    <row r="346" spans="2:2">
      <c r="B346" s="268"/>
    </row>
    <row r="347" spans="2:2">
      <c r="B347" s="268"/>
    </row>
    <row r="348" spans="2:2">
      <c r="B348" s="268"/>
    </row>
    <row r="349" spans="2:2">
      <c r="B349" s="268"/>
    </row>
    <row r="350" spans="2:2">
      <c r="B350" s="268"/>
    </row>
    <row r="351" spans="2:2">
      <c r="B351" s="268"/>
    </row>
    <row r="352" spans="2:2">
      <c r="B352" s="268"/>
    </row>
    <row r="353" spans="2:2">
      <c r="B353" s="268"/>
    </row>
    <row r="354" spans="2:2">
      <c r="B354" s="268"/>
    </row>
    <row r="355" spans="2:2">
      <c r="B355" s="268"/>
    </row>
    <row r="356" spans="2:2">
      <c r="B356" s="268"/>
    </row>
    <row r="357" spans="2:2">
      <c r="B357" s="268"/>
    </row>
    <row r="358" spans="2:2">
      <c r="B358" s="268"/>
    </row>
    <row r="359" spans="2:2">
      <c r="B359" s="268"/>
    </row>
    <row r="360" spans="2:2">
      <c r="B360" s="268"/>
    </row>
    <row r="361" spans="2:2">
      <c r="B361" s="268"/>
    </row>
    <row r="362" spans="2:2">
      <c r="B362" s="268"/>
    </row>
    <row r="363" spans="2:2">
      <c r="B363" s="268"/>
    </row>
    <row r="364" spans="2:2">
      <c r="B364" s="268"/>
    </row>
    <row r="365" spans="2:2">
      <c r="B365" s="268"/>
    </row>
    <row r="366" spans="2:2">
      <c r="B366" s="268"/>
    </row>
    <row r="367" spans="2:2">
      <c r="B367" s="268"/>
    </row>
    <row r="368" spans="2:2">
      <c r="B368" s="268"/>
    </row>
    <row r="369" spans="2:2">
      <c r="B369" s="268"/>
    </row>
    <row r="370" spans="2:2">
      <c r="B370" s="268"/>
    </row>
    <row r="371" spans="2:2">
      <c r="B371" s="268"/>
    </row>
    <row r="372" spans="2:2">
      <c r="B372" s="268"/>
    </row>
    <row r="373" spans="2:2">
      <c r="B373" s="268"/>
    </row>
    <row r="374" spans="2:2">
      <c r="B374" s="268"/>
    </row>
    <row r="375" spans="2:2">
      <c r="B375" s="268"/>
    </row>
    <row r="376" spans="2:2">
      <c r="B376" s="268"/>
    </row>
    <row r="377" spans="2:2">
      <c r="B377" s="268"/>
    </row>
    <row r="378" spans="2:2">
      <c r="B378" s="268"/>
    </row>
    <row r="379" spans="2:2">
      <c r="B379" s="268"/>
    </row>
    <row r="380" spans="2:2">
      <c r="B380" s="268"/>
    </row>
    <row r="381" spans="2:2">
      <c r="B381" s="268"/>
    </row>
    <row r="382" spans="2:2">
      <c r="B382" s="268"/>
    </row>
    <row r="383" spans="2:2">
      <c r="B383" s="268"/>
    </row>
    <row r="384" spans="2:2">
      <c r="B384" s="268"/>
    </row>
    <row r="385" spans="2:2">
      <c r="B385" s="268"/>
    </row>
    <row r="386" spans="2:2">
      <c r="B386" s="268"/>
    </row>
    <row r="387" spans="2:2">
      <c r="B387" s="268"/>
    </row>
    <row r="388" spans="2:2">
      <c r="B388" s="268"/>
    </row>
    <row r="389" spans="2:2">
      <c r="B389" s="268"/>
    </row>
    <row r="390" spans="2:2">
      <c r="B390" s="268"/>
    </row>
    <row r="391" spans="2:2">
      <c r="B391" s="268"/>
    </row>
    <row r="392" spans="2:2">
      <c r="B392" s="268"/>
    </row>
    <row r="393" spans="2:2">
      <c r="B393" s="268"/>
    </row>
    <row r="394" spans="2:2">
      <c r="B394" s="268"/>
    </row>
    <row r="395" spans="2:2">
      <c r="B395" s="268"/>
    </row>
    <row r="396" spans="2:2">
      <c r="B396" s="268"/>
    </row>
    <row r="397" spans="2:2">
      <c r="B397" s="268"/>
    </row>
    <row r="398" spans="2:2">
      <c r="B398" s="268"/>
    </row>
    <row r="399" spans="2:2">
      <c r="B399" s="268"/>
    </row>
    <row r="400" spans="2:2">
      <c r="B400" s="268"/>
    </row>
    <row r="401" spans="2:2">
      <c r="B401" s="268"/>
    </row>
    <row r="402" spans="2:2">
      <c r="B402" s="268"/>
    </row>
    <row r="403" spans="2:2">
      <c r="B403" s="268"/>
    </row>
    <row r="404" spans="2:2">
      <c r="B404" s="268"/>
    </row>
    <row r="405" spans="2:2">
      <c r="B405" s="268"/>
    </row>
    <row r="406" spans="2:2">
      <c r="B406" s="268"/>
    </row>
    <row r="407" spans="2:2">
      <c r="B407" s="268"/>
    </row>
    <row r="408" spans="2:2">
      <c r="B408" s="268"/>
    </row>
    <row r="409" spans="2:2">
      <c r="B409" s="268"/>
    </row>
    <row r="410" spans="2:2">
      <c r="B410" s="268"/>
    </row>
    <row r="411" spans="2:2">
      <c r="B411" s="268"/>
    </row>
    <row r="412" spans="2:2">
      <c r="B412" s="268"/>
    </row>
    <row r="413" spans="2:2">
      <c r="B413" s="268"/>
    </row>
    <row r="414" spans="2:2">
      <c r="B414" s="268"/>
    </row>
    <row r="415" spans="2:2">
      <c r="B415" s="268"/>
    </row>
    <row r="416" spans="2:2">
      <c r="B416" s="268"/>
    </row>
    <row r="417" spans="2:2">
      <c r="B417" s="268"/>
    </row>
    <row r="418" spans="2:2">
      <c r="B418" s="268"/>
    </row>
    <row r="419" spans="2:2">
      <c r="B419" s="268"/>
    </row>
    <row r="420" spans="2:2">
      <c r="B420" s="268"/>
    </row>
    <row r="421" spans="2:2">
      <c r="B421" s="268"/>
    </row>
    <row r="422" spans="2:2">
      <c r="B422" s="268"/>
    </row>
    <row r="423" spans="2:2">
      <c r="B423" s="268"/>
    </row>
    <row r="424" spans="2:2">
      <c r="B424" s="268"/>
    </row>
    <row r="425" spans="2:2">
      <c r="B425" s="268"/>
    </row>
    <row r="426" spans="2:2">
      <c r="B426" s="268"/>
    </row>
    <row r="427" spans="2:2">
      <c r="B427" s="268"/>
    </row>
    <row r="428" spans="2:2">
      <c r="B428" s="268"/>
    </row>
    <row r="429" spans="2:2">
      <c r="B429" s="268"/>
    </row>
    <row r="430" spans="2:2">
      <c r="B430" s="268"/>
    </row>
    <row r="431" spans="2:2">
      <c r="B431" s="268"/>
    </row>
    <row r="432" spans="2:2">
      <c r="B432" s="268"/>
    </row>
    <row r="433" spans="2:2">
      <c r="B433" s="268"/>
    </row>
    <row r="434" spans="2:2">
      <c r="B434" s="268"/>
    </row>
    <row r="435" spans="2:2">
      <c r="B435" s="268"/>
    </row>
    <row r="436" spans="2:2">
      <c r="B436" s="268"/>
    </row>
    <row r="437" spans="2:2">
      <c r="B437" s="268"/>
    </row>
    <row r="438" spans="2:2">
      <c r="B438" s="268"/>
    </row>
    <row r="439" spans="2:2">
      <c r="B439" s="268"/>
    </row>
    <row r="440" spans="2:2">
      <c r="B440" s="268"/>
    </row>
    <row r="441" spans="2:2">
      <c r="B441" s="268"/>
    </row>
    <row r="442" spans="2:2">
      <c r="B442" s="268"/>
    </row>
    <row r="443" spans="2:2">
      <c r="B443" s="268"/>
    </row>
    <row r="444" spans="2:2">
      <c r="B444" s="268"/>
    </row>
    <row r="445" spans="2:2">
      <c r="B445" s="268"/>
    </row>
    <row r="446" spans="2:2">
      <c r="B446" s="268"/>
    </row>
    <row r="447" spans="2:2">
      <c r="B447" s="268"/>
    </row>
    <row r="448" spans="2:2">
      <c r="B448" s="268"/>
    </row>
    <row r="449" spans="2:2">
      <c r="B449" s="268"/>
    </row>
    <row r="450" spans="2:2">
      <c r="B450" s="268"/>
    </row>
    <row r="451" spans="2:2">
      <c r="B451" s="268"/>
    </row>
    <row r="452" spans="2:2">
      <c r="B452" s="268"/>
    </row>
    <row r="453" spans="2:2">
      <c r="B453" s="268"/>
    </row>
    <row r="454" spans="2:2">
      <c r="B454" s="268"/>
    </row>
    <row r="455" spans="2:2">
      <c r="B455" s="268"/>
    </row>
    <row r="456" spans="2:2">
      <c r="B456" s="268"/>
    </row>
    <row r="457" spans="2:2">
      <c r="B457" s="268"/>
    </row>
    <row r="458" spans="2:2">
      <c r="B458" s="268"/>
    </row>
    <row r="459" spans="2:2">
      <c r="B459" s="268"/>
    </row>
    <row r="460" spans="2:2">
      <c r="B460" s="268"/>
    </row>
    <row r="461" spans="2:2">
      <c r="B461" s="268"/>
    </row>
    <row r="462" spans="2:2">
      <c r="B462" s="268"/>
    </row>
    <row r="463" spans="2:2">
      <c r="B463" s="268"/>
    </row>
    <row r="464" spans="2:2">
      <c r="B464" s="268"/>
    </row>
    <row r="465" spans="2:2">
      <c r="B465" s="268"/>
    </row>
    <row r="466" spans="2:2">
      <c r="B466" s="268"/>
    </row>
    <row r="467" spans="2:2">
      <c r="B467" s="268"/>
    </row>
    <row r="468" spans="2:2">
      <c r="B468" s="268"/>
    </row>
    <row r="469" spans="2:2">
      <c r="B469" s="268"/>
    </row>
    <row r="470" spans="2:2">
      <c r="B470" s="268"/>
    </row>
    <row r="471" spans="2:2">
      <c r="B471" s="268"/>
    </row>
    <row r="472" spans="2:2">
      <c r="B472" s="268"/>
    </row>
    <row r="473" spans="2:2">
      <c r="B473" s="268"/>
    </row>
    <row r="474" spans="2:2">
      <c r="B474" s="268"/>
    </row>
    <row r="475" spans="2:2">
      <c r="B475" s="268"/>
    </row>
    <row r="476" spans="2:2">
      <c r="B476" s="268"/>
    </row>
    <row r="477" spans="2:2">
      <c r="B477" s="268"/>
    </row>
    <row r="478" spans="2:2">
      <c r="B478" s="268"/>
    </row>
    <row r="479" spans="2:2">
      <c r="B479" s="268"/>
    </row>
    <row r="480" spans="2:2">
      <c r="B480" s="268"/>
    </row>
    <row r="481" spans="2:2">
      <c r="B481" s="268"/>
    </row>
    <row r="482" spans="2:2">
      <c r="B482" s="270"/>
    </row>
    <row r="483" spans="2:2">
      <c r="B483" s="268"/>
    </row>
    <row r="484" spans="2:2">
      <c r="B484" s="268"/>
    </row>
    <row r="485" spans="2:2">
      <c r="B485" s="268"/>
    </row>
    <row r="486" spans="2:2">
      <c r="B486" s="268"/>
    </row>
    <row r="487" spans="2:2">
      <c r="B487" s="268"/>
    </row>
    <row r="488" spans="2:2">
      <c r="B488" s="268"/>
    </row>
    <row r="489" spans="2:2">
      <c r="B489" s="268"/>
    </row>
    <row r="490" spans="2:2">
      <c r="B490" s="268"/>
    </row>
    <row r="491" spans="2:2">
      <c r="B491" s="268"/>
    </row>
    <row r="492" spans="2:2">
      <c r="B492" s="268"/>
    </row>
    <row r="493" spans="2:2">
      <c r="B493" s="268"/>
    </row>
    <row r="494" spans="2:2">
      <c r="B494" s="268"/>
    </row>
    <row r="495" spans="2:2">
      <c r="B495" s="268"/>
    </row>
    <row r="496" spans="2:2">
      <c r="B496" s="268"/>
    </row>
    <row r="497" spans="2:2">
      <c r="B497" s="268"/>
    </row>
    <row r="498" spans="2:2">
      <c r="B498" s="268"/>
    </row>
    <row r="499" spans="2:2">
      <c r="B499" s="268"/>
    </row>
    <row r="500" spans="2:2">
      <c r="B500" s="268"/>
    </row>
    <row r="501" spans="2:2">
      <c r="B501" s="268"/>
    </row>
    <row r="502" spans="2:2">
      <c r="B502" s="268"/>
    </row>
    <row r="503" spans="2:2">
      <c r="B503" s="268"/>
    </row>
    <row r="504" spans="2:2">
      <c r="B504" s="268"/>
    </row>
    <row r="505" spans="2:2">
      <c r="B505" s="268"/>
    </row>
    <row r="506" spans="2:2">
      <c r="B506" s="268"/>
    </row>
    <row r="507" spans="2:2">
      <c r="B507" s="268"/>
    </row>
    <row r="508" spans="2:2">
      <c r="B508" s="268"/>
    </row>
    <row r="509" spans="2:2">
      <c r="B509" s="268"/>
    </row>
    <row r="510" spans="2:2">
      <c r="B510" s="268"/>
    </row>
    <row r="511" spans="2:2">
      <c r="B511" s="268"/>
    </row>
    <row r="512" spans="2:2">
      <c r="B512" s="268"/>
    </row>
    <row r="513" spans="2:2">
      <c r="B513" s="268"/>
    </row>
    <row r="514" spans="2:2">
      <c r="B514" s="268"/>
    </row>
    <row r="515" spans="2:2">
      <c r="B515" s="268"/>
    </row>
    <row r="516" spans="2:2">
      <c r="B516" s="268"/>
    </row>
    <row r="517" spans="2:2">
      <c r="B517" s="268"/>
    </row>
    <row r="518" spans="2:2">
      <c r="B518" s="268"/>
    </row>
    <row r="519" spans="2:2">
      <c r="B519" s="268"/>
    </row>
    <row r="520" spans="2:2">
      <c r="B520" s="268"/>
    </row>
    <row r="521" spans="2:2">
      <c r="B521" s="268"/>
    </row>
    <row r="522" spans="2:2">
      <c r="B522" s="268"/>
    </row>
    <row r="523" spans="2:2">
      <c r="B523" s="268"/>
    </row>
    <row r="524" spans="2:2">
      <c r="B524" s="268"/>
    </row>
    <row r="525" spans="2:2">
      <c r="B525" s="268"/>
    </row>
    <row r="526" spans="2:2">
      <c r="B526" s="268"/>
    </row>
    <row r="527" spans="2:2">
      <c r="B527" s="268"/>
    </row>
    <row r="528" spans="2:2">
      <c r="B528" s="268"/>
    </row>
    <row r="529" spans="2:2">
      <c r="B529" s="268"/>
    </row>
    <row r="530" spans="2:2">
      <c r="B530" s="268"/>
    </row>
    <row r="531" spans="2:2">
      <c r="B531" s="268"/>
    </row>
    <row r="532" spans="2:2">
      <c r="B532" s="268"/>
    </row>
    <row r="533" spans="2:2">
      <c r="B533" s="268"/>
    </row>
    <row r="534" spans="2:2">
      <c r="B534" s="268"/>
    </row>
    <row r="535" spans="2:2">
      <c r="B535" s="268"/>
    </row>
    <row r="536" spans="2:2">
      <c r="B536" s="268"/>
    </row>
    <row r="537" spans="2:2">
      <c r="B537" s="268"/>
    </row>
    <row r="538" spans="2:2">
      <c r="B538" s="268"/>
    </row>
    <row r="539" spans="2:2">
      <c r="B539" s="268"/>
    </row>
    <row r="540" spans="2:2">
      <c r="B540" s="268"/>
    </row>
    <row r="541" spans="2:2">
      <c r="B541" s="268"/>
    </row>
    <row r="542" spans="2:2">
      <c r="B542" s="268"/>
    </row>
    <row r="543" spans="2:2">
      <c r="B543" s="268"/>
    </row>
    <row r="544" spans="2:2">
      <c r="B544" s="268"/>
    </row>
    <row r="545" spans="2:2">
      <c r="B545" s="268"/>
    </row>
    <row r="546" spans="2:2">
      <c r="B546" s="268"/>
    </row>
    <row r="547" spans="2:2">
      <c r="B547" s="268"/>
    </row>
    <row r="548" spans="2:2">
      <c r="B548" s="268"/>
    </row>
    <row r="549" spans="2:2">
      <c r="B549" s="268"/>
    </row>
    <row r="550" spans="2:2">
      <c r="B550" s="268"/>
    </row>
    <row r="551" spans="2:2">
      <c r="B551" s="268"/>
    </row>
    <row r="552" spans="2:2">
      <c r="B552" s="268"/>
    </row>
    <row r="553" spans="2:2">
      <c r="B553" s="268"/>
    </row>
    <row r="554" spans="2:2">
      <c r="B554" s="268"/>
    </row>
    <row r="555" spans="2:2">
      <c r="B555" s="268"/>
    </row>
    <row r="556" spans="2:2">
      <c r="B556" s="268"/>
    </row>
    <row r="557" spans="2:2">
      <c r="B557" s="268"/>
    </row>
    <row r="558" spans="2:2">
      <c r="B558" s="268"/>
    </row>
    <row r="559" spans="2:2">
      <c r="B559" s="268"/>
    </row>
    <row r="560" spans="2:2">
      <c r="B560" s="268"/>
    </row>
    <row r="561" spans="2:2">
      <c r="B561" s="268"/>
    </row>
    <row r="562" spans="2:2">
      <c r="B562" s="268"/>
    </row>
    <row r="563" spans="2:2">
      <c r="B563" s="268"/>
    </row>
    <row r="564" spans="2:2">
      <c r="B564" s="268"/>
    </row>
    <row r="565" spans="2:2">
      <c r="B565" s="268"/>
    </row>
    <row r="566" spans="2:2">
      <c r="B566" s="268"/>
    </row>
    <row r="567" spans="2:2">
      <c r="B567" s="268"/>
    </row>
    <row r="568" spans="2:2">
      <c r="B568" s="268"/>
    </row>
    <row r="569" spans="2:2">
      <c r="B569" s="268"/>
    </row>
    <row r="570" spans="2:2">
      <c r="B570" s="268"/>
    </row>
    <row r="571" spans="2:2">
      <c r="B571" s="268"/>
    </row>
    <row r="572" spans="2:2">
      <c r="B572" s="268"/>
    </row>
    <row r="573" spans="2:2">
      <c r="B573" s="268"/>
    </row>
    <row r="574" spans="2:2">
      <c r="B574" s="268"/>
    </row>
    <row r="575" spans="2:2">
      <c r="B575" s="268"/>
    </row>
    <row r="576" spans="2:2">
      <c r="B576" s="268"/>
    </row>
    <row r="577" spans="2:2">
      <c r="B577" s="268"/>
    </row>
    <row r="578" spans="2:2">
      <c r="B578" s="268"/>
    </row>
    <row r="579" spans="2:2">
      <c r="B579" s="268"/>
    </row>
    <row r="580" spans="2:2">
      <c r="B580" s="268"/>
    </row>
    <row r="581" spans="2:2">
      <c r="B581" s="268"/>
    </row>
    <row r="582" spans="2:2">
      <c r="B582" s="268"/>
    </row>
    <row r="583" spans="2:2">
      <c r="B583" s="268"/>
    </row>
    <row r="584" spans="2:2">
      <c r="B584" s="268"/>
    </row>
    <row r="585" spans="2:2">
      <c r="B585" s="268"/>
    </row>
    <row r="586" spans="2:2">
      <c r="B586" s="268"/>
    </row>
    <row r="587" spans="2:2">
      <c r="B587" s="268"/>
    </row>
    <row r="588" spans="2:2">
      <c r="B588" s="268"/>
    </row>
    <row r="589" spans="2:2">
      <c r="B589" s="268"/>
    </row>
    <row r="590" spans="2:2">
      <c r="B590" s="268"/>
    </row>
    <row r="591" spans="2:2">
      <c r="B591" s="268"/>
    </row>
    <row r="592" spans="2:2">
      <c r="B592" s="268"/>
    </row>
    <row r="593" spans="2:2">
      <c r="B593" s="268"/>
    </row>
    <row r="594" spans="2:2">
      <c r="B594" s="268"/>
    </row>
    <row r="595" spans="2:2">
      <c r="B595" s="268"/>
    </row>
    <row r="596" spans="2:2">
      <c r="B596" s="268"/>
    </row>
    <row r="597" spans="2:2">
      <c r="B597" s="268"/>
    </row>
    <row r="598" spans="2:2">
      <c r="B598" s="268"/>
    </row>
    <row r="599" spans="2:2">
      <c r="B599" s="268"/>
    </row>
    <row r="600" spans="2:2">
      <c r="B600" s="268"/>
    </row>
    <row r="601" spans="2:2">
      <c r="B601" s="268"/>
    </row>
    <row r="602" spans="2:2">
      <c r="B602" s="268"/>
    </row>
    <row r="603" spans="2:2">
      <c r="B603" s="268"/>
    </row>
    <row r="604" spans="2:2">
      <c r="B604" s="268"/>
    </row>
    <row r="605" spans="2:2">
      <c r="B605" s="268"/>
    </row>
    <row r="606" spans="2:2">
      <c r="B606" s="268"/>
    </row>
    <row r="607" spans="2:2">
      <c r="B607" s="268"/>
    </row>
    <row r="608" spans="2:2">
      <c r="B608" s="268"/>
    </row>
    <row r="609" spans="2:2">
      <c r="B609" s="268"/>
    </row>
    <row r="610" spans="2:2">
      <c r="B610" s="268"/>
    </row>
    <row r="611" spans="2:2">
      <c r="B611" s="268"/>
    </row>
    <row r="612" spans="2:2">
      <c r="B612" s="268"/>
    </row>
    <row r="613" spans="2:2">
      <c r="B613" s="268"/>
    </row>
    <row r="614" spans="2:2">
      <c r="B614" s="268"/>
    </row>
    <row r="615" spans="2:2">
      <c r="B615" s="268"/>
    </row>
    <row r="616" spans="2:2">
      <c r="B616" s="268"/>
    </row>
    <row r="617" spans="2:2">
      <c r="B617" s="268"/>
    </row>
    <row r="618" spans="2:2">
      <c r="B618" s="268"/>
    </row>
    <row r="619" spans="2:2">
      <c r="B619" s="268"/>
    </row>
    <row r="620" spans="2:2">
      <c r="B620" s="268"/>
    </row>
    <row r="621" spans="2:2">
      <c r="B621" s="268"/>
    </row>
    <row r="622" spans="2:2">
      <c r="B622" s="268"/>
    </row>
    <row r="623" spans="2:2">
      <c r="B623" s="268"/>
    </row>
    <row r="624" spans="2:2">
      <c r="B624" s="268"/>
    </row>
    <row r="625" spans="2:2">
      <c r="B625" s="268"/>
    </row>
    <row r="626" spans="2:2">
      <c r="B626" s="268"/>
    </row>
    <row r="627" spans="2:2">
      <c r="B627" s="268"/>
    </row>
    <row r="628" spans="2:2">
      <c r="B628" s="268"/>
    </row>
    <row r="629" spans="2:2">
      <c r="B629" s="268"/>
    </row>
    <row r="630" spans="2:2">
      <c r="B630" s="268"/>
    </row>
    <row r="631" spans="2:2">
      <c r="B631" s="268"/>
    </row>
    <row r="632" spans="2:2">
      <c r="B632" s="268"/>
    </row>
    <row r="633" spans="2:2">
      <c r="B633" s="268"/>
    </row>
    <row r="634" spans="2:2">
      <c r="B634" s="268"/>
    </row>
    <row r="635" spans="2:2">
      <c r="B635" s="268"/>
    </row>
    <row r="636" spans="2:2">
      <c r="B636" s="268"/>
    </row>
    <row r="637" spans="2:2">
      <c r="B637" s="268"/>
    </row>
    <row r="638" spans="2:2">
      <c r="B638" s="268"/>
    </row>
    <row r="639" spans="2:2">
      <c r="B639" s="268"/>
    </row>
    <row r="640" spans="2:2">
      <c r="B640" s="268"/>
    </row>
    <row r="641" spans="2:2">
      <c r="B641" s="268"/>
    </row>
    <row r="642" spans="2:2">
      <c r="B642" s="268"/>
    </row>
    <row r="643" spans="2:2">
      <c r="B643" s="268"/>
    </row>
    <row r="644" spans="2:2">
      <c r="B644" s="268"/>
    </row>
    <row r="645" spans="2:2">
      <c r="B645" s="268"/>
    </row>
    <row r="646" spans="2:2">
      <c r="B646" s="268"/>
    </row>
    <row r="647" spans="2:2">
      <c r="B647" s="268"/>
    </row>
    <row r="648" spans="2:2">
      <c r="B648" s="268"/>
    </row>
    <row r="649" spans="2:2">
      <c r="B649" s="268"/>
    </row>
    <row r="650" spans="2:2">
      <c r="B650" s="268"/>
    </row>
    <row r="651" spans="2:2">
      <c r="B651" s="268"/>
    </row>
    <row r="652" spans="2:2">
      <c r="B652" s="268"/>
    </row>
    <row r="653" spans="2:2">
      <c r="B653" s="268"/>
    </row>
    <row r="654" spans="2:2">
      <c r="B654" s="268"/>
    </row>
    <row r="655" spans="2:2">
      <c r="B655" s="268"/>
    </row>
    <row r="656" spans="2:2">
      <c r="B656" s="268"/>
    </row>
    <row r="657" spans="2:2">
      <c r="B657" s="268"/>
    </row>
    <row r="658" spans="2:2">
      <c r="B658" s="268"/>
    </row>
    <row r="659" spans="2:2">
      <c r="B659" s="268"/>
    </row>
    <row r="660" spans="2:2">
      <c r="B660" s="268"/>
    </row>
    <row r="661" spans="2:2">
      <c r="B661" s="268"/>
    </row>
    <row r="662" spans="2:2">
      <c r="B662" s="268"/>
    </row>
    <row r="663" spans="2:2">
      <c r="B663" s="268"/>
    </row>
    <row r="664" spans="2:2">
      <c r="B664" s="268"/>
    </row>
    <row r="665" spans="2:2">
      <c r="B665" s="268"/>
    </row>
    <row r="666" spans="2:2">
      <c r="B666" s="268"/>
    </row>
    <row r="667" spans="2:2">
      <c r="B667" s="268"/>
    </row>
    <row r="668" spans="2:2">
      <c r="B668" s="268"/>
    </row>
    <row r="669" spans="2:2">
      <c r="B669" s="268"/>
    </row>
    <row r="670" spans="2:2">
      <c r="B670" s="268"/>
    </row>
    <row r="671" spans="2:2">
      <c r="B671" s="268"/>
    </row>
    <row r="672" spans="2:2">
      <c r="B672" s="268"/>
    </row>
    <row r="673" spans="2:2">
      <c r="B673" s="268"/>
    </row>
    <row r="674" spans="2:2">
      <c r="B674" s="268"/>
    </row>
    <row r="675" spans="2:2">
      <c r="B675" s="268"/>
    </row>
    <row r="676" spans="2:2">
      <c r="B676" s="268"/>
    </row>
    <row r="677" spans="2:2">
      <c r="B677" s="268"/>
    </row>
    <row r="678" spans="2:2">
      <c r="B678" s="268"/>
    </row>
    <row r="679" spans="2:2">
      <c r="B679" s="268"/>
    </row>
    <row r="680" spans="2:2">
      <c r="B680" s="268"/>
    </row>
    <row r="681" spans="2:2">
      <c r="B681" s="268"/>
    </row>
    <row r="682" spans="2:2">
      <c r="B682" s="268"/>
    </row>
    <row r="683" spans="2:2">
      <c r="B683" s="268"/>
    </row>
    <row r="684" spans="2:2">
      <c r="B684" s="268"/>
    </row>
    <row r="685" spans="2:2">
      <c r="B685" s="268"/>
    </row>
    <row r="686" spans="2:2">
      <c r="B686" s="268"/>
    </row>
    <row r="687" spans="2:2">
      <c r="B687" s="268"/>
    </row>
    <row r="688" spans="2:2">
      <c r="B688" s="268"/>
    </row>
    <row r="689" spans="2:2">
      <c r="B689" s="268"/>
    </row>
    <row r="690" spans="2:2">
      <c r="B690" s="268"/>
    </row>
    <row r="691" spans="2:2">
      <c r="B691" s="268"/>
    </row>
    <row r="692" spans="2:2">
      <c r="B692" s="268"/>
    </row>
    <row r="693" spans="2:2">
      <c r="B693" s="268"/>
    </row>
    <row r="694" spans="2:2">
      <c r="B694" s="268"/>
    </row>
    <row r="695" spans="2:2">
      <c r="B695" s="268"/>
    </row>
    <row r="696" spans="2:2">
      <c r="B696" s="268"/>
    </row>
    <row r="697" spans="2:2">
      <c r="B697" s="268"/>
    </row>
    <row r="698" spans="2:2">
      <c r="B698" s="268"/>
    </row>
    <row r="699" spans="2:2">
      <c r="B699" s="268"/>
    </row>
    <row r="700" spans="2:2">
      <c r="B700" s="268"/>
    </row>
    <row r="701" spans="2:2">
      <c r="B701" s="268"/>
    </row>
    <row r="702" spans="2:2">
      <c r="B702" s="268"/>
    </row>
    <row r="703" spans="2:2">
      <c r="B703" s="268"/>
    </row>
    <row r="704" spans="2:2">
      <c r="B704" s="268"/>
    </row>
    <row r="705" spans="2:2">
      <c r="B705" s="268"/>
    </row>
    <row r="706" spans="2:2">
      <c r="B706" s="268"/>
    </row>
    <row r="707" spans="2:2">
      <c r="B707" s="268"/>
    </row>
    <row r="708" spans="2:2">
      <c r="B708" s="268"/>
    </row>
    <row r="709" spans="2:2">
      <c r="B709" s="268"/>
    </row>
    <row r="710" spans="2:2">
      <c r="B710" s="268"/>
    </row>
    <row r="711" spans="2:2">
      <c r="B711" s="268"/>
    </row>
    <row r="712" spans="2:2">
      <c r="B712" s="268"/>
    </row>
    <row r="713" spans="2:2">
      <c r="B713" s="268"/>
    </row>
    <row r="714" spans="2:2">
      <c r="B714" s="268"/>
    </row>
    <row r="715" spans="2:2">
      <c r="B715" s="268"/>
    </row>
    <row r="716" spans="2:2">
      <c r="B716" s="268"/>
    </row>
    <row r="717" spans="2:2">
      <c r="B717" s="268"/>
    </row>
    <row r="718" spans="2:2">
      <c r="B718" s="268"/>
    </row>
    <row r="719" spans="2:2">
      <c r="B719" s="268"/>
    </row>
    <row r="720" spans="2:2">
      <c r="B720" s="268"/>
    </row>
    <row r="721" spans="2:2">
      <c r="B721" s="268"/>
    </row>
    <row r="722" spans="2:2">
      <c r="B722" s="268"/>
    </row>
    <row r="723" spans="2:2">
      <c r="B723" s="268"/>
    </row>
    <row r="724" spans="2:2">
      <c r="B724" s="268"/>
    </row>
    <row r="725" spans="2:2">
      <c r="B725" s="268"/>
    </row>
    <row r="726" spans="2:2">
      <c r="B726" s="268"/>
    </row>
    <row r="727" spans="2:2">
      <c r="B727" s="268"/>
    </row>
    <row r="728" spans="2:2">
      <c r="B728" s="268"/>
    </row>
    <row r="729" spans="2:2">
      <c r="B729" s="268"/>
    </row>
    <row r="730" spans="2:2">
      <c r="B730" s="268"/>
    </row>
    <row r="731" spans="2:2">
      <c r="B731" s="268"/>
    </row>
    <row r="732" spans="2:2">
      <c r="B732" s="268"/>
    </row>
    <row r="733" spans="2:2">
      <c r="B733" s="268"/>
    </row>
    <row r="734" spans="2:2">
      <c r="B734" s="268"/>
    </row>
    <row r="735" spans="2:2">
      <c r="B735" s="268"/>
    </row>
    <row r="736" spans="2:2">
      <c r="B736" s="268"/>
    </row>
    <row r="737" spans="2:2">
      <c r="B737" s="268"/>
    </row>
    <row r="738" spans="2:2">
      <c r="B738" s="268"/>
    </row>
    <row r="739" spans="2:2">
      <c r="B739" s="268"/>
    </row>
    <row r="740" spans="2:2">
      <c r="B740" s="268"/>
    </row>
    <row r="741" spans="2:2">
      <c r="B741" s="268"/>
    </row>
    <row r="742" spans="2:2">
      <c r="B742" s="268"/>
    </row>
    <row r="743" spans="2:2">
      <c r="B743" s="268"/>
    </row>
    <row r="744" spans="2:2">
      <c r="B744" s="268"/>
    </row>
    <row r="745" spans="2:2">
      <c r="B745" s="268"/>
    </row>
    <row r="746" spans="2:2">
      <c r="B746" s="268"/>
    </row>
    <row r="747" spans="2:2">
      <c r="B747" s="268"/>
    </row>
    <row r="748" spans="2:2">
      <c r="B748" s="268"/>
    </row>
    <row r="749" spans="2:2">
      <c r="B749" s="268"/>
    </row>
    <row r="750" spans="2:2">
      <c r="B750" s="268"/>
    </row>
    <row r="751" spans="2:2">
      <c r="B751" s="268"/>
    </row>
    <row r="752" spans="2:2">
      <c r="B752" s="268"/>
    </row>
    <row r="753" spans="2:2">
      <c r="B753" s="268"/>
    </row>
    <row r="754" spans="2:2">
      <c r="B754" s="268"/>
    </row>
    <row r="755" spans="2:2">
      <c r="B755" s="268"/>
    </row>
    <row r="756" spans="2:2">
      <c r="B756" s="268"/>
    </row>
    <row r="757" spans="2:2">
      <c r="B757" s="268"/>
    </row>
    <row r="758" spans="2:2">
      <c r="B758" s="268"/>
    </row>
    <row r="759" spans="2:2">
      <c r="B759" s="268"/>
    </row>
    <row r="760" spans="2:2">
      <c r="B760" s="268"/>
    </row>
    <row r="761" spans="2:2">
      <c r="B761" s="268"/>
    </row>
    <row r="762" spans="2:2">
      <c r="B762" s="268"/>
    </row>
    <row r="763" spans="2:2">
      <c r="B763" s="268"/>
    </row>
    <row r="764" spans="2:2">
      <c r="B764" s="268"/>
    </row>
    <row r="765" spans="2:2">
      <c r="B765" s="268"/>
    </row>
    <row r="766" spans="2:2">
      <c r="B766" s="268"/>
    </row>
    <row r="767" spans="2:2">
      <c r="B767" s="268"/>
    </row>
    <row r="768" spans="2:2">
      <c r="B768" s="268"/>
    </row>
    <row r="769" spans="2:2">
      <c r="B769" s="268"/>
    </row>
    <row r="770" spans="2:2">
      <c r="B770" s="268"/>
    </row>
    <row r="771" spans="2:2">
      <c r="B771" s="268"/>
    </row>
    <row r="772" spans="2:2">
      <c r="B772" s="268"/>
    </row>
    <row r="773" spans="2:2">
      <c r="B773" s="268"/>
    </row>
    <row r="774" spans="2:2">
      <c r="B774" s="268"/>
    </row>
    <row r="775" spans="2:2">
      <c r="B775" s="268"/>
    </row>
    <row r="776" spans="2:2">
      <c r="B776" s="268"/>
    </row>
    <row r="777" spans="2:2">
      <c r="B777" s="268"/>
    </row>
    <row r="778" spans="2:2">
      <c r="B778" s="268"/>
    </row>
    <row r="779" spans="2:2">
      <c r="B779" s="268"/>
    </row>
    <row r="780" spans="2:2">
      <c r="B780" s="268"/>
    </row>
    <row r="781" spans="2:2">
      <c r="B781" s="268"/>
    </row>
    <row r="782" spans="2:2">
      <c r="B782" s="268"/>
    </row>
    <row r="783" spans="2:2">
      <c r="B783" s="268"/>
    </row>
    <row r="784" spans="2:2">
      <c r="B784" s="268"/>
    </row>
    <row r="785" spans="2:2">
      <c r="B785" s="268"/>
    </row>
    <row r="786" spans="2:2">
      <c r="B786" s="268"/>
    </row>
    <row r="787" spans="2:2">
      <c r="B787" s="268"/>
    </row>
    <row r="788" spans="2:2">
      <c r="B788" s="268"/>
    </row>
    <row r="789" spans="2:2">
      <c r="B789" s="268"/>
    </row>
    <row r="790" spans="2:2">
      <c r="B790" s="268"/>
    </row>
    <row r="791" spans="2:2">
      <c r="B791" s="268"/>
    </row>
    <row r="792" spans="2:2">
      <c r="B792" s="268"/>
    </row>
    <row r="793" spans="2:2">
      <c r="B793" s="268"/>
    </row>
    <row r="794" spans="2:2">
      <c r="B794" s="268"/>
    </row>
    <row r="795" spans="2:2">
      <c r="B795" s="268"/>
    </row>
    <row r="796" spans="2:2">
      <c r="B796" s="268"/>
    </row>
    <row r="797" spans="2:2">
      <c r="B797" s="268"/>
    </row>
    <row r="798" spans="2:2">
      <c r="B798" s="268"/>
    </row>
    <row r="799" spans="2:2">
      <c r="B799" s="268"/>
    </row>
    <row r="800" spans="2:2">
      <c r="B800" s="268"/>
    </row>
    <row r="801" spans="2:2">
      <c r="B801" s="268"/>
    </row>
    <row r="802" spans="2:2">
      <c r="B802" s="268"/>
    </row>
    <row r="803" spans="2:2">
      <c r="B803" s="268"/>
    </row>
    <row r="804" spans="2:2">
      <c r="B804" s="268"/>
    </row>
    <row r="805" spans="2:2">
      <c r="B805" s="268"/>
    </row>
    <row r="806" spans="2:2">
      <c r="B806" s="268"/>
    </row>
    <row r="807" spans="2:2">
      <c r="B807" s="268"/>
    </row>
    <row r="808" spans="2:2">
      <c r="B808" s="268"/>
    </row>
    <row r="809" spans="2:2">
      <c r="B809" s="268"/>
    </row>
    <row r="810" spans="2:2">
      <c r="B810" s="268"/>
    </row>
    <row r="811" spans="2:2">
      <c r="B811" s="268"/>
    </row>
    <row r="812" spans="2:2">
      <c r="B812" s="268"/>
    </row>
    <row r="813" spans="2:2">
      <c r="B813" s="268"/>
    </row>
    <row r="814" spans="2:2">
      <c r="B814" s="268"/>
    </row>
    <row r="815" spans="2:2">
      <c r="B815" s="268"/>
    </row>
    <row r="816" spans="2:2">
      <c r="B816" s="268"/>
    </row>
    <row r="817" spans="2:2">
      <c r="B817" s="268"/>
    </row>
    <row r="818" spans="2:2">
      <c r="B818" s="268"/>
    </row>
    <row r="819" spans="2:2">
      <c r="B819" s="268"/>
    </row>
    <row r="820" spans="2:2">
      <c r="B820" s="268"/>
    </row>
    <row r="821" spans="2:2">
      <c r="B821" s="268"/>
    </row>
    <row r="822" spans="2:2">
      <c r="B822" s="268"/>
    </row>
    <row r="823" spans="2:2">
      <c r="B823" s="268"/>
    </row>
    <row r="824" spans="2:2">
      <c r="B824" s="268"/>
    </row>
    <row r="825" spans="2:2">
      <c r="B825" s="268"/>
    </row>
    <row r="826" spans="2:2">
      <c r="B826" s="268"/>
    </row>
    <row r="827" spans="2:2">
      <c r="B827" s="268"/>
    </row>
    <row r="828" spans="2:2">
      <c r="B828" s="268"/>
    </row>
    <row r="829" spans="2:2">
      <c r="B829" s="268"/>
    </row>
    <row r="830" spans="2:2">
      <c r="B830" s="268"/>
    </row>
    <row r="831" spans="2:2">
      <c r="B831" s="268"/>
    </row>
    <row r="832" spans="2:2">
      <c r="B832" s="268"/>
    </row>
    <row r="833" spans="2:2">
      <c r="B833" s="268"/>
    </row>
    <row r="834" spans="2:2">
      <c r="B834" s="268"/>
    </row>
    <row r="835" spans="2:2" ht="20.149999999999999" customHeight="1">
      <c r="B835" s="268"/>
    </row>
    <row r="836" spans="2:2" ht="20.149999999999999" customHeight="1">
      <c r="B836" s="268"/>
    </row>
    <row r="837" spans="2:2" ht="20.149999999999999" customHeight="1">
      <c r="B837" s="268"/>
    </row>
    <row r="838" spans="2:2" ht="20.149999999999999" customHeight="1">
      <c r="B838" s="268"/>
    </row>
    <row r="839" spans="2:2" ht="20.149999999999999" customHeight="1">
      <c r="B839" s="268"/>
    </row>
    <row r="840" spans="2:2" ht="20.149999999999999" customHeight="1">
      <c r="B840" s="268"/>
    </row>
    <row r="841" spans="2:2" ht="20.149999999999999" customHeight="1">
      <c r="B841" s="268"/>
    </row>
    <row r="842" spans="2:2" ht="20.149999999999999" customHeight="1">
      <c r="B842" s="268"/>
    </row>
    <row r="843" spans="2:2" ht="20.149999999999999" customHeight="1">
      <c r="B843" s="268"/>
    </row>
    <row r="844" spans="2:2" ht="20.149999999999999" customHeight="1">
      <c r="B844" s="268"/>
    </row>
    <row r="845" spans="2:2" ht="20.149999999999999" customHeight="1">
      <c r="B845" s="268"/>
    </row>
    <row r="846" spans="2:2" ht="20.149999999999999" customHeight="1">
      <c r="B846" s="268"/>
    </row>
    <row r="847" spans="2:2" ht="20.149999999999999" customHeight="1">
      <c r="B847" s="268"/>
    </row>
    <row r="848" spans="2:2" ht="20.149999999999999" customHeight="1">
      <c r="B848" s="268"/>
    </row>
    <row r="849" spans="2:2" ht="20.149999999999999" customHeight="1">
      <c r="B849" s="268"/>
    </row>
    <row r="850" spans="2:2" ht="20.149999999999999" customHeight="1">
      <c r="B850" s="268"/>
    </row>
    <row r="851" spans="2:2" ht="20.149999999999999" customHeight="1">
      <c r="B851" s="268"/>
    </row>
    <row r="852" spans="2:2" ht="20.149999999999999" customHeight="1">
      <c r="B852" s="268"/>
    </row>
    <row r="853" spans="2:2" ht="20.149999999999999" customHeight="1">
      <c r="B853" s="268"/>
    </row>
    <row r="854" spans="2:2">
      <c r="B854" s="268"/>
    </row>
    <row r="855" spans="2:2">
      <c r="B855" s="268"/>
    </row>
    <row r="856" spans="2:2">
      <c r="B856" s="268"/>
    </row>
    <row r="857" spans="2:2">
      <c r="B857" s="268"/>
    </row>
    <row r="858" spans="2:2">
      <c r="B858" s="268"/>
    </row>
    <row r="859" spans="2:2" ht="20.149999999999999" customHeight="1">
      <c r="B859" s="268"/>
    </row>
    <row r="860" spans="2:2" ht="20.149999999999999" customHeight="1">
      <c r="B860" s="268"/>
    </row>
    <row r="861" spans="2:2" ht="20.149999999999999" customHeight="1">
      <c r="B861" s="268"/>
    </row>
    <row r="862" spans="2:2" ht="20.149999999999999" customHeight="1">
      <c r="B862" s="268"/>
    </row>
    <row r="863" spans="2:2" ht="20.149999999999999" customHeight="1">
      <c r="B863" s="268"/>
    </row>
    <row r="864" spans="2:2" ht="20.149999999999999" customHeight="1">
      <c r="B864" s="268"/>
    </row>
    <row r="865" spans="2:2" ht="20.149999999999999" customHeight="1">
      <c r="B865" s="268"/>
    </row>
    <row r="866" spans="2:2" ht="20.149999999999999" customHeight="1">
      <c r="B866" s="268"/>
    </row>
    <row r="867" spans="2:2" ht="20.149999999999999" customHeight="1">
      <c r="B867" s="268"/>
    </row>
    <row r="868" spans="2:2" ht="20.149999999999999" customHeight="1">
      <c r="B868" s="268"/>
    </row>
    <row r="869" spans="2:2" ht="20.149999999999999" customHeight="1">
      <c r="B869" s="268"/>
    </row>
    <row r="870" spans="2:2" ht="20.149999999999999" customHeight="1">
      <c r="B870" s="268"/>
    </row>
    <row r="871" spans="2:2" ht="20.149999999999999" customHeight="1">
      <c r="B871" s="268"/>
    </row>
    <row r="872" spans="2:2" ht="20.149999999999999" customHeight="1">
      <c r="B872" s="268"/>
    </row>
    <row r="873" spans="2:2" ht="20.149999999999999" customHeight="1">
      <c r="B873" s="268"/>
    </row>
    <row r="874" spans="2:2" ht="20.149999999999999" customHeight="1">
      <c r="B874" s="268"/>
    </row>
    <row r="875" spans="2:2" ht="20.149999999999999" customHeight="1">
      <c r="B875" s="268"/>
    </row>
    <row r="876" spans="2:2">
      <c r="B876" s="268"/>
    </row>
    <row r="877" spans="2:2">
      <c r="B877" s="268"/>
    </row>
    <row r="878" spans="2:2">
      <c r="B878" s="268"/>
    </row>
    <row r="879" spans="2:2">
      <c r="B879" s="268"/>
    </row>
    <row r="880" spans="2:2">
      <c r="B880" s="268"/>
    </row>
    <row r="881" spans="2:2">
      <c r="B881" s="268"/>
    </row>
    <row r="882" spans="2:2">
      <c r="B882" s="268"/>
    </row>
    <row r="883" spans="2:2">
      <c r="B883" s="268"/>
    </row>
    <row r="884" spans="2:2">
      <c r="B884" s="268"/>
    </row>
    <row r="885" spans="2:2" ht="20.149999999999999" customHeight="1">
      <c r="B885" s="268"/>
    </row>
    <row r="886" spans="2:2" ht="20.149999999999999" customHeight="1">
      <c r="B886" s="268"/>
    </row>
    <row r="887" spans="2:2" ht="20.149999999999999" customHeight="1">
      <c r="B887" s="268"/>
    </row>
    <row r="888" spans="2:2" ht="20.149999999999999" customHeight="1">
      <c r="B888" s="268"/>
    </row>
    <row r="889" spans="2:2" ht="20.149999999999999" customHeight="1">
      <c r="B889" s="268"/>
    </row>
    <row r="890" spans="2:2" ht="20.149999999999999" customHeight="1">
      <c r="B890" s="268"/>
    </row>
    <row r="891" spans="2:2" ht="20.149999999999999" customHeight="1">
      <c r="B891" s="268"/>
    </row>
    <row r="892" spans="2:2" ht="20.149999999999999" customHeight="1">
      <c r="B892" s="268"/>
    </row>
    <row r="893" spans="2:2" ht="20.149999999999999" customHeight="1">
      <c r="B893" s="268"/>
    </row>
    <row r="894" spans="2:2" ht="20.149999999999999" customHeight="1">
      <c r="B894" s="268"/>
    </row>
    <row r="895" spans="2:2" ht="20.149999999999999" customHeight="1">
      <c r="B895" s="268"/>
    </row>
    <row r="896" spans="2:2" ht="20.149999999999999" customHeight="1">
      <c r="B896" s="268"/>
    </row>
    <row r="897" spans="2:2" ht="20.149999999999999" customHeight="1">
      <c r="B897" s="268"/>
    </row>
    <row r="898" spans="2:2" ht="20.149999999999999" customHeight="1">
      <c r="B898" s="268"/>
    </row>
    <row r="899" spans="2:2" ht="20.149999999999999" customHeight="1">
      <c r="B899" s="268"/>
    </row>
    <row r="900" spans="2:2" ht="20.149999999999999" customHeight="1">
      <c r="B900" s="268"/>
    </row>
    <row r="901" spans="2:2" ht="20.149999999999999" customHeight="1">
      <c r="B901" s="268"/>
    </row>
    <row r="902" spans="2:2" ht="20.149999999999999" customHeight="1">
      <c r="B902" s="268"/>
    </row>
    <row r="903" spans="2:2">
      <c r="B903" s="268"/>
    </row>
    <row r="904" spans="2:2">
      <c r="B904" s="268"/>
    </row>
    <row r="905" spans="2:2">
      <c r="B905" s="268"/>
    </row>
    <row r="906" spans="2:2">
      <c r="B906" s="268"/>
    </row>
    <row r="907" spans="2:2">
      <c r="B907" s="268"/>
    </row>
    <row r="908" spans="2:2">
      <c r="B908" s="268"/>
    </row>
    <row r="909" spans="2:2">
      <c r="B909" s="268"/>
    </row>
    <row r="910" spans="2:2">
      <c r="B910" s="268"/>
    </row>
    <row r="911" spans="2:2">
      <c r="B911" s="268"/>
    </row>
    <row r="912" spans="2:2" ht="20.149999999999999" customHeight="1">
      <c r="B912" s="268"/>
    </row>
    <row r="913" spans="2:2" ht="20.149999999999999" customHeight="1">
      <c r="B913" s="268"/>
    </row>
    <row r="914" spans="2:2" ht="20.149999999999999" customHeight="1">
      <c r="B914" s="268"/>
    </row>
    <row r="915" spans="2:2" ht="20.149999999999999" customHeight="1">
      <c r="B915" s="268"/>
    </row>
    <row r="916" spans="2:2" ht="20.149999999999999" customHeight="1">
      <c r="B916" s="268"/>
    </row>
    <row r="917" spans="2:2" ht="20.149999999999999" customHeight="1">
      <c r="B917" s="268"/>
    </row>
    <row r="918" spans="2:2" ht="20.149999999999999" customHeight="1">
      <c r="B918" s="268"/>
    </row>
    <row r="919" spans="2:2" ht="20.149999999999999" customHeight="1">
      <c r="B919" s="268"/>
    </row>
    <row r="920" spans="2:2" ht="20.149999999999999" customHeight="1">
      <c r="B920" s="268"/>
    </row>
    <row r="921" spans="2:2">
      <c r="B921" s="268"/>
    </row>
    <row r="922" spans="2:2">
      <c r="B922" s="268"/>
    </row>
    <row r="923" spans="2:2">
      <c r="B923" s="268"/>
    </row>
    <row r="924" spans="2:2">
      <c r="B924" s="268"/>
    </row>
    <row r="925" spans="2:2">
      <c r="B925" s="268"/>
    </row>
    <row r="926" spans="2:2">
      <c r="B926" s="268"/>
    </row>
    <row r="927" spans="2:2">
      <c r="B927" s="268"/>
    </row>
    <row r="928" spans="2:2">
      <c r="B928" s="268"/>
    </row>
    <row r="929" spans="2:2" ht="20.149999999999999" customHeight="1">
      <c r="B929" s="268"/>
    </row>
    <row r="930" spans="2:2" ht="20.149999999999999" customHeight="1">
      <c r="B930" s="268"/>
    </row>
    <row r="931" spans="2:2" ht="20.149999999999999" customHeight="1">
      <c r="B931" s="268"/>
    </row>
    <row r="932" spans="2:2" ht="20.149999999999999" customHeight="1">
      <c r="B932" s="268"/>
    </row>
    <row r="933" spans="2:2" ht="20.149999999999999" customHeight="1">
      <c r="B933" s="268"/>
    </row>
    <row r="934" spans="2:2" ht="20.149999999999999" customHeight="1">
      <c r="B934" s="268"/>
    </row>
    <row r="935" spans="2:2" ht="20.149999999999999" customHeight="1">
      <c r="B935" s="268"/>
    </row>
    <row r="936" spans="2:2" ht="20.149999999999999" customHeight="1">
      <c r="B936" s="268"/>
    </row>
    <row r="937" spans="2:2" ht="20.149999999999999" customHeight="1">
      <c r="B937" s="268"/>
    </row>
    <row r="938" spans="2:2" ht="20.149999999999999" customHeight="1">
      <c r="B938" s="268"/>
    </row>
    <row r="939" spans="2:2" ht="20.149999999999999" customHeight="1">
      <c r="B939" s="268"/>
    </row>
    <row r="940" spans="2:2">
      <c r="B940" s="268"/>
    </row>
    <row r="941" spans="2:2">
      <c r="B941" s="268"/>
    </row>
    <row r="942" spans="2:2">
      <c r="B942" s="268"/>
    </row>
    <row r="943" spans="2:2" ht="20.149999999999999" customHeight="1">
      <c r="B943" s="268"/>
    </row>
    <row r="944" spans="2:2" ht="20.149999999999999" customHeight="1">
      <c r="B944" s="268"/>
    </row>
    <row r="945" spans="2:2" ht="20.149999999999999" customHeight="1">
      <c r="B945" s="268"/>
    </row>
    <row r="946" spans="2:2" ht="20.149999999999999" customHeight="1">
      <c r="B946" s="268"/>
    </row>
    <row r="947" spans="2:2" ht="20.149999999999999" customHeight="1">
      <c r="B947" s="268"/>
    </row>
    <row r="948" spans="2:2" ht="20.149999999999999" customHeight="1">
      <c r="B948" s="268"/>
    </row>
    <row r="949" spans="2:2" ht="20.149999999999999" customHeight="1">
      <c r="B949" s="268"/>
    </row>
    <row r="950" spans="2:2" ht="20.149999999999999" customHeight="1">
      <c r="B950" s="268"/>
    </row>
    <row r="951" spans="2:2" ht="20.149999999999999" customHeight="1">
      <c r="B951" s="268"/>
    </row>
    <row r="952" spans="2:2" ht="20.149999999999999" customHeight="1">
      <c r="B952" s="268"/>
    </row>
    <row r="953" spans="2:2" ht="20.149999999999999" customHeight="1">
      <c r="B953" s="268"/>
    </row>
    <row r="954" spans="2:2" ht="20.149999999999999" customHeight="1">
      <c r="B954" s="268"/>
    </row>
    <row r="955" spans="2:2" ht="20.149999999999999" customHeight="1">
      <c r="B955" s="268"/>
    </row>
    <row r="956" spans="2:2" ht="20.149999999999999" customHeight="1">
      <c r="B956" s="268"/>
    </row>
    <row r="957" spans="2:2" ht="20.149999999999999" customHeight="1">
      <c r="B957" s="268"/>
    </row>
    <row r="958" spans="2:2" ht="20.149999999999999" customHeight="1">
      <c r="B958" s="268"/>
    </row>
    <row r="959" spans="2:2" ht="20.149999999999999" customHeight="1">
      <c r="B959" s="268"/>
    </row>
    <row r="960" spans="2:2" ht="20.149999999999999" customHeight="1">
      <c r="B960" s="268"/>
    </row>
    <row r="961" spans="2:2" ht="20.149999999999999" customHeight="1">
      <c r="B961" s="268"/>
    </row>
    <row r="962" spans="2:2" ht="20.149999999999999" customHeight="1">
      <c r="B962" s="268"/>
    </row>
    <row r="963" spans="2:2" ht="20.149999999999999" customHeight="1">
      <c r="B963" s="268"/>
    </row>
    <row r="964" spans="2:2" ht="20.149999999999999" customHeight="1">
      <c r="B964" s="268"/>
    </row>
    <row r="965" spans="2:2" ht="20.149999999999999" customHeight="1">
      <c r="B965" s="268"/>
    </row>
    <row r="966" spans="2:2" ht="20.149999999999999" customHeight="1">
      <c r="B966" s="268"/>
    </row>
    <row r="967" spans="2:2" ht="20.149999999999999" customHeight="1">
      <c r="B967" s="268"/>
    </row>
    <row r="968" spans="2:2" ht="20.149999999999999" customHeight="1">
      <c r="B968" s="268"/>
    </row>
    <row r="969" spans="2:2" ht="20.149999999999999" customHeight="1">
      <c r="B969" s="268"/>
    </row>
    <row r="970" spans="2:2" ht="20.149999999999999" customHeight="1">
      <c r="B970" s="268"/>
    </row>
    <row r="971" spans="2:2" ht="20.149999999999999" customHeight="1">
      <c r="B971" s="268"/>
    </row>
    <row r="972" spans="2:2" ht="20.149999999999999" customHeight="1">
      <c r="B972" s="268"/>
    </row>
    <row r="973" spans="2:2" ht="20.149999999999999" customHeight="1">
      <c r="B973" s="268"/>
    </row>
    <row r="974" spans="2:2">
      <c r="B974" s="268"/>
    </row>
    <row r="975" spans="2:2">
      <c r="B975" s="268"/>
    </row>
    <row r="976" spans="2:2">
      <c r="B976" s="268"/>
    </row>
    <row r="977" spans="2:2">
      <c r="B977" s="268"/>
    </row>
    <row r="978" spans="2:2">
      <c r="B978" s="268"/>
    </row>
    <row r="979" spans="2:2" ht="20.149999999999999" customHeight="1">
      <c r="B979" s="268"/>
    </row>
    <row r="980" spans="2:2" ht="20.149999999999999" customHeight="1">
      <c r="B980" s="268"/>
    </row>
    <row r="981" spans="2:2" ht="20.149999999999999" customHeight="1">
      <c r="B981" s="268"/>
    </row>
    <row r="982" spans="2:2" ht="20.149999999999999" customHeight="1">
      <c r="B982" s="268"/>
    </row>
    <row r="983" spans="2:2" ht="20.149999999999999" customHeight="1">
      <c r="B983" s="268"/>
    </row>
    <row r="984" spans="2:2" ht="20.149999999999999" customHeight="1">
      <c r="B984" s="268"/>
    </row>
    <row r="985" spans="2:2" ht="20.149999999999999" customHeight="1">
      <c r="B985" s="268"/>
    </row>
    <row r="986" spans="2:2" ht="20.149999999999999" customHeight="1">
      <c r="B986" s="268"/>
    </row>
    <row r="987" spans="2:2" ht="20.149999999999999" customHeight="1">
      <c r="B987" s="268"/>
    </row>
    <row r="988" spans="2:2" ht="20.149999999999999" customHeight="1">
      <c r="B988" s="268"/>
    </row>
    <row r="989" spans="2:2" ht="20.149999999999999" customHeight="1">
      <c r="B989" s="268"/>
    </row>
    <row r="990" spans="2:2" ht="20.149999999999999" customHeight="1">
      <c r="B990" s="268"/>
    </row>
    <row r="991" spans="2:2" ht="20.149999999999999" customHeight="1">
      <c r="B991" s="268"/>
    </row>
    <row r="992" spans="2:2" ht="20.149999999999999" customHeight="1">
      <c r="B992" s="268"/>
    </row>
    <row r="993" spans="2:2" ht="20.149999999999999" customHeight="1">
      <c r="B993" s="268"/>
    </row>
    <row r="994" spans="2:2" ht="20.149999999999999" customHeight="1">
      <c r="B994" s="268"/>
    </row>
    <row r="995" spans="2:2">
      <c r="B995" s="268"/>
    </row>
    <row r="996" spans="2:2">
      <c r="B996" s="268"/>
    </row>
    <row r="997" spans="2:2">
      <c r="B997" s="268"/>
    </row>
    <row r="998" spans="2:2">
      <c r="B998" s="268"/>
    </row>
    <row r="999" spans="2:2">
      <c r="B999" s="268"/>
    </row>
    <row r="1000" spans="2:2">
      <c r="B1000" s="268"/>
    </row>
    <row r="1001" spans="2:2">
      <c r="B1001" s="268"/>
    </row>
    <row r="1002" spans="2:2">
      <c r="B1002" s="268"/>
    </row>
    <row r="1003" spans="2:2">
      <c r="B1003" s="268"/>
    </row>
    <row r="1004" spans="2:2">
      <c r="B1004" s="268"/>
    </row>
    <row r="1005" spans="2:2">
      <c r="B1005" s="268"/>
    </row>
    <row r="1006" spans="2:2">
      <c r="B1006" s="268"/>
    </row>
    <row r="1007" spans="2:2">
      <c r="B1007" s="268"/>
    </row>
    <row r="1008" spans="2:2">
      <c r="B1008" s="268"/>
    </row>
    <row r="1009" spans="2:2">
      <c r="B1009" s="268"/>
    </row>
    <row r="1010" spans="2:2" ht="20.149999999999999" customHeight="1">
      <c r="B1010" s="268"/>
    </row>
    <row r="1011" spans="2:2" ht="20.149999999999999" customHeight="1">
      <c r="B1011" s="268"/>
    </row>
    <row r="1012" spans="2:2" ht="20.149999999999999" customHeight="1">
      <c r="B1012" s="268"/>
    </row>
    <row r="1013" spans="2:2" ht="20.149999999999999" customHeight="1">
      <c r="B1013" s="268"/>
    </row>
    <row r="1014" spans="2:2" ht="20.149999999999999" customHeight="1">
      <c r="B1014" s="268"/>
    </row>
    <row r="1015" spans="2:2" ht="20.149999999999999" customHeight="1">
      <c r="B1015" s="268"/>
    </row>
    <row r="1016" spans="2:2" ht="20.149999999999999" customHeight="1">
      <c r="B1016" s="268"/>
    </row>
    <row r="1017" spans="2:2" ht="20.149999999999999" customHeight="1">
      <c r="B1017" s="268"/>
    </row>
    <row r="1018" spans="2:2" ht="20.149999999999999" customHeight="1">
      <c r="B1018" s="268"/>
    </row>
    <row r="1019" spans="2:2" ht="20.149999999999999" customHeight="1">
      <c r="B1019" s="268"/>
    </row>
    <row r="1020" spans="2:2" ht="20.149999999999999" customHeight="1">
      <c r="B1020" s="268"/>
    </row>
    <row r="1021" spans="2:2" ht="20.149999999999999" customHeight="1">
      <c r="B1021" s="268"/>
    </row>
    <row r="1022" spans="2:2" ht="20.149999999999999" customHeight="1">
      <c r="B1022" s="268"/>
    </row>
    <row r="1023" spans="2:2" ht="20.149999999999999" customHeight="1">
      <c r="B1023" s="268"/>
    </row>
    <row r="1024" spans="2:2" ht="20.149999999999999" customHeight="1">
      <c r="B1024" s="268"/>
    </row>
    <row r="1025" spans="2:2">
      <c r="B1025" s="268"/>
    </row>
    <row r="1026" spans="2:2">
      <c r="B1026" s="268"/>
    </row>
    <row r="1027" spans="2:2">
      <c r="B1027" s="268"/>
    </row>
    <row r="1028" spans="2:2">
      <c r="B1028" s="268"/>
    </row>
    <row r="1029" spans="2:2">
      <c r="B1029" s="268"/>
    </row>
    <row r="1030" spans="2:2">
      <c r="B1030" s="268"/>
    </row>
    <row r="1031" spans="2:2">
      <c r="B1031" s="268"/>
    </row>
    <row r="1032" spans="2:2" ht="20.149999999999999" customHeight="1">
      <c r="B1032" s="268"/>
    </row>
    <row r="1033" spans="2:2" ht="20.149999999999999" customHeight="1">
      <c r="B1033" s="268"/>
    </row>
    <row r="1034" spans="2:2" ht="20.149999999999999" customHeight="1">
      <c r="B1034" s="268"/>
    </row>
    <row r="1035" spans="2:2" ht="20.149999999999999" customHeight="1">
      <c r="B1035" s="268"/>
    </row>
    <row r="1036" spans="2:2" ht="20.149999999999999" customHeight="1">
      <c r="B1036" s="268"/>
    </row>
    <row r="1037" spans="2:2" ht="20.149999999999999" customHeight="1">
      <c r="B1037" s="268"/>
    </row>
    <row r="1038" spans="2:2" ht="20.149999999999999" customHeight="1">
      <c r="B1038" s="268"/>
    </row>
    <row r="1039" spans="2:2" ht="20.149999999999999" customHeight="1">
      <c r="B1039" s="268"/>
    </row>
    <row r="1040" spans="2:2" ht="20.149999999999999" customHeight="1">
      <c r="B1040" s="268"/>
    </row>
    <row r="1041" spans="2:2" ht="20.149999999999999" customHeight="1">
      <c r="B1041" s="268"/>
    </row>
    <row r="1042" spans="2:2" ht="20.149999999999999" customHeight="1">
      <c r="B1042" s="268"/>
    </row>
    <row r="1043" spans="2:2" ht="20.149999999999999" customHeight="1">
      <c r="B1043" s="268"/>
    </row>
    <row r="1044" spans="2:2" ht="20.149999999999999" customHeight="1">
      <c r="B1044" s="268"/>
    </row>
    <row r="1045" spans="2:2" ht="20.149999999999999" customHeight="1">
      <c r="B1045" s="268"/>
    </row>
    <row r="1046" spans="2:2" ht="20.149999999999999" customHeight="1">
      <c r="B1046" s="268"/>
    </row>
    <row r="1047" spans="2:2" ht="20.149999999999999" customHeight="1">
      <c r="B1047" s="268"/>
    </row>
    <row r="1048" spans="2:2" ht="20.149999999999999" customHeight="1">
      <c r="B1048" s="268"/>
    </row>
    <row r="1049" spans="2:2" ht="20.149999999999999" customHeight="1">
      <c r="B1049" s="268"/>
    </row>
    <row r="1050" spans="2:2" ht="20.149999999999999" customHeight="1">
      <c r="B1050" s="268"/>
    </row>
    <row r="1051" spans="2:2" ht="20.149999999999999" customHeight="1">
      <c r="B1051" s="268"/>
    </row>
    <row r="1052" spans="2:2" ht="20.149999999999999" customHeight="1">
      <c r="B1052" s="268"/>
    </row>
    <row r="1053" spans="2:2" ht="20.149999999999999" customHeight="1">
      <c r="B1053" s="268"/>
    </row>
    <row r="1054" spans="2:2" ht="20.149999999999999" customHeight="1">
      <c r="B1054" s="268"/>
    </row>
    <row r="1055" spans="2:2" ht="20.149999999999999" customHeight="1">
      <c r="B1055" s="268"/>
    </row>
    <row r="1056" spans="2:2" ht="20.149999999999999" customHeight="1">
      <c r="B1056" s="268"/>
    </row>
    <row r="1057" spans="2:2" ht="20.149999999999999" customHeight="1">
      <c r="B1057" s="268"/>
    </row>
    <row r="1058" spans="2:2">
      <c r="B1058" s="268"/>
    </row>
    <row r="1059" spans="2:2">
      <c r="B1059" s="268"/>
    </row>
    <row r="1060" spans="2:2">
      <c r="B1060" s="268"/>
    </row>
    <row r="1061" spans="2:2">
      <c r="B1061" s="268"/>
    </row>
    <row r="1062" spans="2:2">
      <c r="B1062" s="268"/>
    </row>
    <row r="1063" spans="2:2">
      <c r="B1063" s="268"/>
    </row>
    <row r="1064" spans="2:2" ht="20.149999999999999" customHeight="1">
      <c r="B1064" s="268"/>
    </row>
    <row r="1065" spans="2:2" ht="20.149999999999999" customHeight="1">
      <c r="B1065" s="268"/>
    </row>
    <row r="1066" spans="2:2" ht="20.149999999999999" customHeight="1">
      <c r="B1066" s="268"/>
    </row>
    <row r="1067" spans="2:2" ht="20.149999999999999" customHeight="1">
      <c r="B1067" s="268"/>
    </row>
    <row r="1068" spans="2:2" ht="20.149999999999999" customHeight="1">
      <c r="B1068" s="268"/>
    </row>
    <row r="1069" spans="2:2" ht="20.149999999999999" customHeight="1">
      <c r="B1069" s="268"/>
    </row>
    <row r="1070" spans="2:2" ht="20.149999999999999" customHeight="1">
      <c r="B1070" s="268"/>
    </row>
    <row r="1071" spans="2:2" ht="20.149999999999999" customHeight="1">
      <c r="B1071" s="268"/>
    </row>
    <row r="1072" spans="2:2">
      <c r="B1072" s="268"/>
    </row>
    <row r="1073" spans="2:2" ht="20.149999999999999" customHeight="1">
      <c r="B1073" s="268"/>
    </row>
    <row r="1074" spans="2:2" ht="20.149999999999999" customHeight="1">
      <c r="B1074" s="268"/>
    </row>
    <row r="1075" spans="2:2" ht="20.149999999999999" customHeight="1">
      <c r="B1075" s="268"/>
    </row>
    <row r="1076" spans="2:2" ht="20.149999999999999" customHeight="1">
      <c r="B1076" s="268"/>
    </row>
    <row r="1077" spans="2:2" ht="20.149999999999999" customHeight="1">
      <c r="B1077" s="268"/>
    </row>
    <row r="1078" spans="2:2" ht="20.149999999999999" customHeight="1">
      <c r="B1078" s="268"/>
    </row>
    <row r="1079" spans="2:2" ht="20.149999999999999" customHeight="1">
      <c r="B1079" s="268"/>
    </row>
    <row r="1080" spans="2:2" ht="20.149999999999999" customHeight="1">
      <c r="B1080" s="268"/>
    </row>
    <row r="1081" spans="2:2" ht="20.149999999999999" customHeight="1">
      <c r="B1081" s="268"/>
    </row>
    <row r="1082" spans="2:2" ht="20.149999999999999" customHeight="1">
      <c r="B1082" s="268"/>
    </row>
    <row r="1083" spans="2:2" ht="20.149999999999999" customHeight="1">
      <c r="B1083" s="268"/>
    </row>
    <row r="1084" spans="2:2" ht="20.149999999999999" customHeight="1">
      <c r="B1084" s="268"/>
    </row>
    <row r="1085" spans="2:2" ht="20.149999999999999" customHeight="1">
      <c r="B1085" s="268"/>
    </row>
    <row r="1086" spans="2:2" ht="20.149999999999999" customHeight="1">
      <c r="B1086" s="268"/>
    </row>
    <row r="1087" spans="2:2" ht="20.149999999999999" customHeight="1">
      <c r="B1087" s="268"/>
    </row>
    <row r="1088" spans="2:2" ht="20.149999999999999" customHeight="1">
      <c r="B1088" s="268"/>
    </row>
    <row r="1089" spans="2:2" ht="20.149999999999999" customHeight="1">
      <c r="B1089" s="268"/>
    </row>
    <row r="1090" spans="2:2" ht="20.149999999999999" customHeight="1">
      <c r="B1090" s="268"/>
    </row>
    <row r="1091" spans="2:2" ht="20.149999999999999" customHeight="1">
      <c r="B1091" s="268"/>
    </row>
    <row r="1092" spans="2:2" ht="20.149999999999999" customHeight="1">
      <c r="B1092" s="268"/>
    </row>
    <row r="1093" spans="2:2" ht="20.149999999999999" customHeight="1">
      <c r="B1093" s="268"/>
    </row>
    <row r="1094" spans="2:2" ht="20.149999999999999" customHeight="1">
      <c r="B1094" s="268"/>
    </row>
    <row r="1095" spans="2:2" ht="20.149999999999999" customHeight="1">
      <c r="B1095" s="268"/>
    </row>
    <row r="1096" spans="2:2" ht="20.149999999999999" customHeight="1">
      <c r="B1096" s="268"/>
    </row>
    <row r="1097" spans="2:2" ht="20.149999999999999" customHeight="1">
      <c r="B1097" s="268"/>
    </row>
    <row r="1098" spans="2:2" ht="20.149999999999999" customHeight="1">
      <c r="B1098" s="268"/>
    </row>
    <row r="1099" spans="2:2" ht="20.149999999999999" customHeight="1">
      <c r="B1099" s="268"/>
    </row>
    <row r="1100" spans="2:2" ht="20.149999999999999" customHeight="1">
      <c r="B1100" s="268"/>
    </row>
    <row r="1101" spans="2:2" ht="20.149999999999999" customHeight="1">
      <c r="B1101" s="268"/>
    </row>
    <row r="1102" spans="2:2">
      <c r="B1102" s="268"/>
    </row>
    <row r="1103" spans="2:2">
      <c r="B1103" s="268"/>
    </row>
    <row r="1104" spans="2:2">
      <c r="B1104" s="268"/>
    </row>
    <row r="1105" spans="2:2">
      <c r="B1105" s="268"/>
    </row>
    <row r="1106" spans="2:2">
      <c r="B1106" s="268"/>
    </row>
    <row r="1107" spans="2:2">
      <c r="B1107" s="268"/>
    </row>
    <row r="1108" spans="2:2">
      <c r="B1108" s="268"/>
    </row>
    <row r="1109" spans="2:2">
      <c r="B1109" s="268"/>
    </row>
    <row r="1110" spans="2:2">
      <c r="B1110" s="268"/>
    </row>
    <row r="1111" spans="2:2">
      <c r="B1111" s="268"/>
    </row>
    <row r="1112" spans="2:2">
      <c r="B1112" s="268"/>
    </row>
    <row r="1113" spans="2:2">
      <c r="B1113" s="268"/>
    </row>
    <row r="1114" spans="2:2">
      <c r="B1114" s="268"/>
    </row>
    <row r="1115" spans="2:2">
      <c r="B1115" s="268"/>
    </row>
    <row r="1116" spans="2:2">
      <c r="B1116" s="268"/>
    </row>
    <row r="1117" spans="2:2">
      <c r="B1117" s="268"/>
    </row>
    <row r="1118" spans="2:2">
      <c r="B1118" s="270"/>
    </row>
    <row r="1119" spans="2:2">
      <c r="B1119" s="268"/>
    </row>
    <row r="1120" spans="2:2">
      <c r="B1120" s="270"/>
    </row>
    <row r="1123" ht="20.149999999999999" customHeight="1"/>
    <row r="1124" ht="20.149999999999999" customHeight="1"/>
    <row r="1125" ht="20.149999999999999" customHeight="1"/>
    <row r="1126" ht="20.149999999999999" customHeight="1"/>
    <row r="1127" ht="20.149999999999999" customHeight="1"/>
    <row r="1128" ht="20.149999999999999" customHeight="1"/>
    <row r="1129" ht="20.149999999999999" customHeight="1"/>
    <row r="1130" ht="20.149999999999999" customHeight="1"/>
    <row r="1131" ht="20.149999999999999" customHeight="1"/>
    <row r="1132" ht="20.149999999999999" customHeight="1"/>
    <row r="1133" ht="20.149999999999999" customHeight="1"/>
    <row r="1134" ht="20.149999999999999" customHeight="1"/>
    <row r="1135" ht="20.149999999999999" customHeight="1"/>
    <row r="1136" ht="20.149999999999999" customHeight="1"/>
    <row r="1137" ht="20.149999999999999" customHeight="1"/>
    <row r="1138" ht="20.149999999999999" customHeight="1"/>
    <row r="1139" ht="20.149999999999999" customHeight="1"/>
    <row r="1140" ht="20.149999999999999" customHeight="1"/>
    <row r="1141" ht="20.149999999999999" customHeight="1"/>
    <row r="1142" ht="20.149999999999999" customHeight="1"/>
    <row r="1143" ht="20.149999999999999" customHeight="1"/>
    <row r="1144" ht="20.149999999999999" customHeight="1"/>
    <row r="1145" ht="20.149999999999999" customHeight="1"/>
    <row r="1146" ht="20.149999999999999" customHeight="1"/>
    <row r="1147" ht="20.149999999999999" customHeight="1"/>
    <row r="1148" ht="20.149999999999999" customHeight="1"/>
    <row r="1149" ht="20.149999999999999" customHeight="1"/>
    <row r="1150" ht="20.149999999999999" customHeight="1"/>
    <row r="1151" ht="20.149999999999999" customHeight="1"/>
    <row r="1152" ht="20.149999999999999" customHeight="1"/>
    <row r="1153" ht="20.149999999999999" customHeight="1"/>
    <row r="1154" ht="20.149999999999999" customHeight="1"/>
    <row r="1155" ht="20.149999999999999" customHeight="1"/>
    <row r="1156" ht="20.149999999999999" customHeight="1"/>
    <row r="1157" ht="20.149999999999999" customHeight="1"/>
    <row r="1158" ht="20.149999999999999" customHeight="1"/>
    <row r="1159" ht="20.149999999999999" customHeight="1"/>
    <row r="1160" ht="20.149999999999999" customHeight="1"/>
    <row r="1161" ht="20.149999999999999" customHeight="1"/>
    <row r="1162" ht="20.149999999999999" customHeight="1"/>
    <row r="1163" ht="20.149999999999999" customHeight="1"/>
    <row r="1164" ht="20.149999999999999" customHeight="1"/>
    <row r="1165" ht="20.149999999999999" customHeight="1"/>
    <row r="1166" ht="20.149999999999999" customHeight="1"/>
    <row r="1167" ht="20.149999999999999" customHeight="1"/>
    <row r="1168" ht="20.149999999999999" customHeight="1"/>
    <row r="1169" ht="20.149999999999999" customHeight="1"/>
    <row r="1170" ht="20.149999999999999" customHeight="1"/>
    <row r="1171" ht="20.149999999999999" customHeight="1"/>
    <row r="1172" ht="20.149999999999999" customHeight="1"/>
    <row r="1173" ht="20.149999999999999" customHeight="1"/>
    <row r="1174" ht="20.149999999999999" customHeight="1"/>
    <row r="1175" ht="20.149999999999999" customHeight="1"/>
    <row r="1176" ht="20.149999999999999" customHeight="1"/>
    <row r="1177" ht="20.149999999999999" customHeight="1"/>
    <row r="1178" ht="20.149999999999999" customHeight="1"/>
    <row r="1179" ht="20.149999999999999" customHeight="1"/>
    <row r="1180" ht="20.149999999999999" customHeight="1"/>
    <row r="1181" ht="20.149999999999999" customHeight="1"/>
    <row r="1182" ht="20.149999999999999" customHeight="1"/>
    <row r="1183" ht="20.149999999999999" customHeight="1"/>
    <row r="1184" ht="20.149999999999999" customHeight="1"/>
    <row r="1185" ht="20.149999999999999" customHeight="1"/>
    <row r="1186" ht="20.149999999999999" customHeight="1"/>
    <row r="1187" ht="20.149999999999999" customHeight="1"/>
    <row r="1188" ht="20.149999999999999" customHeight="1"/>
    <row r="1189" ht="20.149999999999999" customHeight="1"/>
    <row r="1190" ht="20.149999999999999" customHeight="1"/>
    <row r="1191" ht="20.149999999999999" customHeight="1"/>
    <row r="1192" ht="20.149999999999999" customHeight="1"/>
    <row r="1193" ht="20.149999999999999" customHeight="1"/>
    <row r="1194" ht="20.149999999999999" customHeight="1"/>
    <row r="1195" ht="20.149999999999999" customHeight="1"/>
    <row r="1196" ht="20.149999999999999" customHeight="1"/>
    <row r="1197" ht="20.149999999999999" customHeight="1"/>
    <row r="1198" ht="20.149999999999999" customHeight="1"/>
    <row r="1199" ht="20.149999999999999" customHeight="1"/>
    <row r="1200" ht="20.149999999999999" customHeight="1"/>
    <row r="1201" ht="20.149999999999999" customHeight="1"/>
    <row r="1202" ht="20.149999999999999" customHeight="1"/>
    <row r="1203" ht="20.149999999999999" customHeight="1"/>
    <row r="1204" ht="20.149999999999999" customHeight="1"/>
    <row r="1205" ht="20.149999999999999" customHeight="1"/>
    <row r="1206" ht="20.149999999999999" customHeight="1"/>
    <row r="1207" ht="20.149999999999999" customHeight="1"/>
    <row r="1208" ht="20.149999999999999" customHeight="1"/>
    <row r="1209" ht="20.149999999999999" customHeight="1"/>
    <row r="1210" ht="20.149999999999999" customHeight="1"/>
    <row r="1211" ht="20.149999999999999" customHeight="1"/>
    <row r="1212" ht="20.149999999999999" customHeight="1"/>
    <row r="1213" ht="20.149999999999999" customHeight="1"/>
    <row r="1214" ht="20.149999999999999" customHeight="1"/>
    <row r="1215" ht="20.149999999999999" customHeight="1"/>
    <row r="1216" ht="20.149999999999999" customHeight="1"/>
    <row r="1217" ht="20.149999999999999" customHeight="1"/>
    <row r="1218" ht="20.149999999999999" customHeight="1"/>
    <row r="1219" ht="20.149999999999999" customHeight="1"/>
    <row r="1220" ht="20.149999999999999" customHeight="1"/>
    <row r="1221" ht="20.149999999999999" customHeight="1"/>
    <row r="1222" ht="20.149999999999999" customHeight="1"/>
    <row r="1223" ht="20.149999999999999" customHeight="1"/>
    <row r="1224" ht="20.149999999999999" customHeight="1"/>
    <row r="1225" ht="20.149999999999999" customHeight="1"/>
    <row r="1226" ht="20.149999999999999" customHeight="1"/>
    <row r="1227" ht="20.149999999999999" customHeight="1"/>
    <row r="1228" ht="20.149999999999999" customHeight="1"/>
    <row r="1229" ht="20.149999999999999" customHeight="1"/>
    <row r="1230" ht="20.149999999999999" customHeight="1"/>
    <row r="1231" ht="20.149999999999999" customHeight="1"/>
    <row r="1232" ht="20.149999999999999" customHeight="1"/>
    <row r="1233" ht="20.149999999999999" customHeight="1"/>
    <row r="1234" ht="20.149999999999999" customHeight="1"/>
    <row r="1235" ht="20.149999999999999" customHeight="1"/>
    <row r="1236" ht="20.149999999999999" customHeight="1"/>
    <row r="1237" ht="20.149999999999999" customHeight="1"/>
    <row r="1238" ht="20.149999999999999" customHeight="1"/>
    <row r="1239" ht="20.149999999999999" customHeight="1"/>
    <row r="1240" ht="20.149999999999999" customHeight="1"/>
    <row r="1241" ht="20.149999999999999" customHeight="1"/>
    <row r="1242" ht="20.149999999999999" customHeight="1"/>
    <row r="1243" ht="20.149999999999999" customHeight="1"/>
    <row r="1244" ht="20.149999999999999" customHeight="1"/>
    <row r="1245" ht="20.149999999999999" customHeight="1"/>
    <row r="1246" ht="20.149999999999999" customHeight="1"/>
    <row r="1247" ht="20.149999999999999" customHeight="1"/>
    <row r="1248" ht="20.149999999999999" customHeight="1"/>
    <row r="1249" ht="20.149999999999999" customHeight="1"/>
    <row r="1250" ht="20.149999999999999" customHeight="1"/>
    <row r="1251" ht="20.149999999999999" customHeight="1"/>
    <row r="1252" ht="20.149999999999999" customHeight="1"/>
    <row r="1253" ht="20.149999999999999" customHeight="1"/>
    <row r="1254" ht="20.149999999999999" customHeight="1"/>
    <row r="1255" ht="20.149999999999999" customHeight="1"/>
    <row r="1256" ht="20.149999999999999" customHeight="1"/>
    <row r="1257" ht="20.149999999999999" customHeight="1"/>
    <row r="1258" ht="20.149999999999999" customHeight="1"/>
    <row r="1259" ht="20.149999999999999" customHeight="1"/>
    <row r="1260" ht="20.149999999999999" customHeight="1"/>
    <row r="1261" ht="20.149999999999999" customHeight="1"/>
    <row r="1262" ht="20.149999999999999" customHeight="1"/>
    <row r="1263" ht="20.149999999999999" customHeight="1"/>
    <row r="1264" ht="20.149999999999999" customHeight="1"/>
    <row r="1265" ht="20.149999999999999" customHeight="1"/>
    <row r="1266" ht="20.149999999999999" customHeight="1"/>
    <row r="1267" ht="20.149999999999999" customHeight="1"/>
    <row r="1268" ht="20.149999999999999" customHeight="1"/>
    <row r="1269" ht="20.149999999999999" customHeight="1"/>
    <row r="1270" ht="20.149999999999999" customHeight="1"/>
    <row r="1271" ht="20.149999999999999" customHeight="1"/>
    <row r="1272" ht="20.149999999999999" customHeight="1"/>
    <row r="1273" ht="20.149999999999999" customHeight="1"/>
    <row r="1274" ht="20.149999999999999" customHeight="1"/>
    <row r="1275" ht="20.149999999999999" customHeight="1"/>
    <row r="1276" ht="20.149999999999999" customHeight="1"/>
    <row r="1277" ht="20.149999999999999" customHeight="1"/>
    <row r="1278" ht="20.149999999999999" customHeight="1"/>
    <row r="1279" ht="20.149999999999999" customHeight="1"/>
    <row r="1280" ht="20.149999999999999" customHeight="1"/>
    <row r="1281" ht="20.149999999999999" customHeight="1"/>
    <row r="1282" ht="20.149999999999999" customHeight="1"/>
    <row r="1283" ht="20.149999999999999" customHeight="1"/>
    <row r="1284" ht="20.149999999999999" customHeight="1"/>
    <row r="1285" ht="20.149999999999999" customHeight="1"/>
    <row r="1286" ht="20.149999999999999" customHeight="1"/>
    <row r="1287" ht="20.149999999999999" customHeight="1"/>
    <row r="1288" ht="20.149999999999999" customHeight="1"/>
    <row r="1289" ht="20.149999999999999" customHeight="1"/>
    <row r="1290" ht="20.149999999999999" customHeight="1"/>
    <row r="1291" ht="20.149999999999999" customHeight="1"/>
  </sheetData>
  <printOptions horizontalCentered="1"/>
  <pageMargins left="0.59055118110236204" right="0.39370078740157499" top="0.59055118110236204" bottom="0.59055118110236204" header="0.511811023622047" footer="0.511811023622047"/>
  <pageSetup paperSize="9" orientation="portrait" r:id="rId1"/>
  <headerFooter alignWithMargins="0">
    <oddFooter xml:space="preserve">&amp;L&amp;8&amp;F &amp;A &amp;R&amp;8&amp;P &amp;N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L6"/>
  <sheetViews>
    <sheetView showGridLines="0" zoomScale="75" workbookViewId="0"/>
  </sheetViews>
  <sheetFormatPr baseColWidth="10" defaultRowHeight="15.5"/>
  <cols>
    <col min="1" max="1" width="10.6640625" style="328"/>
    <col min="2" max="5" width="13.75" style="327" customWidth="1"/>
    <col min="6" max="6" width="6.83203125" style="327" customWidth="1"/>
    <col min="7" max="10" width="13.75" style="327" customWidth="1"/>
    <col min="11" max="12" width="12.5" style="327" customWidth="1"/>
    <col min="13" max="257" width="10.6640625" style="328"/>
    <col min="258" max="261" width="13.75" style="328" customWidth="1"/>
    <col min="262" max="262" width="6.83203125" style="328" customWidth="1"/>
    <col min="263" max="266" width="13.75" style="328" customWidth="1"/>
    <col min="267" max="268" width="12.5" style="328" customWidth="1"/>
    <col min="269" max="513" width="10.6640625" style="328"/>
    <col min="514" max="517" width="13.75" style="328" customWidth="1"/>
    <col min="518" max="518" width="6.83203125" style="328" customWidth="1"/>
    <col min="519" max="522" width="13.75" style="328" customWidth="1"/>
    <col min="523" max="524" width="12.5" style="328" customWidth="1"/>
    <col min="525" max="769" width="10.6640625" style="328"/>
    <col min="770" max="773" width="13.75" style="328" customWidth="1"/>
    <col min="774" max="774" width="6.83203125" style="328" customWidth="1"/>
    <col min="775" max="778" width="13.75" style="328" customWidth="1"/>
    <col min="779" max="780" width="12.5" style="328" customWidth="1"/>
    <col min="781" max="1025" width="10.6640625" style="328"/>
    <col min="1026" max="1029" width="13.75" style="328" customWidth="1"/>
    <col min="1030" max="1030" width="6.83203125" style="328" customWidth="1"/>
    <col min="1031" max="1034" width="13.75" style="328" customWidth="1"/>
    <col min="1035" max="1036" width="12.5" style="328" customWidth="1"/>
    <col min="1037" max="1281" width="10.6640625" style="328"/>
    <col min="1282" max="1285" width="13.75" style="328" customWidth="1"/>
    <col min="1286" max="1286" width="6.83203125" style="328" customWidth="1"/>
    <col min="1287" max="1290" width="13.75" style="328" customWidth="1"/>
    <col min="1291" max="1292" width="12.5" style="328" customWidth="1"/>
    <col min="1293" max="1537" width="10.6640625" style="328"/>
    <col min="1538" max="1541" width="13.75" style="328" customWidth="1"/>
    <col min="1542" max="1542" width="6.83203125" style="328" customWidth="1"/>
    <col min="1543" max="1546" width="13.75" style="328" customWidth="1"/>
    <col min="1547" max="1548" width="12.5" style="328" customWidth="1"/>
    <col min="1549" max="1793" width="10.6640625" style="328"/>
    <col min="1794" max="1797" width="13.75" style="328" customWidth="1"/>
    <col min="1798" max="1798" width="6.83203125" style="328" customWidth="1"/>
    <col min="1799" max="1802" width="13.75" style="328" customWidth="1"/>
    <col min="1803" max="1804" width="12.5" style="328" customWidth="1"/>
    <col min="1805" max="2049" width="10.6640625" style="328"/>
    <col min="2050" max="2053" width="13.75" style="328" customWidth="1"/>
    <col min="2054" max="2054" width="6.83203125" style="328" customWidth="1"/>
    <col min="2055" max="2058" width="13.75" style="328" customWidth="1"/>
    <col min="2059" max="2060" width="12.5" style="328" customWidth="1"/>
    <col min="2061" max="2305" width="10.6640625" style="328"/>
    <col min="2306" max="2309" width="13.75" style="328" customWidth="1"/>
    <col min="2310" max="2310" width="6.83203125" style="328" customWidth="1"/>
    <col min="2311" max="2314" width="13.75" style="328" customWidth="1"/>
    <col min="2315" max="2316" width="12.5" style="328" customWidth="1"/>
    <col min="2317" max="2561" width="10.6640625" style="328"/>
    <col min="2562" max="2565" width="13.75" style="328" customWidth="1"/>
    <col min="2566" max="2566" width="6.83203125" style="328" customWidth="1"/>
    <col min="2567" max="2570" width="13.75" style="328" customWidth="1"/>
    <col min="2571" max="2572" width="12.5" style="328" customWidth="1"/>
    <col min="2573" max="2817" width="10.6640625" style="328"/>
    <col min="2818" max="2821" width="13.75" style="328" customWidth="1"/>
    <col min="2822" max="2822" width="6.83203125" style="328" customWidth="1"/>
    <col min="2823" max="2826" width="13.75" style="328" customWidth="1"/>
    <col min="2827" max="2828" width="12.5" style="328" customWidth="1"/>
    <col min="2829" max="3073" width="10.6640625" style="328"/>
    <col min="3074" max="3077" width="13.75" style="328" customWidth="1"/>
    <col min="3078" max="3078" width="6.83203125" style="328" customWidth="1"/>
    <col min="3079" max="3082" width="13.75" style="328" customWidth="1"/>
    <col min="3083" max="3084" width="12.5" style="328" customWidth="1"/>
    <col min="3085" max="3329" width="10.6640625" style="328"/>
    <col min="3330" max="3333" width="13.75" style="328" customWidth="1"/>
    <col min="3334" max="3334" width="6.83203125" style="328" customWidth="1"/>
    <col min="3335" max="3338" width="13.75" style="328" customWidth="1"/>
    <col min="3339" max="3340" width="12.5" style="328" customWidth="1"/>
    <col min="3341" max="3585" width="10.6640625" style="328"/>
    <col min="3586" max="3589" width="13.75" style="328" customWidth="1"/>
    <col min="3590" max="3590" width="6.83203125" style="328" customWidth="1"/>
    <col min="3591" max="3594" width="13.75" style="328" customWidth="1"/>
    <col min="3595" max="3596" width="12.5" style="328" customWidth="1"/>
    <col min="3597" max="3841" width="10.6640625" style="328"/>
    <col min="3842" max="3845" width="13.75" style="328" customWidth="1"/>
    <col min="3846" max="3846" width="6.83203125" style="328" customWidth="1"/>
    <col min="3847" max="3850" width="13.75" style="328" customWidth="1"/>
    <col min="3851" max="3852" width="12.5" style="328" customWidth="1"/>
    <col min="3853" max="4097" width="10.6640625" style="328"/>
    <col min="4098" max="4101" width="13.75" style="328" customWidth="1"/>
    <col min="4102" max="4102" width="6.83203125" style="328" customWidth="1"/>
    <col min="4103" max="4106" width="13.75" style="328" customWidth="1"/>
    <col min="4107" max="4108" width="12.5" style="328" customWidth="1"/>
    <col min="4109" max="4353" width="10.6640625" style="328"/>
    <col min="4354" max="4357" width="13.75" style="328" customWidth="1"/>
    <col min="4358" max="4358" width="6.83203125" style="328" customWidth="1"/>
    <col min="4359" max="4362" width="13.75" style="328" customWidth="1"/>
    <col min="4363" max="4364" width="12.5" style="328" customWidth="1"/>
    <col min="4365" max="4609" width="10.6640625" style="328"/>
    <col min="4610" max="4613" width="13.75" style="328" customWidth="1"/>
    <col min="4614" max="4614" width="6.83203125" style="328" customWidth="1"/>
    <col min="4615" max="4618" width="13.75" style="328" customWidth="1"/>
    <col min="4619" max="4620" width="12.5" style="328" customWidth="1"/>
    <col min="4621" max="4865" width="10.6640625" style="328"/>
    <col min="4866" max="4869" width="13.75" style="328" customWidth="1"/>
    <col min="4870" max="4870" width="6.83203125" style="328" customWidth="1"/>
    <col min="4871" max="4874" width="13.75" style="328" customWidth="1"/>
    <col min="4875" max="4876" width="12.5" style="328" customWidth="1"/>
    <col min="4877" max="5121" width="10.6640625" style="328"/>
    <col min="5122" max="5125" width="13.75" style="328" customWidth="1"/>
    <col min="5126" max="5126" width="6.83203125" style="328" customWidth="1"/>
    <col min="5127" max="5130" width="13.75" style="328" customWidth="1"/>
    <col min="5131" max="5132" width="12.5" style="328" customWidth="1"/>
    <col min="5133" max="5377" width="10.6640625" style="328"/>
    <col min="5378" max="5381" width="13.75" style="328" customWidth="1"/>
    <col min="5382" max="5382" width="6.83203125" style="328" customWidth="1"/>
    <col min="5383" max="5386" width="13.75" style="328" customWidth="1"/>
    <col min="5387" max="5388" width="12.5" style="328" customWidth="1"/>
    <col min="5389" max="5633" width="10.6640625" style="328"/>
    <col min="5634" max="5637" width="13.75" style="328" customWidth="1"/>
    <col min="5638" max="5638" width="6.83203125" style="328" customWidth="1"/>
    <col min="5639" max="5642" width="13.75" style="328" customWidth="1"/>
    <col min="5643" max="5644" width="12.5" style="328" customWidth="1"/>
    <col min="5645" max="5889" width="10.6640625" style="328"/>
    <col min="5890" max="5893" width="13.75" style="328" customWidth="1"/>
    <col min="5894" max="5894" width="6.83203125" style="328" customWidth="1"/>
    <col min="5895" max="5898" width="13.75" style="328" customWidth="1"/>
    <col min="5899" max="5900" width="12.5" style="328" customWidth="1"/>
    <col min="5901" max="6145" width="10.6640625" style="328"/>
    <col min="6146" max="6149" width="13.75" style="328" customWidth="1"/>
    <col min="6150" max="6150" width="6.83203125" style="328" customWidth="1"/>
    <col min="6151" max="6154" width="13.75" style="328" customWidth="1"/>
    <col min="6155" max="6156" width="12.5" style="328" customWidth="1"/>
    <col min="6157" max="6401" width="10.6640625" style="328"/>
    <col min="6402" max="6405" width="13.75" style="328" customWidth="1"/>
    <col min="6406" max="6406" width="6.83203125" style="328" customWidth="1"/>
    <col min="6407" max="6410" width="13.75" style="328" customWidth="1"/>
    <col min="6411" max="6412" width="12.5" style="328" customWidth="1"/>
    <col min="6413" max="6657" width="10.6640625" style="328"/>
    <col min="6658" max="6661" width="13.75" style="328" customWidth="1"/>
    <col min="6662" max="6662" width="6.83203125" style="328" customWidth="1"/>
    <col min="6663" max="6666" width="13.75" style="328" customWidth="1"/>
    <col min="6667" max="6668" width="12.5" style="328" customWidth="1"/>
    <col min="6669" max="6913" width="10.6640625" style="328"/>
    <col min="6914" max="6917" width="13.75" style="328" customWidth="1"/>
    <col min="6918" max="6918" width="6.83203125" style="328" customWidth="1"/>
    <col min="6919" max="6922" width="13.75" style="328" customWidth="1"/>
    <col min="6923" max="6924" width="12.5" style="328" customWidth="1"/>
    <col min="6925" max="7169" width="10.6640625" style="328"/>
    <col min="7170" max="7173" width="13.75" style="328" customWidth="1"/>
    <col min="7174" max="7174" width="6.83203125" style="328" customWidth="1"/>
    <col min="7175" max="7178" width="13.75" style="328" customWidth="1"/>
    <col min="7179" max="7180" width="12.5" style="328" customWidth="1"/>
    <col min="7181" max="7425" width="10.6640625" style="328"/>
    <col min="7426" max="7429" width="13.75" style="328" customWidth="1"/>
    <col min="7430" max="7430" width="6.83203125" style="328" customWidth="1"/>
    <col min="7431" max="7434" width="13.75" style="328" customWidth="1"/>
    <col min="7435" max="7436" width="12.5" style="328" customWidth="1"/>
    <col min="7437" max="7681" width="10.6640625" style="328"/>
    <col min="7682" max="7685" width="13.75" style="328" customWidth="1"/>
    <col min="7686" max="7686" width="6.83203125" style="328" customWidth="1"/>
    <col min="7687" max="7690" width="13.75" style="328" customWidth="1"/>
    <col min="7691" max="7692" width="12.5" style="328" customWidth="1"/>
    <col min="7693" max="7937" width="10.6640625" style="328"/>
    <col min="7938" max="7941" width="13.75" style="328" customWidth="1"/>
    <col min="7942" max="7942" width="6.83203125" style="328" customWidth="1"/>
    <col min="7943" max="7946" width="13.75" style="328" customWidth="1"/>
    <col min="7947" max="7948" width="12.5" style="328" customWidth="1"/>
    <col min="7949" max="8193" width="10.6640625" style="328"/>
    <col min="8194" max="8197" width="13.75" style="328" customWidth="1"/>
    <col min="8198" max="8198" width="6.83203125" style="328" customWidth="1"/>
    <col min="8199" max="8202" width="13.75" style="328" customWidth="1"/>
    <col min="8203" max="8204" width="12.5" style="328" customWidth="1"/>
    <col min="8205" max="8449" width="10.6640625" style="328"/>
    <col min="8450" max="8453" width="13.75" style="328" customWidth="1"/>
    <col min="8454" max="8454" width="6.83203125" style="328" customWidth="1"/>
    <col min="8455" max="8458" width="13.75" style="328" customWidth="1"/>
    <col min="8459" max="8460" width="12.5" style="328" customWidth="1"/>
    <col min="8461" max="8705" width="10.6640625" style="328"/>
    <col min="8706" max="8709" width="13.75" style="328" customWidth="1"/>
    <col min="8710" max="8710" width="6.83203125" style="328" customWidth="1"/>
    <col min="8711" max="8714" width="13.75" style="328" customWidth="1"/>
    <col min="8715" max="8716" width="12.5" style="328" customWidth="1"/>
    <col min="8717" max="8961" width="10.6640625" style="328"/>
    <col min="8962" max="8965" width="13.75" style="328" customWidth="1"/>
    <col min="8966" max="8966" width="6.83203125" style="328" customWidth="1"/>
    <col min="8967" max="8970" width="13.75" style="328" customWidth="1"/>
    <col min="8971" max="8972" width="12.5" style="328" customWidth="1"/>
    <col min="8973" max="9217" width="10.6640625" style="328"/>
    <col min="9218" max="9221" width="13.75" style="328" customWidth="1"/>
    <col min="9222" max="9222" width="6.83203125" style="328" customWidth="1"/>
    <col min="9223" max="9226" width="13.75" style="328" customWidth="1"/>
    <col min="9227" max="9228" width="12.5" style="328" customWidth="1"/>
    <col min="9229" max="9473" width="10.6640625" style="328"/>
    <col min="9474" max="9477" width="13.75" style="328" customWidth="1"/>
    <col min="9478" max="9478" width="6.83203125" style="328" customWidth="1"/>
    <col min="9479" max="9482" width="13.75" style="328" customWidth="1"/>
    <col min="9483" max="9484" width="12.5" style="328" customWidth="1"/>
    <col min="9485" max="9729" width="10.6640625" style="328"/>
    <col min="9730" max="9733" width="13.75" style="328" customWidth="1"/>
    <col min="9734" max="9734" width="6.83203125" style="328" customWidth="1"/>
    <col min="9735" max="9738" width="13.75" style="328" customWidth="1"/>
    <col min="9739" max="9740" width="12.5" style="328" customWidth="1"/>
    <col min="9741" max="9985" width="10.6640625" style="328"/>
    <col min="9986" max="9989" width="13.75" style="328" customWidth="1"/>
    <col min="9990" max="9990" width="6.83203125" style="328" customWidth="1"/>
    <col min="9991" max="9994" width="13.75" style="328" customWidth="1"/>
    <col min="9995" max="9996" width="12.5" style="328" customWidth="1"/>
    <col min="9997" max="10241" width="10.6640625" style="328"/>
    <col min="10242" max="10245" width="13.75" style="328" customWidth="1"/>
    <col min="10246" max="10246" width="6.83203125" style="328" customWidth="1"/>
    <col min="10247" max="10250" width="13.75" style="328" customWidth="1"/>
    <col min="10251" max="10252" width="12.5" style="328" customWidth="1"/>
    <col min="10253" max="10497" width="10.6640625" style="328"/>
    <col min="10498" max="10501" width="13.75" style="328" customWidth="1"/>
    <col min="10502" max="10502" width="6.83203125" style="328" customWidth="1"/>
    <col min="10503" max="10506" width="13.75" style="328" customWidth="1"/>
    <col min="10507" max="10508" width="12.5" style="328" customWidth="1"/>
    <col min="10509" max="10753" width="10.6640625" style="328"/>
    <col min="10754" max="10757" width="13.75" style="328" customWidth="1"/>
    <col min="10758" max="10758" width="6.83203125" style="328" customWidth="1"/>
    <col min="10759" max="10762" width="13.75" style="328" customWidth="1"/>
    <col min="10763" max="10764" width="12.5" style="328" customWidth="1"/>
    <col min="10765" max="11009" width="10.6640625" style="328"/>
    <col min="11010" max="11013" width="13.75" style="328" customWidth="1"/>
    <col min="11014" max="11014" width="6.83203125" style="328" customWidth="1"/>
    <col min="11015" max="11018" width="13.75" style="328" customWidth="1"/>
    <col min="11019" max="11020" width="12.5" style="328" customWidth="1"/>
    <col min="11021" max="11265" width="10.6640625" style="328"/>
    <col min="11266" max="11269" width="13.75" style="328" customWidth="1"/>
    <col min="11270" max="11270" width="6.83203125" style="328" customWidth="1"/>
    <col min="11271" max="11274" width="13.75" style="328" customWidth="1"/>
    <col min="11275" max="11276" width="12.5" style="328" customWidth="1"/>
    <col min="11277" max="11521" width="10.6640625" style="328"/>
    <col min="11522" max="11525" width="13.75" style="328" customWidth="1"/>
    <col min="11526" max="11526" width="6.83203125" style="328" customWidth="1"/>
    <col min="11527" max="11530" width="13.75" style="328" customWidth="1"/>
    <col min="11531" max="11532" width="12.5" style="328" customWidth="1"/>
    <col min="11533" max="11777" width="10.6640625" style="328"/>
    <col min="11778" max="11781" width="13.75" style="328" customWidth="1"/>
    <col min="11782" max="11782" width="6.83203125" style="328" customWidth="1"/>
    <col min="11783" max="11786" width="13.75" style="328" customWidth="1"/>
    <col min="11787" max="11788" width="12.5" style="328" customWidth="1"/>
    <col min="11789" max="12033" width="10.6640625" style="328"/>
    <col min="12034" max="12037" width="13.75" style="328" customWidth="1"/>
    <col min="12038" max="12038" width="6.83203125" style="328" customWidth="1"/>
    <col min="12039" max="12042" width="13.75" style="328" customWidth="1"/>
    <col min="12043" max="12044" width="12.5" style="328" customWidth="1"/>
    <col min="12045" max="12289" width="10.6640625" style="328"/>
    <col min="12290" max="12293" width="13.75" style="328" customWidth="1"/>
    <col min="12294" max="12294" width="6.83203125" style="328" customWidth="1"/>
    <col min="12295" max="12298" width="13.75" style="328" customWidth="1"/>
    <col min="12299" max="12300" width="12.5" style="328" customWidth="1"/>
    <col min="12301" max="12545" width="10.6640625" style="328"/>
    <col min="12546" max="12549" width="13.75" style="328" customWidth="1"/>
    <col min="12550" max="12550" width="6.83203125" style="328" customWidth="1"/>
    <col min="12551" max="12554" width="13.75" style="328" customWidth="1"/>
    <col min="12555" max="12556" width="12.5" style="328" customWidth="1"/>
    <col min="12557" max="12801" width="10.6640625" style="328"/>
    <col min="12802" max="12805" width="13.75" style="328" customWidth="1"/>
    <col min="12806" max="12806" width="6.83203125" style="328" customWidth="1"/>
    <col min="12807" max="12810" width="13.75" style="328" customWidth="1"/>
    <col min="12811" max="12812" width="12.5" style="328" customWidth="1"/>
    <col min="12813" max="13057" width="10.6640625" style="328"/>
    <col min="13058" max="13061" width="13.75" style="328" customWidth="1"/>
    <col min="13062" max="13062" width="6.83203125" style="328" customWidth="1"/>
    <col min="13063" max="13066" width="13.75" style="328" customWidth="1"/>
    <col min="13067" max="13068" width="12.5" style="328" customWidth="1"/>
    <col min="13069" max="13313" width="10.6640625" style="328"/>
    <col min="13314" max="13317" width="13.75" style="328" customWidth="1"/>
    <col min="13318" max="13318" width="6.83203125" style="328" customWidth="1"/>
    <col min="13319" max="13322" width="13.75" style="328" customWidth="1"/>
    <col min="13323" max="13324" width="12.5" style="328" customWidth="1"/>
    <col min="13325" max="13569" width="10.6640625" style="328"/>
    <col min="13570" max="13573" width="13.75" style="328" customWidth="1"/>
    <col min="13574" max="13574" width="6.83203125" style="328" customWidth="1"/>
    <col min="13575" max="13578" width="13.75" style="328" customWidth="1"/>
    <col min="13579" max="13580" width="12.5" style="328" customWidth="1"/>
    <col min="13581" max="13825" width="10.6640625" style="328"/>
    <col min="13826" max="13829" width="13.75" style="328" customWidth="1"/>
    <col min="13830" max="13830" width="6.83203125" style="328" customWidth="1"/>
    <col min="13831" max="13834" width="13.75" style="328" customWidth="1"/>
    <col min="13835" max="13836" width="12.5" style="328" customWidth="1"/>
    <col min="13837" max="14081" width="10.6640625" style="328"/>
    <col min="14082" max="14085" width="13.75" style="328" customWidth="1"/>
    <col min="14086" max="14086" width="6.83203125" style="328" customWidth="1"/>
    <col min="14087" max="14090" width="13.75" style="328" customWidth="1"/>
    <col min="14091" max="14092" width="12.5" style="328" customWidth="1"/>
    <col min="14093" max="14337" width="10.6640625" style="328"/>
    <col min="14338" max="14341" width="13.75" style="328" customWidth="1"/>
    <col min="14342" max="14342" width="6.83203125" style="328" customWidth="1"/>
    <col min="14343" max="14346" width="13.75" style="328" customWidth="1"/>
    <col min="14347" max="14348" width="12.5" style="328" customWidth="1"/>
    <col min="14349" max="14593" width="10.6640625" style="328"/>
    <col min="14594" max="14597" width="13.75" style="328" customWidth="1"/>
    <col min="14598" max="14598" width="6.83203125" style="328" customWidth="1"/>
    <col min="14599" max="14602" width="13.75" style="328" customWidth="1"/>
    <col min="14603" max="14604" width="12.5" style="328" customWidth="1"/>
    <col min="14605" max="14849" width="10.6640625" style="328"/>
    <col min="14850" max="14853" width="13.75" style="328" customWidth="1"/>
    <col min="14854" max="14854" width="6.83203125" style="328" customWidth="1"/>
    <col min="14855" max="14858" width="13.75" style="328" customWidth="1"/>
    <col min="14859" max="14860" width="12.5" style="328" customWidth="1"/>
    <col min="14861" max="15105" width="10.6640625" style="328"/>
    <col min="15106" max="15109" width="13.75" style="328" customWidth="1"/>
    <col min="15110" max="15110" width="6.83203125" style="328" customWidth="1"/>
    <col min="15111" max="15114" width="13.75" style="328" customWidth="1"/>
    <col min="15115" max="15116" width="12.5" style="328" customWidth="1"/>
    <col min="15117" max="15361" width="10.6640625" style="328"/>
    <col min="15362" max="15365" width="13.75" style="328" customWidth="1"/>
    <col min="15366" max="15366" width="6.83203125" style="328" customWidth="1"/>
    <col min="15367" max="15370" width="13.75" style="328" customWidth="1"/>
    <col min="15371" max="15372" width="12.5" style="328" customWidth="1"/>
    <col min="15373" max="15617" width="10.6640625" style="328"/>
    <col min="15618" max="15621" width="13.75" style="328" customWidth="1"/>
    <col min="15622" max="15622" width="6.83203125" style="328" customWidth="1"/>
    <col min="15623" max="15626" width="13.75" style="328" customWidth="1"/>
    <col min="15627" max="15628" width="12.5" style="328" customWidth="1"/>
    <col min="15629" max="15873" width="10.6640625" style="328"/>
    <col min="15874" max="15877" width="13.75" style="328" customWidth="1"/>
    <col min="15878" max="15878" width="6.83203125" style="328" customWidth="1"/>
    <col min="15879" max="15882" width="13.75" style="328" customWidth="1"/>
    <col min="15883" max="15884" width="12.5" style="328" customWidth="1"/>
    <col min="15885" max="16129" width="10.6640625" style="328"/>
    <col min="16130" max="16133" width="13.75" style="328" customWidth="1"/>
    <col min="16134" max="16134" width="6.83203125" style="328" customWidth="1"/>
    <col min="16135" max="16138" width="13.75" style="328" customWidth="1"/>
    <col min="16139" max="16140" width="12.5" style="328" customWidth="1"/>
    <col min="16141" max="16384" width="10.6640625" style="328"/>
  </cols>
  <sheetData>
    <row r="1" spans="1:12" ht="32" customHeight="1" thickBot="1">
      <c r="A1" s="329" t="s">
        <v>519</v>
      </c>
    </row>
    <row r="2" spans="1:12" ht="30.5" customHeight="1">
      <c r="A2" s="330"/>
      <c r="B2" s="1349" t="s">
        <v>3960</v>
      </c>
      <c r="C2" s="1350"/>
      <c r="D2" s="1350"/>
      <c r="E2" s="1350"/>
      <c r="F2" s="1350"/>
      <c r="G2" s="1350"/>
      <c r="H2" s="1350"/>
      <c r="I2" s="1350"/>
      <c r="J2" s="1351"/>
    </row>
    <row r="3" spans="1:12" ht="40.5" customHeight="1" thickBot="1">
      <c r="B3" s="1352"/>
      <c r="C3" s="1353"/>
      <c r="D3" s="1353"/>
      <c r="E3" s="1353"/>
      <c r="F3" s="1353"/>
      <c r="G3" s="1353"/>
      <c r="H3" s="1353"/>
      <c r="I3" s="1353"/>
      <c r="J3" s="1354"/>
    </row>
    <row r="6" spans="1:12" ht="20">
      <c r="L6" s="331" t="s">
        <v>520</v>
      </c>
    </row>
  </sheetData>
  <mergeCells count="1">
    <mergeCell ref="B2:J3"/>
  </mergeCells>
  <hyperlinks>
    <hyperlink ref="A1" location="Sommaire!A1" display="S"/>
  </hyperlinks>
  <printOptions horizontalCentered="1" verticalCentered="1"/>
  <pageMargins left="0.59055118110236227" right="0.39370078740157483" top="0.39370078740157483" bottom="0.39370078740157483"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2:D76"/>
  <sheetViews>
    <sheetView showGridLines="0" showRowColHeaders="0" workbookViewId="0">
      <pane ySplit="3" topLeftCell="A46" activePane="bottomLeft" state="frozen"/>
      <selection activeCell="D5" sqref="D5"/>
      <selection pane="bottomLeft" activeCell="A2" sqref="A2"/>
    </sheetView>
  </sheetViews>
  <sheetFormatPr baseColWidth="10" defaultRowHeight="14"/>
  <cols>
    <col min="1" max="1" width="7.6640625" style="332" customWidth="1"/>
    <col min="2" max="2" width="27.9140625" style="335" customWidth="1"/>
    <col min="3" max="3" width="27.6640625" style="335" customWidth="1"/>
    <col min="4" max="4" width="33.75" style="335" customWidth="1"/>
    <col min="5" max="5" width="20.58203125" style="332" customWidth="1"/>
    <col min="6" max="256" width="10.6640625" style="332"/>
    <col min="257" max="257" width="5.33203125" style="332" customWidth="1"/>
    <col min="258" max="258" width="27.9140625" style="332" customWidth="1"/>
    <col min="259" max="259" width="27.6640625" style="332" customWidth="1"/>
    <col min="260" max="260" width="33.75" style="332" customWidth="1"/>
    <col min="261" max="261" width="20.58203125" style="332" customWidth="1"/>
    <col min="262" max="512" width="10.6640625" style="332"/>
    <col min="513" max="513" width="5.33203125" style="332" customWidth="1"/>
    <col min="514" max="514" width="27.9140625" style="332" customWidth="1"/>
    <col min="515" max="515" width="27.6640625" style="332" customWidth="1"/>
    <col min="516" max="516" width="33.75" style="332" customWidth="1"/>
    <col min="517" max="517" width="20.58203125" style="332" customWidth="1"/>
    <col min="518" max="768" width="10.6640625" style="332"/>
    <col min="769" max="769" width="5.33203125" style="332" customWidth="1"/>
    <col min="770" max="770" width="27.9140625" style="332" customWidth="1"/>
    <col min="771" max="771" width="27.6640625" style="332" customWidth="1"/>
    <col min="772" max="772" width="33.75" style="332" customWidth="1"/>
    <col min="773" max="773" width="20.58203125" style="332" customWidth="1"/>
    <col min="774" max="1024" width="10.6640625" style="332"/>
    <col min="1025" max="1025" width="5.33203125" style="332" customWidth="1"/>
    <col min="1026" max="1026" width="27.9140625" style="332" customWidth="1"/>
    <col min="1027" max="1027" width="27.6640625" style="332" customWidth="1"/>
    <col min="1028" max="1028" width="33.75" style="332" customWidth="1"/>
    <col min="1029" max="1029" width="20.58203125" style="332" customWidth="1"/>
    <col min="1030" max="1280" width="10.6640625" style="332"/>
    <col min="1281" max="1281" width="5.33203125" style="332" customWidth="1"/>
    <col min="1282" max="1282" width="27.9140625" style="332" customWidth="1"/>
    <col min="1283" max="1283" width="27.6640625" style="332" customWidth="1"/>
    <col min="1284" max="1284" width="33.75" style="332" customWidth="1"/>
    <col min="1285" max="1285" width="20.58203125" style="332" customWidth="1"/>
    <col min="1286" max="1536" width="10.6640625" style="332"/>
    <col min="1537" max="1537" width="5.33203125" style="332" customWidth="1"/>
    <col min="1538" max="1538" width="27.9140625" style="332" customWidth="1"/>
    <col min="1539" max="1539" width="27.6640625" style="332" customWidth="1"/>
    <col min="1540" max="1540" width="33.75" style="332" customWidth="1"/>
    <col min="1541" max="1541" width="20.58203125" style="332" customWidth="1"/>
    <col min="1542" max="1792" width="10.6640625" style="332"/>
    <col min="1793" max="1793" width="5.33203125" style="332" customWidth="1"/>
    <col min="1794" max="1794" width="27.9140625" style="332" customWidth="1"/>
    <col min="1795" max="1795" width="27.6640625" style="332" customWidth="1"/>
    <col min="1796" max="1796" width="33.75" style="332" customWidth="1"/>
    <col min="1797" max="1797" width="20.58203125" style="332" customWidth="1"/>
    <col min="1798" max="2048" width="10.6640625" style="332"/>
    <col min="2049" max="2049" width="5.33203125" style="332" customWidth="1"/>
    <col min="2050" max="2050" width="27.9140625" style="332" customWidth="1"/>
    <col min="2051" max="2051" width="27.6640625" style="332" customWidth="1"/>
    <col min="2052" max="2052" width="33.75" style="332" customWidth="1"/>
    <col min="2053" max="2053" width="20.58203125" style="332" customWidth="1"/>
    <col min="2054" max="2304" width="10.6640625" style="332"/>
    <col min="2305" max="2305" width="5.33203125" style="332" customWidth="1"/>
    <col min="2306" max="2306" width="27.9140625" style="332" customWidth="1"/>
    <col min="2307" max="2307" width="27.6640625" style="332" customWidth="1"/>
    <col min="2308" max="2308" width="33.75" style="332" customWidth="1"/>
    <col min="2309" max="2309" width="20.58203125" style="332" customWidth="1"/>
    <col min="2310" max="2560" width="10.6640625" style="332"/>
    <col min="2561" max="2561" width="5.33203125" style="332" customWidth="1"/>
    <col min="2562" max="2562" width="27.9140625" style="332" customWidth="1"/>
    <col min="2563" max="2563" width="27.6640625" style="332" customWidth="1"/>
    <col min="2564" max="2564" width="33.75" style="332" customWidth="1"/>
    <col min="2565" max="2565" width="20.58203125" style="332" customWidth="1"/>
    <col min="2566" max="2816" width="10.6640625" style="332"/>
    <col min="2817" max="2817" width="5.33203125" style="332" customWidth="1"/>
    <col min="2818" max="2818" width="27.9140625" style="332" customWidth="1"/>
    <col min="2819" max="2819" width="27.6640625" style="332" customWidth="1"/>
    <col min="2820" max="2820" width="33.75" style="332" customWidth="1"/>
    <col min="2821" max="2821" width="20.58203125" style="332" customWidth="1"/>
    <col min="2822" max="3072" width="10.6640625" style="332"/>
    <col min="3073" max="3073" width="5.33203125" style="332" customWidth="1"/>
    <col min="3074" max="3074" width="27.9140625" style="332" customWidth="1"/>
    <col min="3075" max="3075" width="27.6640625" style="332" customWidth="1"/>
    <col min="3076" max="3076" width="33.75" style="332" customWidth="1"/>
    <col min="3077" max="3077" width="20.58203125" style="332" customWidth="1"/>
    <col min="3078" max="3328" width="10.6640625" style="332"/>
    <col min="3329" max="3329" width="5.33203125" style="332" customWidth="1"/>
    <col min="3330" max="3330" width="27.9140625" style="332" customWidth="1"/>
    <col min="3331" max="3331" width="27.6640625" style="332" customWidth="1"/>
    <col min="3332" max="3332" width="33.75" style="332" customWidth="1"/>
    <col min="3333" max="3333" width="20.58203125" style="332" customWidth="1"/>
    <col min="3334" max="3584" width="10.6640625" style="332"/>
    <col min="3585" max="3585" width="5.33203125" style="332" customWidth="1"/>
    <col min="3586" max="3586" width="27.9140625" style="332" customWidth="1"/>
    <col min="3587" max="3587" width="27.6640625" style="332" customWidth="1"/>
    <col min="3588" max="3588" width="33.75" style="332" customWidth="1"/>
    <col min="3589" max="3589" width="20.58203125" style="332" customWidth="1"/>
    <col min="3590" max="3840" width="10.6640625" style="332"/>
    <col min="3841" max="3841" width="5.33203125" style="332" customWidth="1"/>
    <col min="3842" max="3842" width="27.9140625" style="332" customWidth="1"/>
    <col min="3843" max="3843" width="27.6640625" style="332" customWidth="1"/>
    <col min="3844" max="3844" width="33.75" style="332" customWidth="1"/>
    <col min="3845" max="3845" width="20.58203125" style="332" customWidth="1"/>
    <col min="3846" max="4096" width="10.6640625" style="332"/>
    <col min="4097" max="4097" width="5.33203125" style="332" customWidth="1"/>
    <col min="4098" max="4098" width="27.9140625" style="332" customWidth="1"/>
    <col min="4099" max="4099" width="27.6640625" style="332" customWidth="1"/>
    <col min="4100" max="4100" width="33.75" style="332" customWidth="1"/>
    <col min="4101" max="4101" width="20.58203125" style="332" customWidth="1"/>
    <col min="4102" max="4352" width="10.6640625" style="332"/>
    <col min="4353" max="4353" width="5.33203125" style="332" customWidth="1"/>
    <col min="4354" max="4354" width="27.9140625" style="332" customWidth="1"/>
    <col min="4355" max="4355" width="27.6640625" style="332" customWidth="1"/>
    <col min="4356" max="4356" width="33.75" style="332" customWidth="1"/>
    <col min="4357" max="4357" width="20.58203125" style="332" customWidth="1"/>
    <col min="4358" max="4608" width="10.6640625" style="332"/>
    <col min="4609" max="4609" width="5.33203125" style="332" customWidth="1"/>
    <col min="4610" max="4610" width="27.9140625" style="332" customWidth="1"/>
    <col min="4611" max="4611" width="27.6640625" style="332" customWidth="1"/>
    <col min="4612" max="4612" width="33.75" style="332" customWidth="1"/>
    <col min="4613" max="4613" width="20.58203125" style="332" customWidth="1"/>
    <col min="4614" max="4864" width="10.6640625" style="332"/>
    <col min="4865" max="4865" width="5.33203125" style="332" customWidth="1"/>
    <col min="4866" max="4866" width="27.9140625" style="332" customWidth="1"/>
    <col min="4867" max="4867" width="27.6640625" style="332" customWidth="1"/>
    <col min="4868" max="4868" width="33.75" style="332" customWidth="1"/>
    <col min="4869" max="4869" width="20.58203125" style="332" customWidth="1"/>
    <col min="4870" max="5120" width="10.6640625" style="332"/>
    <col min="5121" max="5121" width="5.33203125" style="332" customWidth="1"/>
    <col min="5122" max="5122" width="27.9140625" style="332" customWidth="1"/>
    <col min="5123" max="5123" width="27.6640625" style="332" customWidth="1"/>
    <col min="5124" max="5124" width="33.75" style="332" customWidth="1"/>
    <col min="5125" max="5125" width="20.58203125" style="332" customWidth="1"/>
    <col min="5126" max="5376" width="10.6640625" style="332"/>
    <col min="5377" max="5377" width="5.33203125" style="332" customWidth="1"/>
    <col min="5378" max="5378" width="27.9140625" style="332" customWidth="1"/>
    <col min="5379" max="5379" width="27.6640625" style="332" customWidth="1"/>
    <col min="5380" max="5380" width="33.75" style="332" customWidth="1"/>
    <col min="5381" max="5381" width="20.58203125" style="332" customWidth="1"/>
    <col min="5382" max="5632" width="10.6640625" style="332"/>
    <col min="5633" max="5633" width="5.33203125" style="332" customWidth="1"/>
    <col min="5634" max="5634" width="27.9140625" style="332" customWidth="1"/>
    <col min="5635" max="5635" width="27.6640625" style="332" customWidth="1"/>
    <col min="5636" max="5636" width="33.75" style="332" customWidth="1"/>
    <col min="5637" max="5637" width="20.58203125" style="332" customWidth="1"/>
    <col min="5638" max="5888" width="10.6640625" style="332"/>
    <col min="5889" max="5889" width="5.33203125" style="332" customWidth="1"/>
    <col min="5890" max="5890" width="27.9140625" style="332" customWidth="1"/>
    <col min="5891" max="5891" width="27.6640625" style="332" customWidth="1"/>
    <col min="5892" max="5892" width="33.75" style="332" customWidth="1"/>
    <col min="5893" max="5893" width="20.58203125" style="332" customWidth="1"/>
    <col min="5894" max="6144" width="10.6640625" style="332"/>
    <col min="6145" max="6145" width="5.33203125" style="332" customWidth="1"/>
    <col min="6146" max="6146" width="27.9140625" style="332" customWidth="1"/>
    <col min="6147" max="6147" width="27.6640625" style="332" customWidth="1"/>
    <col min="6148" max="6148" width="33.75" style="332" customWidth="1"/>
    <col min="6149" max="6149" width="20.58203125" style="332" customWidth="1"/>
    <col min="6150" max="6400" width="10.6640625" style="332"/>
    <col min="6401" max="6401" width="5.33203125" style="332" customWidth="1"/>
    <col min="6402" max="6402" width="27.9140625" style="332" customWidth="1"/>
    <col min="6403" max="6403" width="27.6640625" style="332" customWidth="1"/>
    <col min="6404" max="6404" width="33.75" style="332" customWidth="1"/>
    <col min="6405" max="6405" width="20.58203125" style="332" customWidth="1"/>
    <col min="6406" max="6656" width="10.6640625" style="332"/>
    <col min="6657" max="6657" width="5.33203125" style="332" customWidth="1"/>
    <col min="6658" max="6658" width="27.9140625" style="332" customWidth="1"/>
    <col min="6659" max="6659" width="27.6640625" style="332" customWidth="1"/>
    <col min="6660" max="6660" width="33.75" style="332" customWidth="1"/>
    <col min="6661" max="6661" width="20.58203125" style="332" customWidth="1"/>
    <col min="6662" max="6912" width="10.6640625" style="332"/>
    <col min="6913" max="6913" width="5.33203125" style="332" customWidth="1"/>
    <col min="6914" max="6914" width="27.9140625" style="332" customWidth="1"/>
    <col min="6915" max="6915" width="27.6640625" style="332" customWidth="1"/>
    <col min="6916" max="6916" width="33.75" style="332" customWidth="1"/>
    <col min="6917" max="6917" width="20.58203125" style="332" customWidth="1"/>
    <col min="6918" max="7168" width="10.6640625" style="332"/>
    <col min="7169" max="7169" width="5.33203125" style="332" customWidth="1"/>
    <col min="7170" max="7170" width="27.9140625" style="332" customWidth="1"/>
    <col min="7171" max="7171" width="27.6640625" style="332" customWidth="1"/>
    <col min="7172" max="7172" width="33.75" style="332" customWidth="1"/>
    <col min="7173" max="7173" width="20.58203125" style="332" customWidth="1"/>
    <col min="7174" max="7424" width="10.6640625" style="332"/>
    <col min="7425" max="7425" width="5.33203125" style="332" customWidth="1"/>
    <col min="7426" max="7426" width="27.9140625" style="332" customWidth="1"/>
    <col min="7427" max="7427" width="27.6640625" style="332" customWidth="1"/>
    <col min="7428" max="7428" width="33.75" style="332" customWidth="1"/>
    <col min="7429" max="7429" width="20.58203125" style="332" customWidth="1"/>
    <col min="7430" max="7680" width="10.6640625" style="332"/>
    <col min="7681" max="7681" width="5.33203125" style="332" customWidth="1"/>
    <col min="7682" max="7682" width="27.9140625" style="332" customWidth="1"/>
    <col min="7683" max="7683" width="27.6640625" style="332" customWidth="1"/>
    <col min="7684" max="7684" width="33.75" style="332" customWidth="1"/>
    <col min="7685" max="7685" width="20.58203125" style="332" customWidth="1"/>
    <col min="7686" max="7936" width="10.6640625" style="332"/>
    <col min="7937" max="7937" width="5.33203125" style="332" customWidth="1"/>
    <col min="7938" max="7938" width="27.9140625" style="332" customWidth="1"/>
    <col min="7939" max="7939" width="27.6640625" style="332" customWidth="1"/>
    <col min="7940" max="7940" width="33.75" style="332" customWidth="1"/>
    <col min="7941" max="7941" width="20.58203125" style="332" customWidth="1"/>
    <col min="7942" max="8192" width="10.6640625" style="332"/>
    <col min="8193" max="8193" width="5.33203125" style="332" customWidth="1"/>
    <col min="8194" max="8194" width="27.9140625" style="332" customWidth="1"/>
    <col min="8195" max="8195" width="27.6640625" style="332" customWidth="1"/>
    <col min="8196" max="8196" width="33.75" style="332" customWidth="1"/>
    <col min="8197" max="8197" width="20.58203125" style="332" customWidth="1"/>
    <col min="8198" max="8448" width="10.6640625" style="332"/>
    <col min="8449" max="8449" width="5.33203125" style="332" customWidth="1"/>
    <col min="8450" max="8450" width="27.9140625" style="332" customWidth="1"/>
    <col min="8451" max="8451" width="27.6640625" style="332" customWidth="1"/>
    <col min="8452" max="8452" width="33.75" style="332" customWidth="1"/>
    <col min="8453" max="8453" width="20.58203125" style="332" customWidth="1"/>
    <col min="8454" max="8704" width="10.6640625" style="332"/>
    <col min="8705" max="8705" width="5.33203125" style="332" customWidth="1"/>
    <col min="8706" max="8706" width="27.9140625" style="332" customWidth="1"/>
    <col min="8707" max="8707" width="27.6640625" style="332" customWidth="1"/>
    <col min="8708" max="8708" width="33.75" style="332" customWidth="1"/>
    <col min="8709" max="8709" width="20.58203125" style="332" customWidth="1"/>
    <col min="8710" max="8960" width="10.6640625" style="332"/>
    <col min="8961" max="8961" width="5.33203125" style="332" customWidth="1"/>
    <col min="8962" max="8962" width="27.9140625" style="332" customWidth="1"/>
    <col min="8963" max="8963" width="27.6640625" style="332" customWidth="1"/>
    <col min="8964" max="8964" width="33.75" style="332" customWidth="1"/>
    <col min="8965" max="8965" width="20.58203125" style="332" customWidth="1"/>
    <col min="8966" max="9216" width="10.6640625" style="332"/>
    <col min="9217" max="9217" width="5.33203125" style="332" customWidth="1"/>
    <col min="9218" max="9218" width="27.9140625" style="332" customWidth="1"/>
    <col min="9219" max="9219" width="27.6640625" style="332" customWidth="1"/>
    <col min="9220" max="9220" width="33.75" style="332" customWidth="1"/>
    <col min="9221" max="9221" width="20.58203125" style="332" customWidth="1"/>
    <col min="9222" max="9472" width="10.6640625" style="332"/>
    <col min="9473" max="9473" width="5.33203125" style="332" customWidth="1"/>
    <col min="9474" max="9474" width="27.9140625" style="332" customWidth="1"/>
    <col min="9475" max="9475" width="27.6640625" style="332" customWidth="1"/>
    <col min="9476" max="9476" width="33.75" style="332" customWidth="1"/>
    <col min="9477" max="9477" width="20.58203125" style="332" customWidth="1"/>
    <col min="9478" max="9728" width="10.6640625" style="332"/>
    <col min="9729" max="9729" width="5.33203125" style="332" customWidth="1"/>
    <col min="9730" max="9730" width="27.9140625" style="332" customWidth="1"/>
    <col min="9731" max="9731" width="27.6640625" style="332" customWidth="1"/>
    <col min="9732" max="9732" width="33.75" style="332" customWidth="1"/>
    <col min="9733" max="9733" width="20.58203125" style="332" customWidth="1"/>
    <col min="9734" max="9984" width="10.6640625" style="332"/>
    <col min="9985" max="9985" width="5.33203125" style="332" customWidth="1"/>
    <col min="9986" max="9986" width="27.9140625" style="332" customWidth="1"/>
    <col min="9987" max="9987" width="27.6640625" style="332" customWidth="1"/>
    <col min="9988" max="9988" width="33.75" style="332" customWidth="1"/>
    <col min="9989" max="9989" width="20.58203125" style="332" customWidth="1"/>
    <col min="9990" max="10240" width="10.6640625" style="332"/>
    <col min="10241" max="10241" width="5.33203125" style="332" customWidth="1"/>
    <col min="10242" max="10242" width="27.9140625" style="332" customWidth="1"/>
    <col min="10243" max="10243" width="27.6640625" style="332" customWidth="1"/>
    <col min="10244" max="10244" width="33.75" style="332" customWidth="1"/>
    <col min="10245" max="10245" width="20.58203125" style="332" customWidth="1"/>
    <col min="10246" max="10496" width="10.6640625" style="332"/>
    <col min="10497" max="10497" width="5.33203125" style="332" customWidth="1"/>
    <col min="10498" max="10498" width="27.9140625" style="332" customWidth="1"/>
    <col min="10499" max="10499" width="27.6640625" style="332" customWidth="1"/>
    <col min="10500" max="10500" width="33.75" style="332" customWidth="1"/>
    <col min="10501" max="10501" width="20.58203125" style="332" customWidth="1"/>
    <col min="10502" max="10752" width="10.6640625" style="332"/>
    <col min="10753" max="10753" width="5.33203125" style="332" customWidth="1"/>
    <col min="10754" max="10754" width="27.9140625" style="332" customWidth="1"/>
    <col min="10755" max="10755" width="27.6640625" style="332" customWidth="1"/>
    <col min="10756" max="10756" width="33.75" style="332" customWidth="1"/>
    <col min="10757" max="10757" width="20.58203125" style="332" customWidth="1"/>
    <col min="10758" max="11008" width="10.6640625" style="332"/>
    <col min="11009" max="11009" width="5.33203125" style="332" customWidth="1"/>
    <col min="11010" max="11010" width="27.9140625" style="332" customWidth="1"/>
    <col min="11011" max="11011" width="27.6640625" style="332" customWidth="1"/>
    <col min="11012" max="11012" width="33.75" style="332" customWidth="1"/>
    <col min="11013" max="11013" width="20.58203125" style="332" customWidth="1"/>
    <col min="11014" max="11264" width="10.6640625" style="332"/>
    <col min="11265" max="11265" width="5.33203125" style="332" customWidth="1"/>
    <col min="11266" max="11266" width="27.9140625" style="332" customWidth="1"/>
    <col min="11267" max="11267" width="27.6640625" style="332" customWidth="1"/>
    <col min="11268" max="11268" width="33.75" style="332" customWidth="1"/>
    <col min="11269" max="11269" width="20.58203125" style="332" customWidth="1"/>
    <col min="11270" max="11520" width="10.6640625" style="332"/>
    <col min="11521" max="11521" width="5.33203125" style="332" customWidth="1"/>
    <col min="11522" max="11522" width="27.9140625" style="332" customWidth="1"/>
    <col min="11523" max="11523" width="27.6640625" style="332" customWidth="1"/>
    <col min="11524" max="11524" width="33.75" style="332" customWidth="1"/>
    <col min="11525" max="11525" width="20.58203125" style="332" customWidth="1"/>
    <col min="11526" max="11776" width="10.6640625" style="332"/>
    <col min="11777" max="11777" width="5.33203125" style="332" customWidth="1"/>
    <col min="11778" max="11778" width="27.9140625" style="332" customWidth="1"/>
    <col min="11779" max="11779" width="27.6640625" style="332" customWidth="1"/>
    <col min="11780" max="11780" width="33.75" style="332" customWidth="1"/>
    <col min="11781" max="11781" width="20.58203125" style="332" customWidth="1"/>
    <col min="11782" max="12032" width="10.6640625" style="332"/>
    <col min="12033" max="12033" width="5.33203125" style="332" customWidth="1"/>
    <col min="12034" max="12034" width="27.9140625" style="332" customWidth="1"/>
    <col min="12035" max="12035" width="27.6640625" style="332" customWidth="1"/>
    <col min="12036" max="12036" width="33.75" style="332" customWidth="1"/>
    <col min="12037" max="12037" width="20.58203125" style="332" customWidth="1"/>
    <col min="12038" max="12288" width="10.6640625" style="332"/>
    <col min="12289" max="12289" width="5.33203125" style="332" customWidth="1"/>
    <col min="12290" max="12290" width="27.9140625" style="332" customWidth="1"/>
    <col min="12291" max="12291" width="27.6640625" style="332" customWidth="1"/>
    <col min="12292" max="12292" width="33.75" style="332" customWidth="1"/>
    <col min="12293" max="12293" width="20.58203125" style="332" customWidth="1"/>
    <col min="12294" max="12544" width="10.6640625" style="332"/>
    <col min="12545" max="12545" width="5.33203125" style="332" customWidth="1"/>
    <col min="12546" max="12546" width="27.9140625" style="332" customWidth="1"/>
    <col min="12547" max="12547" width="27.6640625" style="332" customWidth="1"/>
    <col min="12548" max="12548" width="33.75" style="332" customWidth="1"/>
    <col min="12549" max="12549" width="20.58203125" style="332" customWidth="1"/>
    <col min="12550" max="12800" width="10.6640625" style="332"/>
    <col min="12801" max="12801" width="5.33203125" style="332" customWidth="1"/>
    <col min="12802" max="12802" width="27.9140625" style="332" customWidth="1"/>
    <col min="12803" max="12803" width="27.6640625" style="332" customWidth="1"/>
    <col min="12804" max="12804" width="33.75" style="332" customWidth="1"/>
    <col min="12805" max="12805" width="20.58203125" style="332" customWidth="1"/>
    <col min="12806" max="13056" width="10.6640625" style="332"/>
    <col min="13057" max="13057" width="5.33203125" style="332" customWidth="1"/>
    <col min="13058" max="13058" width="27.9140625" style="332" customWidth="1"/>
    <col min="13059" max="13059" width="27.6640625" style="332" customWidth="1"/>
    <col min="13060" max="13060" width="33.75" style="332" customWidth="1"/>
    <col min="13061" max="13061" width="20.58203125" style="332" customWidth="1"/>
    <col min="13062" max="13312" width="10.6640625" style="332"/>
    <col min="13313" max="13313" width="5.33203125" style="332" customWidth="1"/>
    <col min="13314" max="13314" width="27.9140625" style="332" customWidth="1"/>
    <col min="13315" max="13315" width="27.6640625" style="332" customWidth="1"/>
    <col min="13316" max="13316" width="33.75" style="332" customWidth="1"/>
    <col min="13317" max="13317" width="20.58203125" style="332" customWidth="1"/>
    <col min="13318" max="13568" width="10.6640625" style="332"/>
    <col min="13569" max="13569" width="5.33203125" style="332" customWidth="1"/>
    <col min="13570" max="13570" width="27.9140625" style="332" customWidth="1"/>
    <col min="13571" max="13571" width="27.6640625" style="332" customWidth="1"/>
    <col min="13572" max="13572" width="33.75" style="332" customWidth="1"/>
    <col min="13573" max="13573" width="20.58203125" style="332" customWidth="1"/>
    <col min="13574" max="13824" width="10.6640625" style="332"/>
    <col min="13825" max="13825" width="5.33203125" style="332" customWidth="1"/>
    <col min="13826" max="13826" width="27.9140625" style="332" customWidth="1"/>
    <col min="13827" max="13827" width="27.6640625" style="332" customWidth="1"/>
    <col min="13828" max="13828" width="33.75" style="332" customWidth="1"/>
    <col min="13829" max="13829" width="20.58203125" style="332" customWidth="1"/>
    <col min="13830" max="14080" width="10.6640625" style="332"/>
    <col min="14081" max="14081" width="5.33203125" style="332" customWidth="1"/>
    <col min="14082" max="14082" width="27.9140625" style="332" customWidth="1"/>
    <col min="14083" max="14083" width="27.6640625" style="332" customWidth="1"/>
    <col min="14084" max="14084" width="33.75" style="332" customWidth="1"/>
    <col min="14085" max="14085" width="20.58203125" style="332" customWidth="1"/>
    <col min="14086" max="14336" width="10.6640625" style="332"/>
    <col min="14337" max="14337" width="5.33203125" style="332" customWidth="1"/>
    <col min="14338" max="14338" width="27.9140625" style="332" customWidth="1"/>
    <col min="14339" max="14339" width="27.6640625" style="332" customWidth="1"/>
    <col min="14340" max="14340" width="33.75" style="332" customWidth="1"/>
    <col min="14341" max="14341" width="20.58203125" style="332" customWidth="1"/>
    <col min="14342" max="14592" width="10.6640625" style="332"/>
    <col min="14593" max="14593" width="5.33203125" style="332" customWidth="1"/>
    <col min="14594" max="14594" width="27.9140625" style="332" customWidth="1"/>
    <col min="14595" max="14595" width="27.6640625" style="332" customWidth="1"/>
    <col min="14596" max="14596" width="33.75" style="332" customWidth="1"/>
    <col min="14597" max="14597" width="20.58203125" style="332" customWidth="1"/>
    <col min="14598" max="14848" width="10.6640625" style="332"/>
    <col min="14849" max="14849" width="5.33203125" style="332" customWidth="1"/>
    <col min="14850" max="14850" width="27.9140625" style="332" customWidth="1"/>
    <col min="14851" max="14851" width="27.6640625" style="332" customWidth="1"/>
    <col min="14852" max="14852" width="33.75" style="332" customWidth="1"/>
    <col min="14853" max="14853" width="20.58203125" style="332" customWidth="1"/>
    <col min="14854" max="15104" width="10.6640625" style="332"/>
    <col min="15105" max="15105" width="5.33203125" style="332" customWidth="1"/>
    <col min="15106" max="15106" width="27.9140625" style="332" customWidth="1"/>
    <col min="15107" max="15107" width="27.6640625" style="332" customWidth="1"/>
    <col min="15108" max="15108" width="33.75" style="332" customWidth="1"/>
    <col min="15109" max="15109" width="20.58203125" style="332" customWidth="1"/>
    <col min="15110" max="15360" width="10.6640625" style="332"/>
    <col min="15361" max="15361" width="5.33203125" style="332" customWidth="1"/>
    <col min="15362" max="15362" width="27.9140625" style="332" customWidth="1"/>
    <col min="15363" max="15363" width="27.6640625" style="332" customWidth="1"/>
    <col min="15364" max="15364" width="33.75" style="332" customWidth="1"/>
    <col min="15365" max="15365" width="20.58203125" style="332" customWidth="1"/>
    <col min="15366" max="15616" width="10.6640625" style="332"/>
    <col min="15617" max="15617" width="5.33203125" style="332" customWidth="1"/>
    <col min="15618" max="15618" width="27.9140625" style="332" customWidth="1"/>
    <col min="15619" max="15619" width="27.6640625" style="332" customWidth="1"/>
    <col min="15620" max="15620" width="33.75" style="332" customWidth="1"/>
    <col min="15621" max="15621" width="20.58203125" style="332" customWidth="1"/>
    <col min="15622" max="15872" width="10.6640625" style="332"/>
    <col min="15873" max="15873" width="5.33203125" style="332" customWidth="1"/>
    <col min="15874" max="15874" width="27.9140625" style="332" customWidth="1"/>
    <col min="15875" max="15875" width="27.6640625" style="332" customWidth="1"/>
    <col min="15876" max="15876" width="33.75" style="332" customWidth="1"/>
    <col min="15877" max="15877" width="20.58203125" style="332" customWidth="1"/>
    <col min="15878" max="16128" width="10.6640625" style="332"/>
    <col min="16129" max="16129" width="5.33203125" style="332" customWidth="1"/>
    <col min="16130" max="16130" width="27.9140625" style="332" customWidth="1"/>
    <col min="16131" max="16131" width="27.6640625" style="332" customWidth="1"/>
    <col min="16132" max="16132" width="33.75" style="332" customWidth="1"/>
    <col min="16133" max="16133" width="20.58203125" style="332" customWidth="1"/>
    <col min="16134" max="16384" width="10.6640625" style="332"/>
  </cols>
  <sheetData>
    <row r="2" spans="1:4" ht="42.75" customHeight="1">
      <c r="A2" s="329" t="s">
        <v>519</v>
      </c>
      <c r="B2" s="1355" t="s">
        <v>521</v>
      </c>
      <c r="C2" s="1356"/>
      <c r="D2" s="1357"/>
    </row>
    <row r="4" spans="1:4" ht="42" customHeight="1">
      <c r="B4" s="333" t="s">
        <v>522</v>
      </c>
      <c r="C4" s="333" t="s">
        <v>523</v>
      </c>
      <c r="D4" s="333" t="s">
        <v>524</v>
      </c>
    </row>
    <row r="5" spans="1:4" ht="51.75" customHeight="1">
      <c r="B5" s="333" t="s">
        <v>525</v>
      </c>
      <c r="C5" s="333" t="s">
        <v>526</v>
      </c>
      <c r="D5" s="333" t="s">
        <v>527</v>
      </c>
    </row>
    <row r="6" spans="1:4" ht="51.75" customHeight="1">
      <c r="B6" s="333" t="s">
        <v>528</v>
      </c>
      <c r="C6" s="333" t="s">
        <v>529</v>
      </c>
      <c r="D6" s="333" t="s">
        <v>530</v>
      </c>
    </row>
    <row r="7" spans="1:4" ht="51.75" customHeight="1">
      <c r="B7" s="333" t="s">
        <v>531</v>
      </c>
      <c r="C7" s="333" t="s">
        <v>532</v>
      </c>
      <c r="D7" s="333" t="s">
        <v>533</v>
      </c>
    </row>
    <row r="8" spans="1:4" ht="51.75" customHeight="1">
      <c r="B8" s="333" t="s">
        <v>534</v>
      </c>
      <c r="C8" s="333" t="s">
        <v>535</v>
      </c>
      <c r="D8" s="333" t="s">
        <v>536</v>
      </c>
    </row>
    <row r="9" spans="1:4" ht="51.75" customHeight="1">
      <c r="B9" s="333" t="s">
        <v>537</v>
      </c>
      <c r="C9" s="333" t="s">
        <v>538</v>
      </c>
      <c r="D9" s="333" t="s">
        <v>539</v>
      </c>
    </row>
    <row r="10" spans="1:4" ht="51.75" customHeight="1">
      <c r="B10" s="333" t="s">
        <v>540</v>
      </c>
      <c r="C10" s="333" t="s">
        <v>541</v>
      </c>
      <c r="D10" s="333" t="s">
        <v>542</v>
      </c>
    </row>
    <row r="11" spans="1:4" ht="51.75" customHeight="1">
      <c r="B11" s="333" t="s">
        <v>543</v>
      </c>
      <c r="C11" s="333" t="s">
        <v>544</v>
      </c>
      <c r="D11" s="333" t="s">
        <v>545</v>
      </c>
    </row>
    <row r="12" spans="1:4" ht="51.75" customHeight="1">
      <c r="B12" s="333" t="s">
        <v>546</v>
      </c>
      <c r="C12" s="333" t="s">
        <v>547</v>
      </c>
      <c r="D12" s="333" t="s">
        <v>548</v>
      </c>
    </row>
    <row r="13" spans="1:4" ht="51.75" customHeight="1">
      <c r="B13" s="333" t="s">
        <v>549</v>
      </c>
      <c r="C13" s="333" t="s">
        <v>550</v>
      </c>
      <c r="D13" s="333" t="s">
        <v>551</v>
      </c>
    </row>
    <row r="14" spans="1:4" ht="51.75" customHeight="1">
      <c r="B14" s="333" t="s">
        <v>552</v>
      </c>
      <c r="C14" s="333" t="s">
        <v>553</v>
      </c>
      <c r="D14" s="333" t="s">
        <v>554</v>
      </c>
    </row>
    <row r="15" spans="1:4" ht="51.75" customHeight="1">
      <c r="B15" s="333" t="s">
        <v>555</v>
      </c>
      <c r="C15" s="333" t="s">
        <v>556</v>
      </c>
      <c r="D15" s="333" t="s">
        <v>557</v>
      </c>
    </row>
    <row r="16" spans="1:4" ht="51.75" customHeight="1">
      <c r="B16" s="333" t="s">
        <v>558</v>
      </c>
      <c r="C16" s="333" t="s">
        <v>559</v>
      </c>
      <c r="D16" s="333" t="s">
        <v>560</v>
      </c>
    </row>
    <row r="17" spans="2:4" ht="51.75" customHeight="1">
      <c r="B17" s="333" t="s">
        <v>561</v>
      </c>
      <c r="C17" s="333" t="s">
        <v>562</v>
      </c>
      <c r="D17" s="333" t="s">
        <v>563</v>
      </c>
    </row>
    <row r="18" spans="2:4" ht="51.75" customHeight="1">
      <c r="B18" s="333" t="s">
        <v>564</v>
      </c>
      <c r="C18" s="333" t="s">
        <v>565</v>
      </c>
      <c r="D18" s="333" t="s">
        <v>566</v>
      </c>
    </row>
    <row r="19" spans="2:4" ht="51.75" customHeight="1">
      <c r="B19" s="333" t="s">
        <v>567</v>
      </c>
      <c r="C19" s="333" t="s">
        <v>568</v>
      </c>
      <c r="D19" s="333" t="s">
        <v>569</v>
      </c>
    </row>
    <row r="20" spans="2:4" ht="51.75" customHeight="1">
      <c r="B20" s="333" t="s">
        <v>570</v>
      </c>
      <c r="C20" s="333" t="s">
        <v>571</v>
      </c>
      <c r="D20" s="333" t="s">
        <v>572</v>
      </c>
    </row>
    <row r="21" spans="2:4" ht="51.75" customHeight="1">
      <c r="B21" s="333" t="s">
        <v>573</v>
      </c>
      <c r="C21" s="333" t="s">
        <v>574</v>
      </c>
      <c r="D21" s="333" t="s">
        <v>575</v>
      </c>
    </row>
    <row r="22" spans="2:4" ht="51.75" customHeight="1">
      <c r="B22" s="333" t="s">
        <v>576</v>
      </c>
      <c r="C22" s="333" t="s">
        <v>577</v>
      </c>
      <c r="D22" s="333" t="s">
        <v>578</v>
      </c>
    </row>
    <row r="23" spans="2:4" ht="51.75" customHeight="1">
      <c r="B23" s="333" t="s">
        <v>579</v>
      </c>
      <c r="C23" s="333" t="s">
        <v>580</v>
      </c>
      <c r="D23" s="333" t="s">
        <v>581</v>
      </c>
    </row>
    <row r="24" spans="2:4" ht="51.75" customHeight="1">
      <c r="B24" s="333" t="s">
        <v>582</v>
      </c>
      <c r="C24" s="333" t="s">
        <v>583</v>
      </c>
      <c r="D24" s="333" t="s">
        <v>584</v>
      </c>
    </row>
    <row r="25" spans="2:4" ht="51.75" customHeight="1">
      <c r="B25" s="333" t="s">
        <v>585</v>
      </c>
      <c r="C25" s="333" t="s">
        <v>586</v>
      </c>
      <c r="D25" s="333" t="s">
        <v>587</v>
      </c>
    </row>
    <row r="26" spans="2:4" ht="51.75" customHeight="1">
      <c r="B26" s="333" t="s">
        <v>588</v>
      </c>
      <c r="C26" s="333" t="s">
        <v>589</v>
      </c>
      <c r="D26" s="333" t="s">
        <v>590</v>
      </c>
    </row>
    <row r="27" spans="2:4" ht="51.75" customHeight="1">
      <c r="B27" s="333" t="s">
        <v>591</v>
      </c>
      <c r="C27" s="333" t="s">
        <v>592</v>
      </c>
      <c r="D27" s="333" t="s">
        <v>593</v>
      </c>
    </row>
    <row r="28" spans="2:4" ht="51.75" customHeight="1">
      <c r="B28" s="333" t="s">
        <v>594</v>
      </c>
      <c r="C28" s="333" t="s">
        <v>595</v>
      </c>
      <c r="D28" s="333" t="s">
        <v>596</v>
      </c>
    </row>
    <row r="29" spans="2:4" ht="51.75" customHeight="1">
      <c r="B29" s="333" t="s">
        <v>597</v>
      </c>
      <c r="C29" s="333" t="s">
        <v>598</v>
      </c>
      <c r="D29" s="333" t="s">
        <v>599</v>
      </c>
    </row>
    <row r="30" spans="2:4" ht="51.75" customHeight="1">
      <c r="B30" s="333" t="s">
        <v>600</v>
      </c>
      <c r="C30" s="333" t="s">
        <v>601</v>
      </c>
      <c r="D30" s="333" t="s">
        <v>602</v>
      </c>
    </row>
    <row r="31" spans="2:4" ht="51.75" customHeight="1">
      <c r="B31" s="333" t="s">
        <v>603</v>
      </c>
      <c r="C31" s="333" t="s">
        <v>604</v>
      </c>
      <c r="D31" s="333" t="s">
        <v>605</v>
      </c>
    </row>
    <row r="32" spans="2:4" ht="51.75" customHeight="1">
      <c r="B32" s="333" t="s">
        <v>606</v>
      </c>
      <c r="C32" s="333" t="s">
        <v>607</v>
      </c>
      <c r="D32" s="333" t="s">
        <v>608</v>
      </c>
    </row>
    <row r="33" spans="2:4" ht="51.75" customHeight="1">
      <c r="B33" s="333" t="s">
        <v>609</v>
      </c>
      <c r="C33" s="333" t="s">
        <v>610</v>
      </c>
      <c r="D33" s="333" t="s">
        <v>611</v>
      </c>
    </row>
    <row r="34" spans="2:4" ht="51.75" customHeight="1">
      <c r="B34" s="333" t="s">
        <v>612</v>
      </c>
      <c r="C34" s="333" t="s">
        <v>613</v>
      </c>
      <c r="D34" s="333" t="s">
        <v>614</v>
      </c>
    </row>
    <row r="35" spans="2:4" ht="51.75" customHeight="1">
      <c r="B35" s="333" t="s">
        <v>615</v>
      </c>
      <c r="C35" s="333" t="s">
        <v>616</v>
      </c>
      <c r="D35" s="333" t="s">
        <v>617</v>
      </c>
    </row>
    <row r="36" spans="2:4" ht="51.75" customHeight="1">
      <c r="B36" s="333" t="s">
        <v>618</v>
      </c>
      <c r="C36" s="333" t="s">
        <v>619</v>
      </c>
      <c r="D36" s="333" t="s">
        <v>620</v>
      </c>
    </row>
    <row r="37" spans="2:4" ht="51.75" customHeight="1">
      <c r="B37" s="333" t="s">
        <v>621</v>
      </c>
      <c r="C37" s="333" t="s">
        <v>622</v>
      </c>
      <c r="D37" s="333" t="s">
        <v>623</v>
      </c>
    </row>
    <row r="38" spans="2:4" ht="51.75" customHeight="1">
      <c r="B38" s="333" t="s">
        <v>624</v>
      </c>
      <c r="C38" s="333" t="s">
        <v>625</v>
      </c>
      <c r="D38" s="333" t="s">
        <v>626</v>
      </c>
    </row>
    <row r="39" spans="2:4" ht="51.75" customHeight="1">
      <c r="B39" s="333" t="s">
        <v>627</v>
      </c>
      <c r="C39" s="333" t="s">
        <v>628</v>
      </c>
      <c r="D39" s="333" t="s">
        <v>629</v>
      </c>
    </row>
    <row r="40" spans="2:4" ht="51.75" customHeight="1">
      <c r="B40" s="333" t="s">
        <v>630</v>
      </c>
      <c r="C40" s="333" t="s">
        <v>631</v>
      </c>
      <c r="D40" s="333" t="s">
        <v>632</v>
      </c>
    </row>
    <row r="41" spans="2:4" ht="51.75" customHeight="1">
      <c r="B41" s="333" t="s">
        <v>633</v>
      </c>
      <c r="C41" s="333" t="s">
        <v>634</v>
      </c>
      <c r="D41" s="333" t="s">
        <v>635</v>
      </c>
    </row>
    <row r="42" spans="2:4" ht="51.75" customHeight="1">
      <c r="B42" s="333" t="s">
        <v>636</v>
      </c>
      <c r="C42" s="333" t="s">
        <v>637</v>
      </c>
      <c r="D42" s="333" t="s">
        <v>638</v>
      </c>
    </row>
    <row r="43" spans="2:4" ht="51.75" customHeight="1">
      <c r="B43" s="333" t="s">
        <v>639</v>
      </c>
      <c r="C43" s="333" t="s">
        <v>640</v>
      </c>
      <c r="D43" s="333" t="s">
        <v>641</v>
      </c>
    </row>
    <row r="44" spans="2:4" ht="51.75" customHeight="1">
      <c r="B44" s="333" t="s">
        <v>642</v>
      </c>
      <c r="C44" s="333" t="s">
        <v>643</v>
      </c>
      <c r="D44" s="333" t="s">
        <v>644</v>
      </c>
    </row>
    <row r="45" spans="2:4" ht="51.75" customHeight="1">
      <c r="B45" s="333" t="s">
        <v>645</v>
      </c>
      <c r="C45" s="333" t="s">
        <v>646</v>
      </c>
      <c r="D45" s="333" t="s">
        <v>647</v>
      </c>
    </row>
    <row r="46" spans="2:4" ht="51.75" customHeight="1">
      <c r="B46" s="333" t="s">
        <v>648</v>
      </c>
      <c r="C46" s="333" t="s">
        <v>649</v>
      </c>
      <c r="D46" s="333" t="s">
        <v>650</v>
      </c>
    </row>
    <row r="47" spans="2:4" ht="51.75" customHeight="1">
      <c r="B47" s="333" t="s">
        <v>648</v>
      </c>
      <c r="C47" s="333" t="s">
        <v>651</v>
      </c>
      <c r="D47" s="333" t="s">
        <v>652</v>
      </c>
    </row>
    <row r="48" spans="2:4" ht="51.75" customHeight="1">
      <c r="B48" s="333" t="s">
        <v>653</v>
      </c>
      <c r="C48" s="333" t="s">
        <v>654</v>
      </c>
      <c r="D48" s="333" t="s">
        <v>1678</v>
      </c>
    </row>
    <row r="49" spans="2:4" ht="51.75" customHeight="1">
      <c r="B49" s="333" t="s">
        <v>655</v>
      </c>
      <c r="C49" s="333" t="s">
        <v>656</v>
      </c>
      <c r="D49" s="333" t="s">
        <v>657</v>
      </c>
    </row>
    <row r="50" spans="2:4" ht="51.75" customHeight="1">
      <c r="B50" s="333" t="s">
        <v>658</v>
      </c>
      <c r="C50" s="333" t="s">
        <v>659</v>
      </c>
      <c r="D50" s="333" t="s">
        <v>660</v>
      </c>
    </row>
    <row r="51" spans="2:4" ht="51.75" customHeight="1">
      <c r="B51" s="333" t="s">
        <v>661</v>
      </c>
      <c r="C51" s="333" t="s">
        <v>662</v>
      </c>
      <c r="D51" s="333" t="s">
        <v>663</v>
      </c>
    </row>
    <row r="52" spans="2:4" ht="51.75" customHeight="1">
      <c r="B52" s="333" t="s">
        <v>664</v>
      </c>
      <c r="C52" s="333" t="s">
        <v>665</v>
      </c>
      <c r="D52" s="333" t="s">
        <v>666</v>
      </c>
    </row>
    <row r="53" spans="2:4" ht="51.75" customHeight="1">
      <c r="B53" s="333" t="s">
        <v>667</v>
      </c>
      <c r="C53" s="333" t="s">
        <v>665</v>
      </c>
      <c r="D53" s="333" t="s">
        <v>668</v>
      </c>
    </row>
    <row r="54" spans="2:4" ht="51.75" customHeight="1">
      <c r="B54" s="333" t="s">
        <v>669</v>
      </c>
      <c r="C54" s="333" t="s">
        <v>670</v>
      </c>
      <c r="D54" s="333" t="s">
        <v>671</v>
      </c>
    </row>
    <row r="55" spans="2:4" ht="51.75" customHeight="1">
      <c r="B55" s="333" t="s">
        <v>672</v>
      </c>
      <c r="C55" s="333" t="s">
        <v>673</v>
      </c>
      <c r="D55" s="333" t="s">
        <v>674</v>
      </c>
    </row>
    <row r="56" spans="2:4" ht="51.75" customHeight="1">
      <c r="B56" s="333" t="s">
        <v>675</v>
      </c>
      <c r="C56" s="333" t="s">
        <v>676</v>
      </c>
      <c r="D56" s="333" t="s">
        <v>677</v>
      </c>
    </row>
    <row r="57" spans="2:4" ht="51.75" customHeight="1">
      <c r="B57" s="333" t="s">
        <v>678</v>
      </c>
      <c r="C57" s="333" t="s">
        <v>679</v>
      </c>
      <c r="D57" s="333" t="s">
        <v>680</v>
      </c>
    </row>
    <row r="58" spans="2:4" ht="51.75" customHeight="1">
      <c r="B58" s="333" t="s">
        <v>681</v>
      </c>
      <c r="C58" s="333" t="s">
        <v>682</v>
      </c>
      <c r="D58" s="333" t="s">
        <v>683</v>
      </c>
    </row>
    <row r="59" spans="2:4" ht="51.75" customHeight="1">
      <c r="B59" s="333" t="s">
        <v>684</v>
      </c>
      <c r="C59" s="333" t="s">
        <v>685</v>
      </c>
      <c r="D59" s="333" t="s">
        <v>686</v>
      </c>
    </row>
    <row r="60" spans="2:4" ht="51.75" customHeight="1">
      <c r="B60" s="333" t="s">
        <v>684</v>
      </c>
      <c r="C60" s="333" t="s">
        <v>687</v>
      </c>
      <c r="D60" s="333" t="s">
        <v>688</v>
      </c>
    </row>
    <row r="61" spans="2:4" ht="51.75" customHeight="1">
      <c r="B61" s="333" t="s">
        <v>689</v>
      </c>
      <c r="C61" s="333" t="s">
        <v>690</v>
      </c>
      <c r="D61" s="333" t="s">
        <v>691</v>
      </c>
    </row>
    <row r="62" spans="2:4" ht="51.75" customHeight="1">
      <c r="B62" s="333" t="s">
        <v>692</v>
      </c>
      <c r="C62" s="333" t="s">
        <v>693</v>
      </c>
      <c r="D62" s="333" t="s">
        <v>694</v>
      </c>
    </row>
    <row r="63" spans="2:4" ht="51.75" customHeight="1">
      <c r="B63" s="333" t="s">
        <v>695</v>
      </c>
      <c r="C63" s="333" t="s">
        <v>696</v>
      </c>
      <c r="D63" s="333" t="s">
        <v>697</v>
      </c>
    </row>
    <row r="64" spans="2:4" ht="51.75" customHeight="1">
      <c r="B64" s="333" t="s">
        <v>698</v>
      </c>
      <c r="C64" s="333" t="s">
        <v>699</v>
      </c>
      <c r="D64" s="333" t="s">
        <v>700</v>
      </c>
    </row>
    <row r="65" spans="2:4" ht="51.75" customHeight="1">
      <c r="B65" s="333" t="s">
        <v>701</v>
      </c>
      <c r="C65" s="333" t="s">
        <v>702</v>
      </c>
      <c r="D65" s="333" t="s">
        <v>703</v>
      </c>
    </row>
    <row r="66" spans="2:4" ht="51.75" customHeight="1">
      <c r="B66" s="333" t="s">
        <v>704</v>
      </c>
      <c r="C66" s="334"/>
      <c r="D66" s="333" t="s">
        <v>705</v>
      </c>
    </row>
    <row r="67" spans="2:4" ht="51.75" customHeight="1">
      <c r="B67" s="333" t="s">
        <v>706</v>
      </c>
      <c r="C67" s="333" t="s">
        <v>708</v>
      </c>
      <c r="D67" s="333" t="s">
        <v>707</v>
      </c>
    </row>
    <row r="68" spans="2:4" ht="51.75" customHeight="1">
      <c r="B68" s="333" t="s">
        <v>709</v>
      </c>
      <c r="C68" s="333" t="s">
        <v>710</v>
      </c>
      <c r="D68" s="333" t="s">
        <v>711</v>
      </c>
    </row>
    <row r="69" spans="2:4" ht="51.75" customHeight="1">
      <c r="B69" s="334"/>
      <c r="C69" s="334"/>
      <c r="D69" s="332"/>
    </row>
    <row r="70" spans="2:4" ht="51.75" customHeight="1">
      <c r="B70" s="333" t="s">
        <v>712</v>
      </c>
      <c r="C70" s="333" t="s">
        <v>713</v>
      </c>
      <c r="D70" s="333" t="s">
        <v>714</v>
      </c>
    </row>
    <row r="71" spans="2:4" ht="51.75" customHeight="1">
      <c r="B71" s="333" t="s">
        <v>715</v>
      </c>
      <c r="C71" s="333" t="s">
        <v>716</v>
      </c>
      <c r="D71" s="333" t="s">
        <v>717</v>
      </c>
    </row>
    <row r="72" spans="2:4" ht="51.75" customHeight="1">
      <c r="B72" s="333" t="s">
        <v>718</v>
      </c>
      <c r="C72" s="334"/>
      <c r="D72" s="332"/>
    </row>
    <row r="73" spans="2:4" ht="51.75" customHeight="1">
      <c r="B73" s="332"/>
      <c r="C73" s="334"/>
      <c r="D73" s="332"/>
    </row>
    <row r="74" spans="2:4" ht="51.75" customHeight="1">
      <c r="B74" s="334"/>
      <c r="C74" s="334"/>
      <c r="D74" s="332"/>
    </row>
    <row r="75" spans="2:4" ht="51.75" customHeight="1">
      <c r="B75" s="334"/>
      <c r="C75" s="334"/>
      <c r="D75" s="332"/>
    </row>
    <row r="76" spans="2:4" ht="51.75" customHeight="1">
      <c r="B76" s="334"/>
      <c r="C76" s="334"/>
      <c r="D76" s="334"/>
    </row>
  </sheetData>
  <mergeCells count="1">
    <mergeCell ref="B2:D2"/>
  </mergeCells>
  <hyperlinks>
    <hyperlink ref="B4" r:id="rId1" display="http://www.trucsdegrandmere.com/sante/apaiser-allergies.html"/>
    <hyperlink ref="B5" r:id="rId2" display="http://www.trucsdegrandmere.com/sante/apaiser-tous-seches.html"/>
    <hyperlink ref="B6" r:id="rId3" display="http://www.trucsdegrandmere.com/sante/arreter-douleur-brulure.html"/>
    <hyperlink ref="B7" r:id="rId4" display="http://www.trucsdegrandmere.com/sante/arreter-saignement-coupure.html"/>
    <hyperlink ref="B8" r:id="rId5" display="http://www.trucsdegrandmere.com/sante/arreter-diarrhee.html"/>
    <hyperlink ref="B9" r:id="rId6" display="http://www.trucsdegrandmere.com/sante/attenuer-coliques-bebe.html"/>
    <hyperlink ref="B10" r:id="rId7" display="http://www.trucsdegrandmere.com/sante/attenuer-effets-coups-soleil.html"/>
    <hyperlink ref="B11" r:id="rId8" display="http://www.trucsdegrandmere.com/sante/attenuer-piqures-guepes.html"/>
    <hyperlink ref="B12" r:id="rId9" display="http://www.trucsdegrandmere.com/sante/attenuer-poches-sous-yeux.html"/>
    <hyperlink ref="B13" r:id="rId10" display="http://www.trucsdegrandmere.com/sante/avaler-facilement-medicaments.html"/>
    <hyperlink ref="B14" r:id="rId11" display="http://www.trucsdegrandmere.com/sante/avaler-medicaments-facilement.html"/>
    <hyperlink ref="B15" r:id="rId12" display="http://www.trucsdegrandmere.com/sante/avaler-gelule.html"/>
    <hyperlink ref="B16" r:id="rId13" display="http://www.trucsdegrandmere.com/sante/avoir-peau-plus-lisse.html"/>
    <hyperlink ref="B17" r:id="rId14" display="http://www.trucsdegrandmere.com/sante/baisser-taux-cholesterol.html"/>
    <hyperlink ref="B18" r:id="rId15" display="http://www.trucsdegrandmere.com/sante/calmer-toux.html"/>
    <hyperlink ref="B19" r:id="rId16" display="http://www.trucsdegrandmere.com/sante/calmer-coups-soleil.html"/>
    <hyperlink ref="B20" r:id="rId17" display="http://www.trucsdegrandmere.com/sante/calmer-demangeaisons.html"/>
    <hyperlink ref="B21" r:id="rId18" display="http://www.trucsdegrandmere.com/sante/calmer-remontees-gastriques-acides.html"/>
    <hyperlink ref="B22" r:id="rId19" display="http://www.trucsdegrandmere.com/sante/calmer-saignement-nez.html"/>
    <hyperlink ref="B23" r:id="rId20" display="http://www.trucsdegrandmere.com/sante/chasser-poux.html"/>
    <hyperlink ref="B24" r:id="rId21" display="http://www.trucsdegrandmere.com/sante/cicatriser-rapidement-coupures-eraflures.html"/>
    <hyperlink ref="B25" r:id="rId22" display="http://www.trucsdegrandmere.com/sante/concocter-sirop-pour-gorge.html"/>
    <hyperlink ref="B26" r:id="rId23" display="http://www.trucsdegrandmere.com/sante/degager-voies-respiratoires-bebe.html"/>
    <hyperlink ref="B27" r:id="rId24" display="http://www.trucsdegrandmere.com/sante/devisser-vis-bloquee.html"/>
    <hyperlink ref="B28" r:id="rId25" display="http://www.trucsdegrandmere.com/sante/eclaircir-cheveux.html"/>
    <hyperlink ref="B29" r:id="rId26" tooltip="http://www.trucsdegrandmere.com/sante/eliminer-definitivement-verrues.htmlCTRL                                                            + Cliquez ici                                                            pour suivre le                              " display="http://www.trucsdegrandmere.com/sante/eliminer-definitivement-verrues.html"/>
    <hyperlink ref="B30" r:id="rId27" display="http://www.trucsdegrandmere.com/sante/eliminer-aphtes.html"/>
    <hyperlink ref="B31" r:id="rId28" display="http://www.trucsdegrandmere.com/sante/eliminer-points-noirs.html"/>
    <hyperlink ref="B32" r:id="rId29" display="http://www.trucsdegrandmere.com/sante/eliminer-verrues.html"/>
    <hyperlink ref="B33" r:id="rId30" display="http://www.trucsdegrandmere.com/sante/enlever-epine-pied.html"/>
    <hyperlink ref="B34" r:id="rId31" display="http://www.trucsdegrandmere.com/sante/enlever-grosse-echarde.html"/>
    <hyperlink ref="B35" r:id="rId32" display="http://www.trucsdegrandmere.com/sante/eviter-douleur-vaccins.html"/>
    <hyperlink ref="B36" r:id="rId33" display="http://www.trucsdegrandmere.com/sante/eviter-allergie-fraises.html"/>
    <hyperlink ref="B37" r:id="rId34" display="http://www.trucsdegrandmere.com/sante/eviter-mal-dents-pour-petits.html"/>
    <hyperlink ref="B38" r:id="rId35" display="http://www.trucsdegrandmere.com/sante/eviter-nausees-chez-femme-enceinte.html"/>
    <hyperlink ref="B39" r:id="rId36" display="http://www.trucsdegrandmere.com/sante/faire-baisser-fievre.html"/>
    <hyperlink ref="B40" r:id="rId37" display="http://www.trucsdegrandmere.com/sante/faire-baisser-temporairement-fievre.html"/>
    <hyperlink ref="B41" r:id="rId38" display="http://www.trucsdegrandmere.com/sante/faire-massages-visage.html"/>
    <hyperlink ref="B42" r:id="rId39" display="http://www.trucsdegrandmere.com/sante/faire-diminuer-rhume.html"/>
    <hyperlink ref="B43" r:id="rId40" display="http://www.trucsdegrandmere.com/sante/faire-disparaitre-bouton-fievre.html"/>
    <hyperlink ref="B44" r:id="rId41" display="http://www.trucsdegrandmere.com/sante/faire-disparaitre-point-cote.html"/>
    <hyperlink ref="B45" r:id="rId42" display="http://www.trucsdegrandmere.com/sante/gerer-premiere-dent-bebe.html"/>
    <hyperlink ref="B46" r:id="rId43" display="http://www.trucsdegrandmere.com/sante/lutter-contre-constipation.html"/>
    <hyperlink ref="B47" r:id="rId44" display="http://www.trucsdegrandmere.com/sante/lutter-contre-constipation.html"/>
    <hyperlink ref="B48" r:id="rId45" display="http://www.trucsdegrandmere.com/sante/lutter-contre-diarrhee.html"/>
    <hyperlink ref="B49" r:id="rId46" display="http://www.trucsdegrandmere.com/sante/lutter-contre-sinusite.html"/>
    <hyperlink ref="B50" r:id="rId47" display="http://www.trucsdegrandmere.com/sante/lutter-contre-toux.html"/>
    <hyperlink ref="B51" r:id="rId48" display="http://www.trucsdegrandmere.com/sante/lutter-contre-acne.html"/>
    <hyperlink ref="B52" r:id="rId49" display="http://www.trucsdegrandmere.com/sante/lutter-contre-mal-transports.html"/>
    <hyperlink ref="B53" r:id="rId50" display="http://www.trucsdegrandmere.com/sante/lutter-contre-ballonnements..html"/>
    <hyperlink ref="B54" r:id="rId51" display="http://www.trucsdegrandmere.com/sante/lutter-contre-crampes-musculaires.html"/>
    <hyperlink ref="B55" r:id="rId52" display="http://www.trucsdegrandmere.com/entretien/nettoyant-pour-aluminium.html"/>
    <hyperlink ref="B56" r:id="rId53" display="http://www.trucsdegrandmere.com/entretien/nettoyant-pour-etain.html"/>
    <hyperlink ref="B57" r:id="rId54" display="http://www.trucsdegrandmere.com/entretien/nettoyer-autocollants.html"/>
    <hyperlink ref="B58" r:id="rId55" display="http://www.trucsdegrandmere.com/entretien/nettoyer-chaises-paillees.html"/>
    <hyperlink ref="B59" r:id="rId56" display="http://www.trucsdegrandmere.com/entretien/nettoyer-ustensiles-cuivre.html"/>
    <hyperlink ref="B60" r:id="rId57" display="http://www.trucsdegrandmere.com/entretien/nettoyer-ustensiles-cuivre.html"/>
    <hyperlink ref="B61" r:id="rId58" display="http://www.trucsdegrandmere.com/entretien/nettoyer-baignoire.html"/>
    <hyperlink ref="B62" r:id="rId59" display="http://www.trucsdegrandmere.com/entretien/nettoyer-vitre-votre-insert-cheminee.html"/>
    <hyperlink ref="B63" r:id="rId60" display="http://www.trucsdegrandmere.com/entretien/nettoyer-argenterie-bijoux-argent.html"/>
    <hyperlink ref="B64" r:id="rId61" display="http://www.trucsdegrandmere.com/entretien/nettoyer-argenterie.html"/>
    <hyperlink ref="B65" r:id="rId62" display="http://www.trucsdegrandmere.com/entretien/nettoyer-cuir-blanc.html"/>
    <hyperlink ref="B66" r:id="rId63" display="http://www.trucsdegrandmere.com/entretien/nettoyer-cuir-clair.html"/>
    <hyperlink ref="C4" r:id="rId64" tooltip="http://www.trucsdegrandmere.com/entretien/nettoyer-four-micro-ondes.htmlCTRL                                                            + Cliquez ici                                                            pour suivre le                                " display="http://www.trucsdegrandmere.com/entretien/nettoyer-four-micro-ondes.html"/>
    <hyperlink ref="C5" r:id="rId65" display="http://www.trucsdegrandmere.com/entretien/nettoyer-four-sans-peine.html"/>
    <hyperlink ref="C6" r:id="rId66" display="http://www.trucsdegrandmere.com/entretien/nettoyer-micro-ondes.html"/>
    <hyperlink ref="C7" r:id="rId67" display="http://www.trucsdegrandmere.com/entretien/nettoyer-paillasson.html"/>
    <hyperlink ref="C8" r:id="rId68" display="http://www.trucsdegrandmere.com/entretien/nettoyer-ecran-ordinateur.html"/>
    <hyperlink ref="C9" r:id="rId69" display="http://www.trucsdegrandmere.com/entretien/nettoyer-cols-chemise.html"/>
    <hyperlink ref="C10" r:id="rId70" display="http://www.trucsdegrandmere.com/entretien/nettoyer-cuivres.html"/>
    <hyperlink ref="C11" r:id="rId71" display="http://www.trucsdegrandmere.com/entretien/nettoyer-meubles-peints-vernis-ou-cires.html"/>
    <hyperlink ref="C12" r:id="rId72" display="http://www.trucsdegrandmere.com/entretien/nettoyer-objets-etain.html"/>
    <hyperlink ref="C13" r:id="rId73" display="http://www.trucsdegrandmere.com/entretien/nettoyer-objets-nacre.html"/>
    <hyperlink ref="C14" r:id="rId74" display="http://www.trucsdegrandmere.com/entretien/nettoyer-pieces-monnaie-anciennes.html"/>
    <hyperlink ref="C15" r:id="rId75" display="http://www.trucsdegrandmere.com/entretien/nettoyer-portes-blanches.html"/>
    <hyperlink ref="C16" r:id="rId76" display="http://www.trucsdegrandmere.com/entretien/nettoyer-souillures-mouches.html"/>
    <hyperlink ref="C17" r:id="rId77" display="http://www.trucsdegrandmere.com/sante/lutter-contre-extinction-voix.html"/>
    <hyperlink ref="C18" r:id="rId78" display="http://www.trucsdegrandmere.com/sante/neutraliser-gros-coup-soleil.html"/>
    <hyperlink ref="C19" r:id="rId79" display="http://www.trucsdegrandmere.com/sante/preparer-bain-relaxant.html"/>
    <hyperlink ref="C20" r:id="rId80" tooltip="http://www.trucsdegrandmere.com/sante/preparer-tisane-laitue.htmlCTRL                                                            + Cliquez ici                                                            pour suivre le                                       " display="http://www.trucsdegrandmere.com/sante/preparer-tisane-laitue.html"/>
    <hyperlink ref="C21" r:id="rId81" tooltip="http://www.trucsdegrandmere.com/sante/reduire-acne.htmlCTRL                                                            + Cliquez ici                                                            pour suivre le                                                 " display="http://www.trucsdegrandmere.com/sante/reduire-acne.html"/>
    <hyperlink ref="C22" r:id="rId82" display="http://www.trucsdegrandmere.com/sante/refermer-plaies.html"/>
    <hyperlink ref="C23" r:id="rId83" display="http://www.trucsdegrandmere.com/sante/retrouver-forme-avec-concombre.html"/>
    <hyperlink ref="C24" r:id="rId84" display="http://www.trucsdegrandmere.com/sante/soigner-gueule-bois-.html"/>
    <hyperlink ref="C25" r:id="rId85" display="http://www.trucsdegrandmere.com/sante/soigner-toux-seche.html"/>
    <hyperlink ref="C26" r:id="rId86" display="http://www.trucsdegrandmere.com/sante/soigner-toux.html"/>
    <hyperlink ref="C27" r:id="rId87" display="http://www.trucsdegrandmere.com/sante/soigner-nez-bouche.html"/>
    <hyperlink ref="C28" r:id="rId88" display="http://www.trucsdegrandmere.com/sante/soigner-nez-rouge-cause-par-froid.html"/>
    <hyperlink ref="C29" r:id="rId89" display="http://www.trucsdegrandmere.com/sante/soigner-rhume.html"/>
    <hyperlink ref="C30" r:id="rId90" display="http://www.trucsdegrandmere.com/sante/soigner-eczema.html"/>
    <hyperlink ref="C31" r:id="rId91" display="http://www.trucsdegrandmere.com/sante/soigner-aphtes.html"/>
    <hyperlink ref="C32" r:id="rId92" display="http://www.trucsdegrandmere.com/sante/soigner-boutons.html"/>
    <hyperlink ref="C33" r:id="rId93" display="http://www.trucsdegrandmere.com/sante/soigner-infections-la-gorge..html"/>
    <hyperlink ref="C34" r:id="rId94" display="http://www.trucsdegrandmere.com/sante/soigner-rhume.html"/>
    <hyperlink ref="C35" r:id="rId95" display="http://www.trucsdegrandmere.com/sante/soigner-brulure.html"/>
    <hyperlink ref="C36" r:id="rId96" display="http://www.trucsdegrandmere.com/sante/soigner-mycose-pied.html"/>
    <hyperlink ref="C37" r:id="rId97" display="http://www.trucsdegrandmere.com/sante/soigner-petite-coupure.html"/>
    <hyperlink ref="C38" r:id="rId98" display="http://www.trucsdegrandmere.com/sante/soigner-verrue-sans-douleur..html"/>
    <hyperlink ref="C39" r:id="rId99" display="http://www.trucsdegrandmere.com/sante/s-orienter-vers-nord-pour-bien-dormir.html"/>
    <hyperlink ref="C40" r:id="rId100" display="http://www.trucsdegrandmere.com/sante/soulager-pieds-endoloris.html"/>
    <hyperlink ref="C41" r:id="rId101" display="http://www.trucsdegrandmere.com/sante/soulager-constipation.html"/>
    <hyperlink ref="C42" r:id="rId102" display="http://www.trucsdegrandmere.com/sante/soulager-mal-dents-avec-clous-girofle.html"/>
    <hyperlink ref="C43" r:id="rId103" display="http://www.trucsdegrandmere.com/sante/soulager-mal-dents.html"/>
    <hyperlink ref="C44" r:id="rId104" display="http://www.trucsdegrandmere.com/sante/soulager-mal-gorge.html"/>
    <hyperlink ref="C45" r:id="rId105" display="http://www.trucsdegrandmere.com/sante/soulager-mal-tete-du-insolation.html"/>
    <hyperlink ref="C46" r:id="rId106" display="http://www.trucsdegrandmere.com/sante/soulager-mal-tete-au-soleil..html"/>
    <hyperlink ref="C47" r:id="rId107" display="http://www.trucsdegrandmere.com/sante/soulager-brulures-estomac.html"/>
    <hyperlink ref="C48" r:id="rId108" display="http://www.trucsdegrandmere.com/sante/soulager-coups-soleil.html"/>
    <hyperlink ref="C49" r:id="rId109" display="http://www.trucsdegrandmere.com/sante/soulager-coups-bosses.html"/>
    <hyperlink ref="C50" r:id="rId110" display="http://www.trucsdegrandmere.com/sante/soulager-crevasses-mains.html"/>
    <hyperlink ref="C51" r:id="rId111" display="http://www.trucsdegrandmere.com/sante/soulager-douleurs-yeux.html"/>
    <hyperlink ref="C52" r:id="rId112" display="http://www.trucsdegrandmere.com/sante/soulager-douleurs-menstruelles.html"/>
    <hyperlink ref="C53" r:id="rId113" display="http://www.trucsdegrandmere.com/sante/soulager-douleurs-menstruelles.html"/>
    <hyperlink ref="C54" r:id="rId114" display="http://www.trucsdegrandmere.com/sante/soulager-gencives-douloureuses.html"/>
    <hyperlink ref="C55" r:id="rId115" display="http://www.trucsdegrandmere.com/sante/soulager-maux-gorge.html"/>
    <hyperlink ref="C56" r:id="rId116" display="http://www.trucsdegrandmere.com/sante/soulager-maux-dus-l-exces-alcool.html"/>
    <hyperlink ref="C57" r:id="rId117" display="http://www.trucsdegrandmere.com/sante/soulager-piqures-moustique.html"/>
    <hyperlink ref="C58" r:id="rId118" display="http://www.trucsdegrandmere.com/sante/soulager-piqures-orties.html"/>
    <hyperlink ref="C59" r:id="rId119" display="http://www.trucsdegrandmere.com/sante/soulager-regles-douloureuses.html"/>
    <hyperlink ref="C60" r:id="rId120" display="http://www.trucsdegrandmere.com/sante/soulager-brulure.html"/>
    <hyperlink ref="C61" r:id="rId121" display="http://www.trucsdegrandmere.com/sante/soulager-crampe-jambe.html"/>
    <hyperlink ref="C62" r:id="rId122" display="http://www.trucsdegrandmere.com/sante/soulager-piqure-guepe.html"/>
    <hyperlink ref="C63" r:id="rId123" display="http://www.trucsdegrandmere.com/sante/stopper-rapidement-saignement-nez.html"/>
    <hyperlink ref="C64" r:id="rId124" display="http://www.trucsdegrandmere.com/sante/trouver-sommeil-grace-une-infusion.html"/>
    <hyperlink ref="C65" r:id="rId125" display="http://www.trucsdegrandmere.com/sante/vaincre-grippe.html"/>
    <hyperlink ref="D4" r:id="rId126" display="http://www.trucsdegrandmere.com/cuisine/adoucir-gout-oignon.html"/>
    <hyperlink ref="D5" r:id="rId127" display="http://www.trucsdegrandmere.com/cuisine/alleger-plat-grace-navets..html"/>
    <hyperlink ref="D6" r:id="rId128" display="http://www.trucsdegrandmere.com/cuisine/alleger-omelette.html"/>
    <hyperlink ref="D7" r:id="rId129" display="http://www.trucsdegrandmere.com/cuisine/ameliorer-sauce-bourguignon.html"/>
    <hyperlink ref="D8" r:id="rId130" display="http://www.trucsdegrandmere.com/cuisine/ameliorer-gout-la-compote..html"/>
    <hyperlink ref="D9" r:id="rId131" display="http://www.trucsdegrandmere.com/cuisine/ameliorer-gout-eau-robinet.html"/>
    <hyperlink ref="D10" r:id="rId132" display="http://www.trucsdegrandmere.com/cuisine/ameliorer-performances-votre-four.html"/>
    <hyperlink ref="D11" r:id="rId133" display="http://www.trucsdegrandmere.com/cuisine/attendrir-roti.html"/>
    <hyperlink ref="D12" r:id="rId134" display="http://www.trucsdegrandmere.com/cuisine/augmenter-arome-cafe.html"/>
    <hyperlink ref="D13" r:id="rId135" display="http://www.trucsdegrandmere.com/cuisine/avoir-bon-pain-tout-temps..html"/>
    <hyperlink ref="D14" r:id="rId136" display="http://www.trucsdegrandmere.com/cuisine/choisir-melon.html"/>
    <hyperlink ref="D15" r:id="rId137" display="http://www.trucsdegrandmere.com/cuisine/congeler-framboises.html"/>
    <hyperlink ref="D16" r:id="rId138" display="http://www.trucsdegrandmere.com/cuisine/conserver-ail.html"/>
    <hyperlink ref="D17" r:id="rId139" display="http://www.trucsdegrandmere.com/cuisine/conserver-concentree-tomate.html"/>
    <hyperlink ref="D18" r:id="rId140" display="http://www.trucsdegrandmere.com/cuisine/conserver-rattraper-vin.html"/>
    <hyperlink ref="D19" r:id="rId141" display="http://www.trucsdegrandmere.com/cuisine/conserver-ail-dans-huile.html"/>
    <hyperlink ref="D20" r:id="rId142" display="http://www.trucsdegrandmere.com/cuisine/conserver-basilic.html"/>
    <hyperlink ref="D21" r:id="rId143" display="http://www.trucsdegrandmere.com/cuisine/conserver-beurre-blanc.html"/>
    <hyperlink ref="D22" r:id="rId144" display="http://www.trucsdegrandmere.com/cuisine/conserver-gruyere-rape-plus-longtemps.html"/>
    <hyperlink ref="D23" r:id="rId145" display="http://www.trucsdegrandmere.com/cuisine/conserver-melon-prepare.html"/>
    <hyperlink ref="D24" r:id="rId146" display="http://www.trucsdegrandmere.com/cuisine/conserver-moelleux-pain.html"/>
    <hyperlink ref="D25" r:id="rId147" display="http://www.trucsdegrandmere.com/cuisine/conserver-pain.html"/>
    <hyperlink ref="D26" r:id="rId148" display="http://www.trucsdegrandmere.com/cuisine/conserver-persil-frais.html"/>
    <hyperlink ref="D27" r:id="rId149" display="http://www.trucsdegrandmere.com/cuisine/conserver-saucisson.html"/>
    <hyperlink ref="D28" r:id="rId150" display="http://www.trucsdegrandmere.com/cuisine/conserver-artichauts-frais.html"/>
    <hyperlink ref="D29" r:id="rId151" display="http://www.trucsdegrandmere.com/cuisine/conserver-boissons-gazeuses.html"/>
    <hyperlink ref="D30" r:id="rId152" display="http://www.trucsdegrandmere.com/cuisine/conserver-champignons-paris.html"/>
    <hyperlink ref="D31" r:id="rId153" display="http://www.trucsdegrandmere.com/cuisine/conserver-citrons.html"/>
    <hyperlink ref="D32" r:id="rId154" display="http://www.trucsdegrandmere.com/cuisine/conserver-fromages.html"/>
    <hyperlink ref="D33" r:id="rId155" display="http://www.trucsdegrandmere.com/cuisine/conserver-gateaux-sec.html"/>
    <hyperlink ref="D34" r:id="rId156" display="http://www.trucsdegrandmere.com/cuisine/conserver-jaunes-oeuf.html"/>
    <hyperlink ref="D35" r:id="rId157" display="http://www.trucsdegrandmere.com/cuisine/conserver-madeleines.html"/>
    <hyperlink ref="D36" r:id="rId158" display="http://www.trucsdegrandmere.com/cuisine/conserver-oignons.html"/>
    <hyperlink ref="D37" r:id="rId159" display="http://www.trucsdegrandmere.com/cuisine/conserver-pommes-poires.html"/>
    <hyperlink ref="D38" r:id="rId160" display="http://www.trucsdegrandmere.com/cuisine/couper-pain-tranches.html"/>
    <hyperlink ref="D39" r:id="rId161" display="http://www.trucsdegrandmere.com/cuisine/couper-pain-frais.html"/>
    <hyperlink ref="D40" r:id="rId162" display="http://www.trucsdegrandmere.com/cuisine/couper-fines-herbes.html"/>
    <hyperlink ref="D41" r:id="rId163" display="http://www.trucsdegrandmere.com/cuisine/cuire-dorer-frites.html"/>
    <hyperlink ref="D42" r:id="rId164" display="http://www.trucsdegrandmere.com/cuisine/cuire-boudin-blanc.html"/>
    <hyperlink ref="D43" r:id="rId165" display="http://www.trucsdegrandmere.com/cuisine/cuire-chou-fleur-blanc.html"/>
    <hyperlink ref="D44" r:id="rId166" display="http://www.trucsdegrandmere.com/cuisine/cuire-pain.html"/>
    <hyperlink ref="D45" r:id="rId167" display="http://www.trucsdegrandmere.com/cuisine/cuire-haricots-plats.html"/>
    <hyperlink ref="D46" r:id="rId168" display="http://www.trucsdegrandmere.com/cuisine/cuire-legumes-preservant-leur-couleur.html"/>
    <hyperlink ref="D47" r:id="rId169" display="http://www.trucsdegrandmere.com/cuisine/cuire-legumes-verts.html"/>
    <hyperlink ref="D48" r:id="rId170" display="http://www.trucsdegrandmere.com/cuisine/cuire-oeufs-durs.html"/>
    <hyperlink ref="D49" r:id="rId171" display="http://www.trucsdegrandmere.com/cuisine/cuire-tartes-fruits.html"/>
    <hyperlink ref="D50" r:id="rId172" display="http://www.trucsdegrandmere.com/cuisine/cuire-boudin-blanc.html"/>
    <hyperlink ref="D51" r:id="rId173" display="http://www.trucsdegrandmere.com/cuisine/cuire-dinde.html"/>
    <hyperlink ref="D52" r:id="rId174" display="http://www.trucsdegrandmere.com/cuisine/cuire-volaille-au-four.html"/>
    <hyperlink ref="D53" r:id="rId175" display="http://www.trucsdegrandmere.com/cuisine/cuisiner-beignet-acacia.html"/>
    <hyperlink ref="D54" r:id="rId176" display="http://www.trucsdegrandmere.com/cuisine/cuisiner-chou-sans-odeur.html"/>
    <hyperlink ref="D55" r:id="rId177" display="http://www.trucsdegrandmere.com/cuisine/cuisiner-riz.html"/>
    <hyperlink ref="D56" r:id="rId178" display="http://www.trucsdegrandmere.com/cuisine/cuisiner-artichauts.html"/>
    <hyperlink ref="D57" r:id="rId179" display="http://www.trucsdegrandmere.com/cuisine/cuisiner-aubergines.html"/>
    <hyperlink ref="D58" r:id="rId180" display="http://www.trucsdegrandmere.com/cuisine/cuisiner-endives.html"/>
    <hyperlink ref="D59" r:id="rId181" display="http://www.trucsdegrandmere.com/cuisine/cuisiner-poulpes-seiches-ou-calmars.html"/>
    <hyperlink ref="D60" r:id="rId182" display="http://www.trucsdegrandmere.com/cuisine/cuisiner-os-moelle.html"/>
    <hyperlink ref="D61" r:id="rId183" display="http://www.trucsdegrandmere.com/cuisine/decortiquer-noix.html"/>
    <hyperlink ref="D62" r:id="rId184" display="http://www.trucsdegrandmere.com/cuisine/decouper-roti-boeuf.html"/>
    <hyperlink ref="D63" r:id="rId185" display="http://www.trucsdegrandmere.com/cuisine/deguster-melon-toujours-sucre.html"/>
    <hyperlink ref="D64" r:id="rId186" display="http://www.trucsdegrandmere.com/cuisine/demouler-gateau.html"/>
    <hyperlink ref="D65" r:id="rId187" display="http://www.trucsdegrandmere.com/cuisine/denoyauter-olives.html"/>
    <hyperlink ref="D66" r:id="rId188" display="http://www.trucsdegrandmere.com/cuisine/distinguer-oeufs-crus-oeufs-cuits.html"/>
    <hyperlink ref="B67" r:id="rId189" display="http://www.trucsdegrandmere.com/cuisine/dorer-roti.html"/>
    <hyperlink ref="D67" r:id="rId190" display="http://www.trucsdegrandmere.com/cuisine/dorer-brioche.html"/>
    <hyperlink ref="C67" r:id="rId191" display="http://www.trucsdegrandmere.com/cuisine/empecher-au-riz-cuit-secher.html"/>
    <hyperlink ref="B68" r:id="rId192" display="http://www.trucsdegrandmere.com/cuisine/empecher-germes-pommes-terre.html"/>
    <hyperlink ref="C68" r:id="rId193" display="http://www.trucsdegrandmere.com/cuisine/empecher-sauce-secher-dans-casserole.html"/>
    <hyperlink ref="D68" r:id="rId194" display="http://www.trucsdegrandmere.com/cuisine/enlever-peau-saucisson.html"/>
    <hyperlink ref="B70" r:id="rId195" display="http://www.trucsdegrandmere.com/cuisine/enlever-acidite-plat-cuisine-au-vin-rouge.html"/>
    <hyperlink ref="C70" r:id="rId196" display="http://www.trucsdegrandmere.com/cuisine/enlever-gras-bouillon.html"/>
    <hyperlink ref="D70" r:id="rId197" display="http://www.trucsdegrandmere.com/cuisine/enlever-aretes-poissons-cuisson.html"/>
    <hyperlink ref="B71" r:id="rId198" display="http://www.trucsdegrandmere.com/cuisine/enlever-grumeaux-creme-anglaise.html"/>
    <hyperlink ref="C71" r:id="rId199" display="http://www.trucsdegrandmere.com/cuisine/enlever-odeur-agneau.html"/>
    <hyperlink ref="D71" r:id="rId200" display="http://www.trucsdegrandmere.com/cuisine/epaissir-yaourts-maison.html"/>
    <hyperlink ref="B72" r:id="rId201" display="http://www.trucsdegrandmere.com/cuisine/eplucher-facilement-pommes-terre.html"/>
    <hyperlink ref="A2" location="Sommaire!A1" display="S"/>
  </hyperlinks>
  <pageMargins left="0.78740157499999996" right="0.78740157499999996" top="0.984251969" bottom="0.984251969" header="0.4921259845" footer="0.4921259845"/>
  <pageSetup paperSize="9" orientation="portrait" r:id="rId20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F1"/>
  <sheetViews>
    <sheetView showGridLines="0" showRowColHeaders="0" zoomScaleNormal="100" workbookViewId="0">
      <pane ySplit="2" topLeftCell="A3" activePane="bottomLeft" state="frozen"/>
      <selection activeCell="D5" sqref="D5"/>
      <selection pane="bottomLeft"/>
    </sheetView>
  </sheetViews>
  <sheetFormatPr baseColWidth="10" defaultColWidth="11" defaultRowHeight="18"/>
  <cols>
    <col min="1" max="1" width="5" style="1" customWidth="1"/>
    <col min="2" max="2" width="137.1640625" style="336" customWidth="1"/>
    <col min="3" max="16384" width="11" style="1"/>
  </cols>
  <sheetData>
    <row r="1" spans="1:6" s="2" customFormat="1" ht="31.5" customHeight="1" thickBot="1">
      <c r="A1" s="5" t="s">
        <v>0</v>
      </c>
      <c r="B1" s="274" t="s">
        <v>724</v>
      </c>
      <c r="C1" s="3"/>
      <c r="F1" s="3"/>
    </row>
  </sheetData>
  <phoneticPr fontId="9" type="noConversion"/>
  <hyperlinks>
    <hyperlink ref="A1" location="Sommaire!A1" display="S"/>
  </hyperlinks>
  <printOptions horizontalCentered="1"/>
  <pageMargins left="0.59055118110236204" right="0.39370078740157499" top="0.59055118110236204" bottom="0.59055118110236204" header="0.511811023622047" footer="0.511811023622047"/>
  <pageSetup paperSize="9" orientation="portrait" horizontalDpi="0" verticalDpi="0" r:id="rId1"/>
  <headerFooter alignWithMargins="0">
    <oddFooter xml:space="preserve">&amp;L&amp;8&amp;F &amp;A &amp;R&amp;8&amp;P &amp;N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B93"/>
  <sheetViews>
    <sheetView showGridLines="0" showRowColHeaders="0" zoomScaleNormal="100" workbookViewId="0">
      <pane xSplit="1" ySplit="2" topLeftCell="B3" activePane="bottomRight" state="frozen"/>
      <selection activeCell="D5" sqref="D5"/>
      <selection pane="topRight" activeCell="D5" sqref="D5"/>
      <selection pane="bottomLeft" activeCell="D5" sqref="D5"/>
      <selection pane="bottomRight" activeCell="A2" sqref="A2"/>
    </sheetView>
  </sheetViews>
  <sheetFormatPr baseColWidth="10" defaultColWidth="11" defaultRowHeight="15.5"/>
  <cols>
    <col min="1" max="1" width="5" style="1" customWidth="1"/>
    <col min="2" max="2" width="111.25" style="3" customWidth="1"/>
    <col min="3" max="16384" width="11" style="1"/>
  </cols>
  <sheetData>
    <row r="1" spans="1:2" ht="8" customHeight="1" thickBot="1">
      <c r="B1" s="340"/>
    </row>
    <row r="2" spans="1:2" ht="24" customHeight="1" thickBot="1">
      <c r="A2" s="5" t="s">
        <v>0</v>
      </c>
      <c r="B2" s="342" t="s">
        <v>743</v>
      </c>
    </row>
    <row r="3" spans="1:2">
      <c r="B3" s="340"/>
    </row>
    <row r="4" spans="1:2" ht="24.5" customHeight="1">
      <c r="B4" s="340" t="s">
        <v>725</v>
      </c>
    </row>
    <row r="5" spans="1:2" ht="97.5" customHeight="1">
      <c r="B5" s="343" t="s">
        <v>744</v>
      </c>
    </row>
    <row r="6" spans="1:2" ht="31">
      <c r="B6" s="352" t="s">
        <v>726</v>
      </c>
    </row>
    <row r="7" spans="1:2" ht="9" customHeight="1">
      <c r="B7" s="345"/>
    </row>
    <row r="8" spans="1:2" s="353" customFormat="1" ht="40">
      <c r="B8" s="354" t="s">
        <v>727</v>
      </c>
    </row>
    <row r="9" spans="1:2" s="353" customFormat="1" ht="8.5" customHeight="1">
      <c r="B9" s="354"/>
    </row>
    <row r="10" spans="1:2" ht="143.5">
      <c r="B10" s="346" t="s">
        <v>745</v>
      </c>
    </row>
    <row r="11" spans="1:2" ht="11" customHeight="1">
      <c r="B11" s="347"/>
    </row>
    <row r="12" spans="1:2" ht="20">
      <c r="B12" s="355" t="s">
        <v>746</v>
      </c>
    </row>
    <row r="13" spans="1:2" ht="82">
      <c r="B13" s="343" t="s">
        <v>747</v>
      </c>
    </row>
    <row r="14" spans="1:2" ht="10" customHeight="1">
      <c r="B14" s="347"/>
    </row>
    <row r="15" spans="1:2" ht="20">
      <c r="B15" s="355" t="s">
        <v>748</v>
      </c>
    </row>
    <row r="16" spans="1:2" ht="7" customHeight="1">
      <c r="B16" s="355"/>
    </row>
    <row r="17" spans="2:2" ht="120">
      <c r="B17" s="344" t="s">
        <v>728</v>
      </c>
    </row>
    <row r="18" spans="2:2" ht="12.5" customHeight="1">
      <c r="B18" s="347"/>
    </row>
    <row r="19" spans="2:2" ht="20">
      <c r="B19" s="355" t="s">
        <v>749</v>
      </c>
    </row>
    <row r="20" spans="2:2" ht="20.5">
      <c r="B20" s="343" t="s">
        <v>729</v>
      </c>
    </row>
    <row r="21" spans="2:2" ht="7" customHeight="1">
      <c r="B21" s="347"/>
    </row>
    <row r="22" spans="2:2" ht="20">
      <c r="B22" s="355" t="s">
        <v>750</v>
      </c>
    </row>
    <row r="23" spans="2:2" ht="102.5">
      <c r="B23" s="343" t="s">
        <v>751</v>
      </c>
    </row>
    <row r="24" spans="2:2" ht="12.5" customHeight="1">
      <c r="B24" s="345"/>
    </row>
    <row r="25" spans="2:2" ht="20">
      <c r="B25" s="346" t="s">
        <v>752</v>
      </c>
    </row>
    <row r="26" spans="2:2" ht="11" customHeight="1">
      <c r="B26" s="347"/>
    </row>
    <row r="27" spans="2:2" ht="20">
      <c r="B27" s="355" t="s">
        <v>753</v>
      </c>
    </row>
    <row r="28" spans="2:2" ht="41">
      <c r="B28" s="343" t="s">
        <v>730</v>
      </c>
    </row>
    <row r="29" spans="2:2" ht="20">
      <c r="B29" s="347"/>
    </row>
    <row r="30" spans="2:2" ht="60">
      <c r="B30" s="346" t="s">
        <v>731</v>
      </c>
    </row>
    <row r="31" spans="2:2" ht="82">
      <c r="B31" s="343" t="s">
        <v>754</v>
      </c>
    </row>
    <row r="32" spans="2:2" ht="20">
      <c r="B32" s="347"/>
    </row>
    <row r="33" spans="2:2" ht="20">
      <c r="B33" s="355" t="s">
        <v>755</v>
      </c>
    </row>
    <row r="34" spans="2:2" ht="61.5">
      <c r="B34" s="343" t="s">
        <v>732</v>
      </c>
    </row>
    <row r="35" spans="2:2" ht="20">
      <c r="B35" s="347"/>
    </row>
    <row r="36" spans="2:2" ht="20">
      <c r="B36" s="355" t="s">
        <v>756</v>
      </c>
    </row>
    <row r="37" spans="2:2" ht="41">
      <c r="B37" s="343" t="s">
        <v>733</v>
      </c>
    </row>
    <row r="38" spans="2:2" ht="20">
      <c r="B38" s="347"/>
    </row>
    <row r="39" spans="2:2" ht="20">
      <c r="B39" s="355" t="s">
        <v>757</v>
      </c>
    </row>
    <row r="40" spans="2:2" ht="102.5">
      <c r="B40" s="348" t="s">
        <v>758</v>
      </c>
    </row>
    <row r="41" spans="2:2" ht="20">
      <c r="B41" s="345"/>
    </row>
    <row r="42" spans="2:2" ht="40">
      <c r="B42" s="356" t="s">
        <v>784</v>
      </c>
    </row>
    <row r="43" spans="2:2" ht="20">
      <c r="B43" s="347"/>
    </row>
    <row r="44" spans="2:2" ht="20">
      <c r="B44" s="355" t="s">
        <v>759</v>
      </c>
    </row>
    <row r="45" spans="2:2" ht="60">
      <c r="B45" s="344" t="s">
        <v>734</v>
      </c>
    </row>
    <row r="46" spans="2:2" ht="20">
      <c r="B46" s="347"/>
    </row>
    <row r="47" spans="2:2" ht="20">
      <c r="B47" s="346" t="s">
        <v>735</v>
      </c>
    </row>
    <row r="48" spans="2:2" ht="102.5">
      <c r="B48" s="357" t="s">
        <v>785</v>
      </c>
    </row>
    <row r="49" spans="2:2" ht="20">
      <c r="B49" s="347"/>
    </row>
    <row r="50" spans="2:2" ht="20">
      <c r="B50" s="346" t="s">
        <v>760</v>
      </c>
    </row>
    <row r="51" spans="2:2" ht="41">
      <c r="B51" s="343" t="s">
        <v>761</v>
      </c>
    </row>
    <row r="52" spans="2:2" ht="135" customHeight="1">
      <c r="B52" s="341" t="s">
        <v>786</v>
      </c>
    </row>
    <row r="53" spans="2:2" ht="80.5" customHeight="1">
      <c r="B53" s="341" t="s">
        <v>787</v>
      </c>
    </row>
    <row r="54" spans="2:2" ht="20">
      <c r="B54" s="345"/>
    </row>
    <row r="55" spans="2:2" ht="20.5">
      <c r="B55" s="343" t="s">
        <v>762</v>
      </c>
    </row>
    <row r="56" spans="2:2" ht="20">
      <c r="B56" s="355" t="s">
        <v>736</v>
      </c>
    </row>
    <row r="57" spans="2:2" ht="41">
      <c r="B57" s="343" t="s">
        <v>737</v>
      </c>
    </row>
    <row r="58" spans="2:2" ht="10" customHeight="1">
      <c r="B58" s="347"/>
    </row>
    <row r="59" spans="2:2" ht="20">
      <c r="B59" s="346" t="s">
        <v>763</v>
      </c>
    </row>
    <row r="60" spans="2:2" ht="184.5">
      <c r="B60" s="343" t="s">
        <v>764</v>
      </c>
    </row>
    <row r="61" spans="2:2" ht="20">
      <c r="B61" s="347"/>
    </row>
    <row r="62" spans="2:2" ht="20">
      <c r="B62" s="355" t="s">
        <v>765</v>
      </c>
    </row>
    <row r="63" spans="2:2" ht="82">
      <c r="B63" s="343" t="s">
        <v>766</v>
      </c>
    </row>
    <row r="64" spans="2:2" ht="6" customHeight="1">
      <c r="B64" s="347"/>
    </row>
    <row r="65" spans="2:2" ht="32" customHeight="1">
      <c r="B65" s="355" t="s">
        <v>767</v>
      </c>
    </row>
    <row r="66" spans="2:2" ht="102.5">
      <c r="B66" s="343" t="s">
        <v>768</v>
      </c>
    </row>
    <row r="67" spans="2:2" ht="102.5">
      <c r="B67" s="343" t="s">
        <v>769</v>
      </c>
    </row>
    <row r="68" spans="2:2" ht="61.5">
      <c r="B68" s="343" t="s">
        <v>738</v>
      </c>
    </row>
    <row r="69" spans="2:2" ht="123">
      <c r="B69" s="343" t="s">
        <v>770</v>
      </c>
    </row>
    <row r="70" spans="2:2" ht="20">
      <c r="B70" s="345"/>
    </row>
    <row r="71" spans="2:2" ht="40">
      <c r="B71" s="346" t="s">
        <v>771</v>
      </c>
    </row>
    <row r="72" spans="2:2" ht="17.5" customHeight="1">
      <c r="B72" s="347"/>
    </row>
    <row r="73" spans="2:2" ht="63">
      <c r="B73" s="346" t="s">
        <v>772</v>
      </c>
    </row>
    <row r="74" spans="2:2" ht="82">
      <c r="B74" s="343" t="s">
        <v>773</v>
      </c>
    </row>
    <row r="75" spans="2:2" ht="123">
      <c r="B75" s="343" t="s">
        <v>774</v>
      </c>
    </row>
    <row r="76" spans="2:2" ht="20.5">
      <c r="B76" s="343" t="s">
        <v>775</v>
      </c>
    </row>
    <row r="77" spans="2:2" ht="20">
      <c r="B77" s="347"/>
    </row>
    <row r="78" spans="2:2" ht="40">
      <c r="B78" s="346" t="s">
        <v>776</v>
      </c>
    </row>
    <row r="79" spans="2:2" ht="20">
      <c r="B79" s="344" t="s">
        <v>739</v>
      </c>
    </row>
    <row r="80" spans="2:2" ht="20">
      <c r="B80" s="347"/>
    </row>
    <row r="81" spans="2:2" ht="40">
      <c r="B81" s="346" t="s">
        <v>777</v>
      </c>
    </row>
    <row r="82" spans="2:2" ht="184.5">
      <c r="B82" s="343" t="s">
        <v>778</v>
      </c>
    </row>
    <row r="83" spans="2:2" ht="61.5">
      <c r="B83" s="343" t="s">
        <v>779</v>
      </c>
    </row>
    <row r="84" spans="2:2" ht="20">
      <c r="B84" s="347"/>
    </row>
    <row r="85" spans="2:2" ht="20">
      <c r="B85" s="355" t="s">
        <v>780</v>
      </c>
    </row>
    <row r="86" spans="2:2" ht="123">
      <c r="B86" s="343" t="s">
        <v>781</v>
      </c>
    </row>
    <row r="87" spans="2:2" ht="20">
      <c r="B87" s="349"/>
    </row>
    <row r="88" spans="2:2" ht="20.5">
      <c r="B88" s="348" t="s">
        <v>740</v>
      </c>
    </row>
    <row r="89" spans="2:2" ht="20">
      <c r="B89" s="345"/>
    </row>
    <row r="90" spans="2:2" ht="40">
      <c r="B90" s="344" t="s">
        <v>741</v>
      </c>
    </row>
    <row r="91" spans="2:2" ht="21">
      <c r="B91" s="350" t="s">
        <v>742</v>
      </c>
    </row>
    <row r="92" spans="2:2" ht="21">
      <c r="B92" s="350" t="s">
        <v>782</v>
      </c>
    </row>
    <row r="93" spans="2:2" ht="20">
      <c r="B93" s="351"/>
    </row>
  </sheetData>
  <phoneticPr fontId="9" type="noConversion"/>
  <hyperlinks>
    <hyperlink ref="B4" r:id="rId1" display="https://reporterre.net/spip.php?page=memeauteur&amp;auteur=Entretien+avec++Hubert+Reeves"/>
    <hyperlink ref="B6" r:id="rId2" location="1" display="https://reporterre.net/Hubert-Reeves-Plus-rien-ne-nous-menace-Sauf-nous - 1"/>
    <hyperlink ref="B8" r:id="rId3" location="2" display="https://reporterre.net/Hubert-Reeves-Plus-rien-ne-nous-menace-Sauf-nous - 2"/>
    <hyperlink ref="B17" r:id="rId4" display="http://www.humanite-biodiversite.fr/qu-est-ce-que-les-oasis-nature"/>
    <hyperlink ref="B45" r:id="rId5" display="https://reporterre.net/Pourquoi-je-suis-devenu-activiste"/>
    <hyperlink ref="B79" r:id="rId6" display="https://fr.wikipedia.org/wiki/Ray_Kurzweil"/>
    <hyperlink ref="B90" r:id="rId7" display="http://www.seuil.com/ouvrage/le-banc-du-temps-qui-passe-hubert-reeves/9782021371109"/>
    <hyperlink ref="A2" location="Sommaire!A1" display="S"/>
  </hyperlinks>
  <printOptions horizontalCentered="1"/>
  <pageMargins left="0.59055118110236227" right="0.39370078740157483" top="0.59055118110236227" bottom="0.59055118110236227" header="0.51181102362204722" footer="0.51181102362204722"/>
  <pageSetup paperSize="9" orientation="landscape" r:id="rId8"/>
  <headerFooter alignWithMargins="0">
    <oddFooter xml:space="preserve">&amp;L&amp;8&amp;F &amp;A &amp;R&amp;8&amp;P &amp;N </oddFooter>
  </headerFooter>
  <rowBreaks count="3" manualBreakCount="3">
    <brk id="38" min="1" max="1" man="1"/>
    <brk id="80" min="1" max="1" man="1"/>
    <brk id="93" min="1" max="1"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9">
    <tabColor indexed="13"/>
  </sheetPr>
  <dimension ref="A1:H1123"/>
  <sheetViews>
    <sheetView showGridLines="0" showRowColHeaders="0" showOutlineSymbols="0" zoomScaleNormal="100" zoomScaleSheetLayoutView="100" workbookViewId="0">
      <pane xSplit="1" ySplit="5" topLeftCell="B12" activePane="bottomRight" state="frozen"/>
      <selection activeCell="D5" sqref="D5"/>
      <selection pane="topRight" activeCell="D5" sqref="D5"/>
      <selection pane="bottomLeft" activeCell="D5" sqref="D5"/>
      <selection pane="bottomRight" activeCell="B2" sqref="B2"/>
    </sheetView>
  </sheetViews>
  <sheetFormatPr baseColWidth="10" defaultColWidth="11" defaultRowHeight="15.5"/>
  <cols>
    <col min="1" max="1" width="1.33203125" style="248" customWidth="1"/>
    <col min="2" max="2" width="6.9140625" style="358" customWidth="1"/>
    <col min="3" max="3" width="5.58203125" style="905" customWidth="1"/>
    <col min="4" max="4" width="124.75" style="448" customWidth="1"/>
    <col min="5" max="5" width="9.75" style="248" customWidth="1"/>
    <col min="6" max="6" width="9.58203125" style="371" customWidth="1"/>
    <col min="7" max="7" width="9.75" style="248" customWidth="1"/>
    <col min="8" max="8" width="13" style="248" bestFit="1" customWidth="1"/>
    <col min="9" max="16384" width="11" style="248"/>
  </cols>
  <sheetData>
    <row r="1" spans="2:7" s="337" customFormat="1" ht="6.75" customHeight="1" thickBot="1">
      <c r="B1" s="358"/>
      <c r="C1" s="359"/>
      <c r="D1" s="360"/>
    </row>
    <row r="2" spans="2:7" ht="20.5" thickTop="1">
      <c r="B2" s="5" t="s">
        <v>0</v>
      </c>
      <c r="C2" s="362" t="s">
        <v>788</v>
      </c>
      <c r="D2" s="363" t="s">
        <v>3938</v>
      </c>
      <c r="F2" s="364"/>
      <c r="G2" s="365"/>
    </row>
    <row r="3" spans="2:7" ht="36.65" customHeight="1">
      <c r="B3" s="366">
        <v>43103</v>
      </c>
      <c r="C3" s="367"/>
      <c r="D3" s="912" t="s">
        <v>3990</v>
      </c>
      <c r="F3" s="248"/>
    </row>
    <row r="4" spans="2:7" ht="23.5" thickBot="1">
      <c r="C4" s="368"/>
      <c r="D4" s="369" t="s">
        <v>3939</v>
      </c>
      <c r="E4" s="370"/>
    </row>
    <row r="5" spans="2:7" s="337" customFormat="1" ht="31" customHeight="1" thickTop="1" thickBot="1">
      <c r="B5" s="889" t="s">
        <v>3954</v>
      </c>
      <c r="C5" s="372" t="s">
        <v>789</v>
      </c>
      <c r="D5" s="373"/>
      <c r="E5" s="374">
        <f>B1087</f>
        <v>1087</v>
      </c>
      <c r="F5" s="375"/>
    </row>
    <row r="6" spans="2:7" s="337" customFormat="1" ht="8.5" customHeight="1" thickTop="1">
      <c r="B6" s="358"/>
      <c r="C6" s="376"/>
      <c r="D6" s="377"/>
      <c r="E6" s="378"/>
      <c r="F6" s="375"/>
    </row>
    <row r="8" spans="2:7" ht="29" customHeight="1">
      <c r="B8" s="358">
        <v>1</v>
      </c>
      <c r="C8" s="377" t="s">
        <v>3991</v>
      </c>
      <c r="D8" s="377"/>
      <c r="E8" s="378"/>
    </row>
    <row r="9" spans="2:7" ht="29" customHeight="1">
      <c r="C9" s="377"/>
      <c r="D9" s="913" t="s">
        <v>3992</v>
      </c>
      <c r="E9" s="378"/>
    </row>
    <row r="10" spans="2:7" ht="31">
      <c r="C10" s="246"/>
      <c r="D10" s="337" t="s">
        <v>3993</v>
      </c>
      <c r="E10" s="384"/>
    </row>
    <row r="11" spans="2:7" ht="16" customHeight="1">
      <c r="C11" s="377"/>
      <c r="D11" s="377"/>
      <c r="E11" s="378"/>
    </row>
    <row r="12" spans="2:7" ht="29" customHeight="1">
      <c r="B12" s="358">
        <f>B8+1</f>
        <v>2</v>
      </c>
      <c r="C12" s="377" t="s">
        <v>790</v>
      </c>
      <c r="D12" s="377"/>
      <c r="E12" s="378"/>
    </row>
    <row r="13" spans="2:7" s="383" customFormat="1" ht="28.5" customHeight="1">
      <c r="B13" s="358"/>
      <c r="C13" s="379"/>
      <c r="D13" s="380" t="s">
        <v>791</v>
      </c>
      <c r="E13" s="381"/>
      <c r="F13" s="382"/>
    </row>
    <row r="14" spans="2:7" ht="31">
      <c r="C14" s="246"/>
      <c r="D14" s="337" t="s">
        <v>792</v>
      </c>
      <c r="E14" s="384"/>
    </row>
    <row r="15" spans="2:7" ht="15.5" customHeight="1">
      <c r="C15" s="246"/>
      <c r="D15" s="337"/>
      <c r="E15" s="384"/>
    </row>
    <row r="16" spans="2:7" ht="29" customHeight="1">
      <c r="B16" s="358">
        <f>+débutdessites+1</f>
        <v>3</v>
      </c>
      <c r="C16" s="377" t="s">
        <v>793</v>
      </c>
      <c r="D16" s="377"/>
      <c r="E16" s="378"/>
    </row>
    <row r="17" spans="2:6" s="383" customFormat="1" ht="28.5" customHeight="1">
      <c r="B17" s="358"/>
      <c r="C17" s="379"/>
      <c r="D17" s="380" t="s">
        <v>794</v>
      </c>
      <c r="E17" s="381"/>
      <c r="F17" s="382"/>
    </row>
    <row r="18" spans="2:6" ht="108.5">
      <c r="C18" s="246"/>
      <c r="D18" s="337" t="s">
        <v>795</v>
      </c>
      <c r="E18" s="384"/>
    </row>
    <row r="19" spans="2:6" ht="15.5" customHeight="1">
      <c r="C19" s="246"/>
      <c r="D19" s="337"/>
      <c r="E19" s="384"/>
    </row>
    <row r="20" spans="2:6" ht="23.25" customHeight="1">
      <c r="B20" s="358">
        <f>B16+1</f>
        <v>4</v>
      </c>
      <c r="C20" s="377" t="s">
        <v>796</v>
      </c>
      <c r="D20" s="377"/>
      <c r="E20" s="378"/>
    </row>
    <row r="21" spans="2:6" s="383" customFormat="1" ht="28.5" customHeight="1">
      <c r="B21" s="358"/>
      <c r="C21" s="379"/>
      <c r="D21" s="385" t="s">
        <v>797</v>
      </c>
      <c r="E21" s="381"/>
      <c r="F21" s="382"/>
    </row>
    <row r="22" spans="2:6" ht="31">
      <c r="C22" s="246"/>
      <c r="D22" s="337" t="s">
        <v>798</v>
      </c>
      <c r="E22" s="384"/>
    </row>
    <row r="23" spans="2:6" ht="15.5" customHeight="1">
      <c r="C23" s="246"/>
      <c r="D23" s="337"/>
      <c r="E23" s="384"/>
    </row>
    <row r="24" spans="2:6" ht="23.25" customHeight="1">
      <c r="B24" s="358">
        <f>B20+1</f>
        <v>5</v>
      </c>
      <c r="C24" s="377" t="s">
        <v>799</v>
      </c>
      <c r="D24" s="377"/>
      <c r="E24" s="378"/>
    </row>
    <row r="25" spans="2:6" s="383" customFormat="1" ht="28.5" customHeight="1">
      <c r="B25" s="358"/>
      <c r="C25" s="379"/>
      <c r="D25" s="385" t="s">
        <v>800</v>
      </c>
      <c r="E25" s="381"/>
      <c r="F25" s="382"/>
    </row>
    <row r="26" spans="2:6">
      <c r="C26" s="246"/>
      <c r="D26" s="337" t="s">
        <v>801</v>
      </c>
      <c r="E26" s="384"/>
    </row>
    <row r="27" spans="2:6" ht="15.5" customHeight="1">
      <c r="C27" s="246"/>
      <c r="D27" s="337"/>
      <c r="E27" s="384"/>
    </row>
    <row r="28" spans="2:6" ht="23.25" customHeight="1">
      <c r="B28" s="358">
        <f>B24+1</f>
        <v>6</v>
      </c>
      <c r="C28" s="1365" t="s">
        <v>802</v>
      </c>
      <c r="D28" s="1365"/>
      <c r="E28" s="378"/>
    </row>
    <row r="29" spans="2:6" s="383" customFormat="1" ht="28.5" customHeight="1">
      <c r="B29" s="358"/>
      <c r="C29" s="379"/>
      <c r="D29" s="380" t="s">
        <v>803</v>
      </c>
      <c r="E29" s="381"/>
      <c r="F29" s="382"/>
    </row>
    <row r="30" spans="2:6" ht="53.25" customHeight="1">
      <c r="C30" s="246"/>
      <c r="D30" s="337" t="s">
        <v>804</v>
      </c>
      <c r="E30" s="384"/>
    </row>
    <row r="31" spans="2:6" ht="15.5" customHeight="1">
      <c r="C31" s="246"/>
      <c r="D31" s="337"/>
      <c r="E31" s="384"/>
    </row>
    <row r="32" spans="2:6" ht="23.25" customHeight="1">
      <c r="B32" s="358">
        <f>B28+1</f>
        <v>7</v>
      </c>
      <c r="C32" s="1365" t="s">
        <v>805</v>
      </c>
      <c r="D32" s="1365"/>
      <c r="E32" s="378"/>
    </row>
    <row r="33" spans="2:6" s="383" customFormat="1" ht="28.5" customHeight="1">
      <c r="B33" s="358"/>
      <c r="C33" s="379"/>
      <c r="D33" s="380" t="s">
        <v>806</v>
      </c>
      <c r="E33" s="381"/>
      <c r="F33" s="382"/>
    </row>
    <row r="34" spans="2:6" s="383" customFormat="1" ht="28.5" customHeight="1">
      <c r="B34" s="358"/>
      <c r="C34" s="379"/>
      <c r="D34" s="380" t="s">
        <v>807</v>
      </c>
      <c r="E34" s="381"/>
      <c r="F34" s="382"/>
    </row>
    <row r="35" spans="2:6" s="383" customFormat="1" ht="28.5" customHeight="1">
      <c r="B35" s="358"/>
      <c r="C35" s="379"/>
      <c r="D35" s="380" t="s">
        <v>808</v>
      </c>
      <c r="E35" s="381"/>
      <c r="F35" s="382"/>
    </row>
    <row r="36" spans="2:6" ht="80.25" customHeight="1">
      <c r="C36" s="246"/>
      <c r="D36" s="337" t="s">
        <v>809</v>
      </c>
      <c r="E36" s="384"/>
    </row>
    <row r="37" spans="2:6" ht="15.5" customHeight="1">
      <c r="C37" s="246"/>
      <c r="D37" s="337"/>
      <c r="E37" s="384"/>
    </row>
    <row r="38" spans="2:6" ht="23.25" customHeight="1">
      <c r="B38" s="358">
        <f>B32+1</f>
        <v>8</v>
      </c>
      <c r="C38" s="1365" t="s">
        <v>810</v>
      </c>
      <c r="D38" s="1365"/>
      <c r="E38" s="378"/>
    </row>
    <row r="39" spans="2:6" s="383" customFormat="1" ht="28.5" customHeight="1">
      <c r="B39" s="358"/>
      <c r="C39" s="379"/>
      <c r="D39" s="380" t="s">
        <v>811</v>
      </c>
      <c r="E39" s="381"/>
      <c r="F39" s="382"/>
    </row>
    <row r="40" spans="2:6" ht="46.5">
      <c r="C40" s="246"/>
      <c r="D40" s="386" t="s">
        <v>812</v>
      </c>
      <c r="E40" s="384"/>
    </row>
    <row r="41" spans="2:6" ht="15.5" customHeight="1">
      <c r="C41" s="246"/>
      <c r="D41" s="337"/>
      <c r="E41" s="384"/>
    </row>
    <row r="42" spans="2:6" ht="23.25" customHeight="1">
      <c r="B42" s="358">
        <f>B38+1</f>
        <v>9</v>
      </c>
      <c r="C42" s="1365" t="s">
        <v>813</v>
      </c>
      <c r="D42" s="1365"/>
      <c r="E42" s="378"/>
    </row>
    <row r="43" spans="2:6" s="383" customFormat="1" ht="28.5" customHeight="1">
      <c r="B43" s="358"/>
      <c r="C43" s="379"/>
      <c r="D43" s="380" t="s">
        <v>814</v>
      </c>
      <c r="E43" s="381"/>
      <c r="F43" s="382"/>
    </row>
    <row r="44" spans="2:6" ht="46.5">
      <c r="C44" s="246"/>
      <c r="D44" s="386" t="s">
        <v>815</v>
      </c>
      <c r="E44" s="384"/>
    </row>
    <row r="45" spans="2:6" ht="15.5" customHeight="1">
      <c r="C45" s="246"/>
      <c r="D45" s="337"/>
      <c r="E45" s="384"/>
    </row>
    <row r="46" spans="2:6" ht="23.25" customHeight="1">
      <c r="B46" s="358">
        <f>+B42+1</f>
        <v>10</v>
      </c>
      <c r="C46" s="1365" t="s">
        <v>816</v>
      </c>
      <c r="D46" s="1365"/>
      <c r="E46" s="378"/>
    </row>
    <row r="47" spans="2:6" s="383" customFormat="1" ht="28.5" customHeight="1">
      <c r="B47" s="358"/>
      <c r="C47" s="379"/>
      <c r="D47" s="380" t="s">
        <v>817</v>
      </c>
      <c r="E47" s="381"/>
      <c r="F47" s="382"/>
    </row>
    <row r="48" spans="2:6" ht="31">
      <c r="C48" s="246"/>
      <c r="D48" s="386" t="s">
        <v>818</v>
      </c>
      <c r="E48" s="384"/>
    </row>
    <row r="49" spans="2:6" ht="15.5" customHeight="1">
      <c r="C49" s="246"/>
      <c r="D49" s="337"/>
      <c r="E49" s="384"/>
    </row>
    <row r="50" spans="2:6" ht="23.25" customHeight="1">
      <c r="B50" s="358">
        <f>B46+1</f>
        <v>11</v>
      </c>
      <c r="C50" s="1365" t="s">
        <v>819</v>
      </c>
      <c r="D50" s="1365"/>
      <c r="E50" s="378"/>
    </row>
    <row r="51" spans="2:6" s="383" customFormat="1" ht="28.5" customHeight="1">
      <c r="B51" s="358"/>
      <c r="C51" s="379"/>
      <c r="D51" s="380" t="s">
        <v>820</v>
      </c>
      <c r="E51" s="381"/>
      <c r="F51" s="382"/>
    </row>
    <row r="52" spans="2:6">
      <c r="C52" s="246"/>
      <c r="D52" s="386" t="s">
        <v>821</v>
      </c>
      <c r="E52" s="384"/>
    </row>
    <row r="53" spans="2:6">
      <c r="C53" s="246"/>
      <c r="D53" s="386" t="s">
        <v>822</v>
      </c>
      <c r="E53" s="384"/>
    </row>
    <row r="54" spans="2:6" ht="15.5" customHeight="1">
      <c r="C54" s="246"/>
      <c r="D54" s="337"/>
      <c r="E54" s="384"/>
    </row>
    <row r="55" spans="2:6" ht="23.25" customHeight="1">
      <c r="B55" s="358">
        <f>B50+1</f>
        <v>12</v>
      </c>
      <c r="C55" s="1365" t="s">
        <v>823</v>
      </c>
      <c r="D55" s="1365"/>
      <c r="E55" s="378"/>
    </row>
    <row r="56" spans="2:6" s="383" customFormat="1" ht="28.5" customHeight="1">
      <c r="B56" s="358"/>
      <c r="C56" s="379"/>
      <c r="D56" s="380" t="s">
        <v>824</v>
      </c>
      <c r="E56" s="381"/>
      <c r="F56" s="382"/>
    </row>
    <row r="57" spans="2:6" ht="31">
      <c r="C57" s="246"/>
      <c r="D57" s="337" t="s">
        <v>825</v>
      </c>
      <c r="E57" s="384"/>
    </row>
    <row r="58" spans="2:6" ht="15.5" customHeight="1">
      <c r="C58" s="246"/>
      <c r="D58" s="337"/>
      <c r="E58" s="384"/>
    </row>
    <row r="59" spans="2:6" ht="23.25" customHeight="1">
      <c r="B59" s="358">
        <f>B55+1</f>
        <v>13</v>
      </c>
      <c r="C59" s="1365" t="s">
        <v>826</v>
      </c>
      <c r="D59" s="1365"/>
      <c r="E59" s="378"/>
    </row>
    <row r="60" spans="2:6" s="383" customFormat="1" ht="28.5" customHeight="1">
      <c r="B60" s="358"/>
      <c r="C60" s="379"/>
      <c r="D60" s="380" t="s">
        <v>827</v>
      </c>
      <c r="E60" s="381"/>
      <c r="F60" s="382"/>
    </row>
    <row r="61" spans="2:6" ht="31">
      <c r="C61" s="246"/>
      <c r="D61" s="337" t="s">
        <v>828</v>
      </c>
      <c r="E61" s="384"/>
    </row>
    <row r="62" spans="2:6" ht="15.5" customHeight="1">
      <c r="C62" s="246"/>
      <c r="D62" s="337"/>
      <c r="E62" s="384"/>
    </row>
    <row r="63" spans="2:6" ht="23.25" customHeight="1">
      <c r="B63" s="358">
        <f>B59+1</f>
        <v>14</v>
      </c>
      <c r="C63" s="1365" t="s">
        <v>829</v>
      </c>
      <c r="D63" s="1365"/>
      <c r="E63" s="378"/>
    </row>
    <row r="64" spans="2:6" s="383" customFormat="1" ht="28.5" customHeight="1">
      <c r="B64" s="358"/>
      <c r="C64" s="379"/>
      <c r="D64" s="380" t="s">
        <v>830</v>
      </c>
      <c r="E64" s="381"/>
      <c r="F64" s="382"/>
    </row>
    <row r="65" spans="2:6" ht="46.5">
      <c r="C65" s="246"/>
      <c r="D65" s="337" t="s">
        <v>831</v>
      </c>
      <c r="E65" s="384"/>
    </row>
    <row r="66" spans="2:6" ht="25.5" customHeight="1">
      <c r="C66" s="246"/>
      <c r="D66" s="338" t="s">
        <v>832</v>
      </c>
      <c r="E66" s="384"/>
    </row>
    <row r="67" spans="2:6" ht="10" customHeight="1">
      <c r="C67" s="246"/>
      <c r="D67" s="338"/>
      <c r="E67" s="384"/>
    </row>
    <row r="68" spans="2:6" ht="23.25" customHeight="1">
      <c r="B68" s="358">
        <f>B63+1</f>
        <v>15</v>
      </c>
      <c r="C68" s="1365" t="s">
        <v>833</v>
      </c>
      <c r="D68" s="1365"/>
      <c r="E68" s="378"/>
    </row>
    <row r="69" spans="2:6" s="383" customFormat="1" ht="28.5" customHeight="1">
      <c r="B69" s="387"/>
      <c r="C69" s="379"/>
      <c r="D69" s="388" t="s">
        <v>834</v>
      </c>
      <c r="E69" s="381"/>
    </row>
    <row r="70" spans="2:6">
      <c r="C70" s="246"/>
      <c r="D70" s="337" t="s">
        <v>835</v>
      </c>
      <c r="E70" s="384"/>
    </row>
    <row r="71" spans="2:6">
      <c r="C71" s="246"/>
      <c r="D71" s="337" t="s">
        <v>836</v>
      </c>
      <c r="E71" s="384"/>
    </row>
    <row r="72" spans="2:6" ht="31">
      <c r="C72" s="246"/>
      <c r="D72" s="337" t="s">
        <v>837</v>
      </c>
      <c r="E72" s="384"/>
    </row>
    <row r="73" spans="2:6" ht="46.5">
      <c r="C73" s="246"/>
      <c r="D73" s="337" t="s">
        <v>838</v>
      </c>
      <c r="E73" s="384"/>
    </row>
    <row r="74" spans="2:6" ht="15.5" customHeight="1">
      <c r="C74" s="246"/>
      <c r="D74" s="337"/>
      <c r="E74" s="384"/>
    </row>
    <row r="75" spans="2:6" ht="23.25" customHeight="1">
      <c r="B75" s="358">
        <f>B68+1</f>
        <v>16</v>
      </c>
      <c r="C75" s="1365" t="s">
        <v>839</v>
      </c>
      <c r="D75" s="1365"/>
      <c r="E75" s="378"/>
    </row>
    <row r="76" spans="2:6" s="383" customFormat="1" ht="28.5" customHeight="1">
      <c r="B76" s="358"/>
      <c r="C76" s="379"/>
      <c r="D76" s="389" t="s">
        <v>840</v>
      </c>
      <c r="E76" s="381"/>
      <c r="F76" s="382"/>
    </row>
    <row r="77" spans="2:6" ht="62">
      <c r="C77" s="246"/>
      <c r="D77" s="337" t="s">
        <v>841</v>
      </c>
      <c r="E77" s="384"/>
    </row>
    <row r="78" spans="2:6">
      <c r="C78" s="246"/>
      <c r="D78" s="390" t="s">
        <v>842</v>
      </c>
      <c r="E78" s="384"/>
    </row>
    <row r="79" spans="2:6" ht="15.5" customHeight="1">
      <c r="C79" s="246"/>
      <c r="D79" s="337"/>
      <c r="E79" s="384"/>
    </row>
    <row r="80" spans="2:6" ht="23.25" customHeight="1">
      <c r="B80" s="358">
        <f>B75+1</f>
        <v>17</v>
      </c>
      <c r="C80" s="1365" t="s">
        <v>843</v>
      </c>
      <c r="D80" s="1365"/>
      <c r="E80" s="378"/>
    </row>
    <row r="81" spans="2:6" s="383" customFormat="1" ht="28.5" customHeight="1">
      <c r="B81" s="387"/>
      <c r="C81" s="379"/>
      <c r="D81" s="388" t="s">
        <v>844</v>
      </c>
      <c r="E81" s="381"/>
    </row>
    <row r="82" spans="2:6" ht="40.5" customHeight="1">
      <c r="C82" s="246"/>
      <c r="D82" s="337" t="s">
        <v>845</v>
      </c>
      <c r="E82" s="384"/>
    </row>
    <row r="83" spans="2:6" ht="15.5" customHeight="1">
      <c r="C83" s="246"/>
      <c r="D83" s="337"/>
      <c r="E83" s="384"/>
    </row>
    <row r="84" spans="2:6" ht="23.25" customHeight="1">
      <c r="B84" s="358">
        <f>B80+1</f>
        <v>18</v>
      </c>
      <c r="C84" s="1365" t="s">
        <v>846</v>
      </c>
      <c r="D84" s="1365"/>
      <c r="E84" s="378"/>
    </row>
    <row r="85" spans="2:6" s="383" customFormat="1" ht="28.5" customHeight="1">
      <c r="B85" s="358"/>
      <c r="C85" s="379"/>
      <c r="D85" s="380" t="s">
        <v>847</v>
      </c>
      <c r="E85" s="381"/>
      <c r="F85" s="382"/>
    </row>
    <row r="86" spans="2:6" ht="46.5">
      <c r="C86" s="246"/>
      <c r="D86" s="337" t="s">
        <v>848</v>
      </c>
      <c r="E86" s="384"/>
    </row>
    <row r="87" spans="2:6" ht="15.5" customHeight="1">
      <c r="C87" s="246"/>
      <c r="D87" s="337"/>
      <c r="E87" s="384"/>
    </row>
    <row r="88" spans="2:6" ht="23.25" customHeight="1">
      <c r="B88" s="358">
        <f>B84+1</f>
        <v>19</v>
      </c>
      <c r="C88" s="1365" t="s">
        <v>849</v>
      </c>
      <c r="D88" s="1365"/>
      <c r="E88" s="378"/>
    </row>
    <row r="89" spans="2:6" s="383" customFormat="1" ht="28.5" customHeight="1">
      <c r="B89" s="358"/>
      <c r="C89" s="379"/>
      <c r="D89" s="385" t="s">
        <v>850</v>
      </c>
      <c r="E89" s="381"/>
      <c r="F89" s="382"/>
    </row>
    <row r="90" spans="2:6" ht="62">
      <c r="C90" s="246"/>
      <c r="D90" s="337" t="s">
        <v>851</v>
      </c>
      <c r="E90" s="384"/>
    </row>
    <row r="91" spans="2:6" ht="15.5" customHeight="1">
      <c r="C91" s="246"/>
      <c r="D91" s="337"/>
      <c r="E91" s="384"/>
    </row>
    <row r="92" spans="2:6" ht="23.25" customHeight="1">
      <c r="B92" s="358">
        <f>B88+1</f>
        <v>20</v>
      </c>
      <c r="C92" s="1365" t="s">
        <v>852</v>
      </c>
      <c r="D92" s="1365"/>
      <c r="E92" s="378"/>
    </row>
    <row r="93" spans="2:6" s="383" customFormat="1" ht="28.5" customHeight="1">
      <c r="B93" s="358"/>
      <c r="C93" s="379"/>
      <c r="D93" s="380" t="s">
        <v>853</v>
      </c>
      <c r="E93" s="381"/>
      <c r="F93" s="382"/>
    </row>
    <row r="94" spans="2:6" ht="46.5">
      <c r="C94" s="246"/>
      <c r="D94" s="337" t="s">
        <v>854</v>
      </c>
      <c r="E94" s="384"/>
    </row>
    <row r="95" spans="2:6" ht="15.5" customHeight="1">
      <c r="C95" s="246"/>
      <c r="D95" s="337"/>
      <c r="E95" s="384"/>
    </row>
    <row r="96" spans="2:6" ht="23.25" customHeight="1">
      <c r="B96" s="358">
        <f>B92+1</f>
        <v>21</v>
      </c>
      <c r="C96" s="1365" t="s">
        <v>855</v>
      </c>
      <c r="D96" s="1365"/>
      <c r="E96" s="378"/>
    </row>
    <row r="97" spans="2:6" s="383" customFormat="1" ht="28.5" customHeight="1">
      <c r="B97" s="358"/>
      <c r="C97" s="379"/>
      <c r="D97" s="380" t="s">
        <v>856</v>
      </c>
      <c r="E97" s="381"/>
      <c r="F97" s="382"/>
    </row>
    <row r="98" spans="2:6" ht="31">
      <c r="C98" s="246"/>
      <c r="D98" s="337" t="s">
        <v>857</v>
      </c>
      <c r="E98" s="384"/>
    </row>
    <row r="99" spans="2:6" ht="62">
      <c r="C99" s="246"/>
      <c r="D99" s="337" t="s">
        <v>858</v>
      </c>
      <c r="E99" s="391"/>
    </row>
    <row r="100" spans="2:6" ht="15.5" customHeight="1">
      <c r="C100" s="246"/>
      <c r="D100" s="337"/>
      <c r="E100" s="384"/>
    </row>
    <row r="101" spans="2:6" ht="23.25" customHeight="1">
      <c r="B101" s="358">
        <f>B96+1</f>
        <v>22</v>
      </c>
      <c r="C101" s="1365" t="s">
        <v>859</v>
      </c>
      <c r="D101" s="1365"/>
      <c r="E101" s="378"/>
    </row>
    <row r="102" spans="2:6" s="383" customFormat="1" ht="28.5" customHeight="1">
      <c r="B102" s="358"/>
      <c r="C102" s="379"/>
      <c r="D102" s="380" t="s">
        <v>860</v>
      </c>
      <c r="E102" s="381"/>
      <c r="F102" s="382"/>
    </row>
    <row r="103" spans="2:6" ht="62">
      <c r="C103" s="246"/>
      <c r="D103" s="337" t="s">
        <v>861</v>
      </c>
      <c r="E103" s="384"/>
    </row>
    <row r="104" spans="2:6" s="383" customFormat="1" ht="24" customHeight="1">
      <c r="B104" s="358"/>
      <c r="C104" s="246"/>
      <c r="D104" s="392" t="s">
        <v>862</v>
      </c>
      <c r="E104" s="381"/>
      <c r="F104" s="382"/>
    </row>
    <row r="105" spans="2:6" ht="15.5" customHeight="1">
      <c r="C105" s="246"/>
      <c r="D105" s="337"/>
      <c r="E105" s="384"/>
    </row>
    <row r="106" spans="2:6" ht="23.25" customHeight="1">
      <c r="B106" s="358">
        <f>B101+1</f>
        <v>23</v>
      </c>
      <c r="C106" s="1365" t="s">
        <v>863</v>
      </c>
      <c r="D106" s="1365"/>
      <c r="E106" s="378"/>
    </row>
    <row r="107" spans="2:6" s="383" customFormat="1" ht="28.5" customHeight="1">
      <c r="B107" s="358"/>
      <c r="C107" s="379"/>
      <c r="D107" s="380" t="s">
        <v>864</v>
      </c>
      <c r="E107" s="381"/>
      <c r="F107" s="382"/>
    </row>
    <row r="108" spans="2:6" ht="31">
      <c r="C108" s="246"/>
      <c r="D108" s="337" t="s">
        <v>865</v>
      </c>
      <c r="E108" s="384"/>
    </row>
    <row r="109" spans="2:6" ht="15.5" customHeight="1">
      <c r="C109" s="246"/>
      <c r="D109" s="337"/>
      <c r="E109" s="384"/>
    </row>
    <row r="110" spans="2:6" ht="23.25" customHeight="1">
      <c r="B110" s="358">
        <f>B106+1</f>
        <v>24</v>
      </c>
      <c r="C110" s="1365" t="s">
        <v>866</v>
      </c>
      <c r="D110" s="1365"/>
      <c r="E110" s="378"/>
    </row>
    <row r="111" spans="2:6" s="383" customFormat="1" ht="28.5" customHeight="1">
      <c r="B111" s="358"/>
      <c r="C111" s="379"/>
      <c r="D111" s="380" t="s">
        <v>867</v>
      </c>
      <c r="E111" s="381"/>
      <c r="F111" s="382"/>
    </row>
    <row r="112" spans="2:6" s="383" customFormat="1" ht="21.65" customHeight="1">
      <c r="B112" s="358"/>
      <c r="C112" s="379"/>
      <c r="D112" s="380" t="s">
        <v>868</v>
      </c>
      <c r="E112" s="381"/>
      <c r="F112" s="382"/>
    </row>
    <row r="113" spans="2:6">
      <c r="C113" s="246"/>
      <c r="D113" s="337" t="s">
        <v>869</v>
      </c>
      <c r="E113" s="384"/>
    </row>
    <row r="114" spans="2:6" ht="15.5" customHeight="1">
      <c r="C114" s="246"/>
      <c r="D114" s="337"/>
      <c r="E114" s="384"/>
    </row>
    <row r="115" spans="2:6" ht="23.25" customHeight="1">
      <c r="B115" s="358">
        <f>+B110+1</f>
        <v>25</v>
      </c>
      <c r="C115" s="1365" t="s">
        <v>870</v>
      </c>
      <c r="D115" s="1365"/>
      <c r="E115" s="378"/>
    </row>
    <row r="116" spans="2:6" s="383" customFormat="1" ht="28.5" customHeight="1">
      <c r="B116" s="358"/>
      <c r="C116" s="379"/>
      <c r="D116" s="380" t="s">
        <v>871</v>
      </c>
      <c r="E116" s="381"/>
      <c r="F116" s="382"/>
    </row>
    <row r="117" spans="2:6" ht="56.25" customHeight="1">
      <c r="D117" s="393" t="s">
        <v>872</v>
      </c>
    </row>
    <row r="118" spans="2:6" ht="15.5" customHeight="1">
      <c r="C118" s="246"/>
      <c r="D118" s="337"/>
      <c r="E118" s="384"/>
    </row>
    <row r="119" spans="2:6" ht="23.25" customHeight="1">
      <c r="B119" s="358">
        <f>B115+1</f>
        <v>26</v>
      </c>
      <c r="C119" s="1365" t="s">
        <v>873</v>
      </c>
      <c r="D119" s="1365"/>
      <c r="E119" s="378"/>
    </row>
    <row r="120" spans="2:6" s="383" customFormat="1" ht="28.5" customHeight="1">
      <c r="B120" s="358"/>
      <c r="C120" s="379"/>
      <c r="D120" s="380" t="s">
        <v>874</v>
      </c>
      <c r="E120" s="381"/>
      <c r="F120" s="382"/>
    </row>
    <row r="121" spans="2:6" ht="31">
      <c r="C121" s="246"/>
      <c r="D121" s="337" t="s">
        <v>875</v>
      </c>
      <c r="E121" s="384"/>
    </row>
    <row r="122" spans="2:6" ht="15.5" customHeight="1">
      <c r="C122" s="246"/>
      <c r="D122" s="337"/>
      <c r="E122" s="384"/>
    </row>
    <row r="123" spans="2:6" ht="23.25" customHeight="1">
      <c r="B123" s="358">
        <f>B119+1</f>
        <v>27</v>
      </c>
      <c r="C123" s="1365" t="s">
        <v>876</v>
      </c>
      <c r="D123" s="1365"/>
      <c r="E123" s="378"/>
    </row>
    <row r="124" spans="2:6" s="383" customFormat="1" ht="28.5" customHeight="1">
      <c r="B124" s="358"/>
      <c r="C124" s="379"/>
      <c r="D124" s="380" t="s">
        <v>877</v>
      </c>
      <c r="E124" s="381"/>
      <c r="F124" s="382"/>
    </row>
    <row r="125" spans="2:6" ht="90" customHeight="1">
      <c r="C125" s="246"/>
      <c r="D125" s="337" t="s">
        <v>878</v>
      </c>
      <c r="E125" s="384"/>
    </row>
    <row r="126" spans="2:6" ht="15.5" customHeight="1">
      <c r="C126" s="246"/>
      <c r="D126" s="337"/>
      <c r="E126" s="384"/>
    </row>
    <row r="127" spans="2:6" ht="23.25" customHeight="1">
      <c r="B127" s="358">
        <f>+B123+1</f>
        <v>28</v>
      </c>
      <c r="C127" s="1365" t="s">
        <v>879</v>
      </c>
      <c r="D127" s="1365"/>
      <c r="E127" s="378"/>
    </row>
    <row r="128" spans="2:6" s="383" customFormat="1" ht="28.5" customHeight="1">
      <c r="B128" s="358"/>
      <c r="C128" s="379"/>
      <c r="D128" s="380" t="s">
        <v>880</v>
      </c>
      <c r="E128" s="381"/>
      <c r="F128" s="382"/>
    </row>
    <row r="129" spans="2:6" ht="46.5">
      <c r="C129" s="246"/>
      <c r="D129" s="337" t="s">
        <v>881</v>
      </c>
      <c r="E129" s="384"/>
    </row>
    <row r="130" spans="2:6" ht="15.5" customHeight="1">
      <c r="C130" s="246"/>
      <c r="D130" s="337"/>
      <c r="E130" s="384"/>
    </row>
    <row r="131" spans="2:6" ht="23.25" customHeight="1">
      <c r="B131" s="358">
        <f>+B127+1</f>
        <v>29</v>
      </c>
      <c r="C131" s="1365" t="s">
        <v>882</v>
      </c>
      <c r="D131" s="1365"/>
      <c r="E131" s="378"/>
    </row>
    <row r="132" spans="2:6" s="383" customFormat="1" ht="44.15" customHeight="1">
      <c r="B132" s="358"/>
      <c r="C132" s="379"/>
      <c r="D132" s="380" t="s">
        <v>883</v>
      </c>
      <c r="E132" s="381"/>
      <c r="F132" s="382"/>
    </row>
    <row r="133" spans="2:6" ht="50.5" customHeight="1">
      <c r="C133" s="246"/>
      <c r="D133" s="337" t="s">
        <v>884</v>
      </c>
      <c r="E133" s="384"/>
    </row>
    <row r="134" spans="2:6" ht="15.5" customHeight="1">
      <c r="C134" s="246"/>
      <c r="D134" s="337"/>
      <c r="E134" s="384"/>
    </row>
    <row r="135" spans="2:6" ht="23.25" customHeight="1">
      <c r="B135" s="358">
        <f>B131+1</f>
        <v>30</v>
      </c>
      <c r="C135" s="1365" t="s">
        <v>885</v>
      </c>
      <c r="D135" s="1365"/>
      <c r="E135" s="378"/>
    </row>
    <row r="136" spans="2:6" s="383" customFormat="1" ht="28.5" customHeight="1">
      <c r="B136" s="358"/>
      <c r="C136" s="379"/>
      <c r="D136" s="385" t="s">
        <v>886</v>
      </c>
      <c r="E136" s="381"/>
      <c r="F136" s="382"/>
    </row>
    <row r="137" spans="2:6" ht="46.5">
      <c r="C137" s="246"/>
      <c r="D137" s="337" t="s">
        <v>887</v>
      </c>
      <c r="E137" s="384"/>
    </row>
    <row r="138" spans="2:6" ht="15.5" customHeight="1">
      <c r="C138" s="246"/>
      <c r="D138" s="337"/>
      <c r="E138" s="384"/>
    </row>
    <row r="139" spans="2:6" ht="23.25" customHeight="1">
      <c r="B139" s="358">
        <f>B135+1</f>
        <v>31</v>
      </c>
      <c r="C139" s="1365" t="s">
        <v>888</v>
      </c>
      <c r="D139" s="1365"/>
      <c r="E139" s="378"/>
    </row>
    <row r="140" spans="2:6" s="383" customFormat="1" ht="28.5" customHeight="1">
      <c r="B140" s="358"/>
      <c r="C140" s="379"/>
      <c r="D140" s="394" t="s">
        <v>889</v>
      </c>
      <c r="E140" s="381"/>
      <c r="F140" s="382"/>
    </row>
    <row r="141" spans="2:6" s="383" customFormat="1" ht="36.5" customHeight="1">
      <c r="B141" s="358"/>
      <c r="C141" s="379"/>
      <c r="D141" s="395" t="s">
        <v>890</v>
      </c>
      <c r="E141" s="381"/>
      <c r="F141" s="382"/>
    </row>
    <row r="142" spans="2:6" s="383" customFormat="1" ht="28.5" customHeight="1">
      <c r="B142" s="358"/>
      <c r="C142" s="379"/>
      <c r="D142" s="394" t="s">
        <v>891</v>
      </c>
      <c r="E142" s="381"/>
      <c r="F142" s="382"/>
    </row>
    <row r="143" spans="2:6" s="383" customFormat="1" ht="23" customHeight="1">
      <c r="B143" s="358"/>
      <c r="C143" s="379"/>
      <c r="D143" s="395" t="s">
        <v>892</v>
      </c>
      <c r="E143" s="381"/>
      <c r="F143" s="382"/>
    </row>
    <row r="144" spans="2:6" s="383" customFormat="1" ht="28.5" customHeight="1">
      <c r="B144" s="358"/>
      <c r="C144" s="379"/>
      <c r="D144" s="394" t="s">
        <v>893</v>
      </c>
      <c r="E144" s="381"/>
      <c r="F144" s="382"/>
    </row>
    <row r="145" spans="2:6" s="383" customFormat="1" ht="36.5" customHeight="1">
      <c r="B145" s="358"/>
      <c r="C145" s="379"/>
      <c r="D145" s="395" t="s">
        <v>894</v>
      </c>
      <c r="E145" s="381"/>
      <c r="F145" s="382"/>
    </row>
    <row r="146" spans="2:6" s="383" customFormat="1" ht="28.5" customHeight="1">
      <c r="B146" s="358"/>
      <c r="C146" s="379"/>
      <c r="D146" s="394" t="s">
        <v>895</v>
      </c>
      <c r="E146" s="381"/>
      <c r="F146" s="382"/>
    </row>
    <row r="147" spans="2:6" s="383" customFormat="1" ht="36.5" customHeight="1">
      <c r="B147" s="358"/>
      <c r="C147" s="379"/>
      <c r="D147" s="395" t="s">
        <v>896</v>
      </c>
      <c r="E147" s="381"/>
      <c r="F147" s="382"/>
    </row>
    <row r="148" spans="2:6" s="383" customFormat="1" ht="28.5" customHeight="1">
      <c r="B148" s="358"/>
      <c r="C148" s="379"/>
      <c r="D148" s="394" t="s">
        <v>897</v>
      </c>
      <c r="E148" s="381"/>
      <c r="F148" s="382"/>
    </row>
    <row r="149" spans="2:6" s="383" customFormat="1" ht="21" customHeight="1">
      <c r="B149" s="358"/>
      <c r="C149" s="379"/>
      <c r="D149" s="395" t="s">
        <v>898</v>
      </c>
      <c r="E149" s="381"/>
      <c r="F149" s="382"/>
    </row>
    <row r="150" spans="2:6" s="383" customFormat="1" ht="28.5" customHeight="1">
      <c r="B150" s="358"/>
      <c r="C150" s="379"/>
      <c r="D150" s="394" t="s">
        <v>899</v>
      </c>
      <c r="E150" s="381"/>
      <c r="F150" s="382"/>
    </row>
    <row r="151" spans="2:6" s="383" customFormat="1" ht="21.5" customHeight="1">
      <c r="C151" s="379"/>
      <c r="D151" s="395" t="s">
        <v>900</v>
      </c>
      <c r="E151" s="381"/>
      <c r="F151" s="382"/>
    </row>
    <row r="152" spans="2:6" ht="15.5" customHeight="1">
      <c r="C152" s="246"/>
      <c r="D152" s="337"/>
      <c r="E152" s="384"/>
    </row>
    <row r="153" spans="2:6" ht="23.25" customHeight="1">
      <c r="B153" s="358">
        <f>B139+1</f>
        <v>32</v>
      </c>
      <c r="C153" s="1365" t="s">
        <v>901</v>
      </c>
      <c r="D153" s="1365"/>
      <c r="E153" s="378"/>
    </row>
    <row r="154" spans="2:6" s="383" customFormat="1" ht="28.5" customHeight="1">
      <c r="B154" s="358"/>
      <c r="C154" s="379"/>
      <c r="D154" s="380" t="s">
        <v>902</v>
      </c>
      <c r="E154" s="381"/>
      <c r="F154" s="382"/>
    </row>
    <row r="155" spans="2:6" ht="31">
      <c r="C155" s="246"/>
      <c r="D155" s="337" t="s">
        <v>903</v>
      </c>
      <c r="E155" s="384"/>
    </row>
    <row r="156" spans="2:6" ht="15.5" customHeight="1">
      <c r="C156" s="246"/>
      <c r="D156" s="337"/>
      <c r="E156" s="384"/>
    </row>
    <row r="157" spans="2:6" ht="23.25" customHeight="1">
      <c r="B157" s="358">
        <f>B153+1</f>
        <v>33</v>
      </c>
      <c r="C157" s="1365" t="s">
        <v>904</v>
      </c>
      <c r="D157" s="1365"/>
      <c r="E157" s="378"/>
    </row>
    <row r="158" spans="2:6" s="383" customFormat="1" ht="28.5" customHeight="1">
      <c r="B158" s="358"/>
      <c r="C158" s="379"/>
      <c r="D158" s="380" t="s">
        <v>905</v>
      </c>
      <c r="E158" s="381"/>
      <c r="F158" s="382"/>
    </row>
    <row r="159" spans="2:6" ht="31">
      <c r="C159" s="246"/>
      <c r="D159" s="337" t="s">
        <v>906</v>
      </c>
      <c r="E159" s="384"/>
    </row>
    <row r="160" spans="2:6">
      <c r="C160" s="246"/>
      <c r="D160" s="396" t="s">
        <v>907</v>
      </c>
      <c r="E160" s="384"/>
    </row>
    <row r="161" spans="2:6" ht="46" customHeight="1">
      <c r="C161" s="246"/>
      <c r="D161" s="337" t="s">
        <v>908</v>
      </c>
      <c r="E161" s="384"/>
    </row>
    <row r="162" spans="2:6" ht="18">
      <c r="C162" s="246"/>
      <c r="D162" s="397" t="s">
        <v>909</v>
      </c>
      <c r="E162" s="384"/>
    </row>
    <row r="163" spans="2:6" s="123" customFormat="1" ht="27" customHeight="1">
      <c r="B163" s="387"/>
      <c r="C163" s="398"/>
      <c r="D163" s="399" t="s">
        <v>910</v>
      </c>
      <c r="E163" s="400"/>
    </row>
    <row r="164" spans="2:6" ht="26" customHeight="1">
      <c r="C164" s="246"/>
      <c r="D164" s="401" t="s">
        <v>911</v>
      </c>
      <c r="E164" s="384"/>
    </row>
    <row r="165" spans="2:6" s="123" customFormat="1" ht="27" customHeight="1">
      <c r="B165" s="387"/>
      <c r="C165" s="398"/>
      <c r="D165" s="399" t="s">
        <v>912</v>
      </c>
      <c r="E165" s="400"/>
    </row>
    <row r="166" spans="2:6" ht="15.5" customHeight="1">
      <c r="C166" s="246"/>
      <c r="D166" s="337"/>
      <c r="E166" s="384"/>
    </row>
    <row r="167" spans="2:6" ht="23.25" customHeight="1">
      <c r="B167" s="358">
        <f>B157+1</f>
        <v>34</v>
      </c>
      <c r="C167" s="1365" t="s">
        <v>913</v>
      </c>
      <c r="D167" s="1365"/>
      <c r="E167" s="378"/>
    </row>
    <row r="168" spans="2:6" s="383" customFormat="1" ht="28.5" customHeight="1">
      <c r="B168" s="358"/>
      <c r="C168" s="379"/>
      <c r="D168" s="380" t="s">
        <v>914</v>
      </c>
      <c r="E168" s="381"/>
      <c r="F168" s="382"/>
    </row>
    <row r="169" spans="2:6" ht="19">
      <c r="C169" s="246"/>
      <c r="D169" s="337" t="s">
        <v>915</v>
      </c>
      <c r="E169" s="384"/>
    </row>
    <row r="170" spans="2:6" ht="15.5" customHeight="1">
      <c r="C170" s="246"/>
      <c r="D170" s="337"/>
      <c r="E170" s="384"/>
    </row>
    <row r="171" spans="2:6" ht="23.25" customHeight="1">
      <c r="B171" s="358">
        <f>B167+1</f>
        <v>35</v>
      </c>
      <c r="C171" s="1365" t="s">
        <v>916</v>
      </c>
      <c r="D171" s="1365"/>
      <c r="E171" s="378"/>
    </row>
    <row r="172" spans="2:6" s="383" customFormat="1" ht="28.5" customHeight="1">
      <c r="B172" s="358"/>
      <c r="C172" s="379"/>
      <c r="D172" s="385" t="s">
        <v>917</v>
      </c>
      <c r="E172" s="381"/>
      <c r="F172" s="382"/>
    </row>
    <row r="173" spans="2:6" ht="31">
      <c r="C173" s="402"/>
      <c r="D173" s="337" t="s">
        <v>918</v>
      </c>
      <c r="E173" s="384"/>
    </row>
    <row r="174" spans="2:6" ht="15.5" customHeight="1">
      <c r="C174" s="246"/>
      <c r="D174" s="337"/>
      <c r="E174" s="384"/>
    </row>
    <row r="175" spans="2:6" ht="23.25" customHeight="1">
      <c r="B175" s="358">
        <f>B171+1</f>
        <v>36</v>
      </c>
      <c r="C175" s="1365" t="s">
        <v>919</v>
      </c>
      <c r="D175" s="1365"/>
      <c r="E175" s="378"/>
    </row>
    <row r="176" spans="2:6" s="383" customFormat="1" ht="28.5" customHeight="1">
      <c r="B176" s="358"/>
      <c r="C176" s="379"/>
      <c r="D176" s="385" t="s">
        <v>920</v>
      </c>
      <c r="E176" s="381"/>
      <c r="F176" s="382"/>
    </row>
    <row r="177" spans="2:6" s="407" customFormat="1">
      <c r="B177" s="403"/>
      <c r="C177" s="404"/>
      <c r="D177" s="396" t="s">
        <v>921</v>
      </c>
      <c r="E177" s="405"/>
      <c r="F177" s="406"/>
    </row>
    <row r="178" spans="2:6" ht="31">
      <c r="C178" s="246"/>
      <c r="D178" s="337" t="s">
        <v>922</v>
      </c>
      <c r="E178" s="384"/>
    </row>
    <row r="179" spans="2:6" ht="31">
      <c r="C179" s="246"/>
      <c r="D179" s="337" t="s">
        <v>923</v>
      </c>
      <c r="E179" s="384"/>
    </row>
    <row r="180" spans="2:6" ht="31">
      <c r="C180" s="246"/>
      <c r="D180" s="337" t="s">
        <v>924</v>
      </c>
      <c r="E180" s="384"/>
    </row>
    <row r="181" spans="2:6" ht="15.5" customHeight="1">
      <c r="C181" s="246"/>
      <c r="D181" s="337"/>
      <c r="E181" s="384"/>
    </row>
    <row r="182" spans="2:6" ht="23.25" customHeight="1">
      <c r="B182" s="358">
        <f>B175+1</f>
        <v>37</v>
      </c>
      <c r="C182" s="1365" t="s">
        <v>925</v>
      </c>
      <c r="D182" s="1365"/>
      <c r="E182" s="378"/>
    </row>
    <row r="183" spans="2:6" s="383" customFormat="1" ht="28.5" customHeight="1">
      <c r="B183" s="358"/>
      <c r="C183" s="379"/>
      <c r="D183" s="380" t="s">
        <v>926</v>
      </c>
      <c r="E183" s="381"/>
      <c r="F183" s="382"/>
    </row>
    <row r="184" spans="2:6" ht="62">
      <c r="C184" s="246"/>
      <c r="D184" s="337" t="s">
        <v>927</v>
      </c>
      <c r="E184" s="384"/>
    </row>
    <row r="185" spans="2:6" ht="15.5" customHeight="1">
      <c r="C185" s="246"/>
      <c r="D185" s="337"/>
      <c r="E185" s="384"/>
    </row>
    <row r="186" spans="2:6" ht="23.25" customHeight="1">
      <c r="B186" s="358">
        <f>+B182+1</f>
        <v>38</v>
      </c>
      <c r="C186" s="1365" t="s">
        <v>928</v>
      </c>
      <c r="D186" s="1365"/>
      <c r="E186" s="378"/>
    </row>
    <row r="187" spans="2:6" s="383" customFormat="1" ht="28.5" customHeight="1">
      <c r="B187" s="358"/>
      <c r="C187" s="379"/>
      <c r="D187" s="380" t="s">
        <v>929</v>
      </c>
      <c r="E187" s="381"/>
      <c r="F187" s="382"/>
    </row>
    <row r="188" spans="2:6">
      <c r="C188" s="246"/>
      <c r="D188" s="337" t="s">
        <v>930</v>
      </c>
      <c r="E188" s="384"/>
    </row>
    <row r="189" spans="2:6">
      <c r="C189" s="246"/>
      <c r="D189" s="337" t="s">
        <v>931</v>
      </c>
      <c r="E189" s="384"/>
    </row>
    <row r="190" spans="2:6" ht="15.5" customHeight="1">
      <c r="C190" s="246"/>
      <c r="D190" s="337"/>
      <c r="E190" s="384"/>
    </row>
    <row r="191" spans="2:6" ht="23.25" customHeight="1">
      <c r="B191" s="358">
        <f>+B186+1</f>
        <v>39</v>
      </c>
      <c r="C191" s="1365" t="s">
        <v>932</v>
      </c>
      <c r="D191" s="1365"/>
      <c r="E191" s="378"/>
    </row>
    <row r="192" spans="2:6" s="383" customFormat="1" ht="28.5" customHeight="1">
      <c r="B192" s="358"/>
      <c r="C192" s="379"/>
      <c r="D192" s="380" t="s">
        <v>933</v>
      </c>
      <c r="E192" s="381"/>
      <c r="F192" s="382"/>
    </row>
    <row r="193" spans="2:6" ht="46.5">
      <c r="C193" s="246"/>
      <c r="D193" s="337" t="s">
        <v>934</v>
      </c>
      <c r="E193" s="384"/>
    </row>
    <row r="194" spans="2:6" ht="15.5" customHeight="1">
      <c r="C194" s="246"/>
      <c r="D194" s="337"/>
      <c r="E194" s="384"/>
    </row>
    <row r="195" spans="2:6" ht="23.25" customHeight="1">
      <c r="B195" s="358">
        <f>+B191+1</f>
        <v>40</v>
      </c>
      <c r="C195" s="1365" t="s">
        <v>935</v>
      </c>
      <c r="D195" s="1365"/>
      <c r="E195" s="378"/>
    </row>
    <row r="196" spans="2:6" s="383" customFormat="1" ht="28.5" customHeight="1">
      <c r="B196" s="358"/>
      <c r="C196" s="379"/>
      <c r="D196" s="380" t="s">
        <v>936</v>
      </c>
      <c r="E196" s="381"/>
      <c r="F196" s="382"/>
    </row>
    <row r="197" spans="2:6" ht="31">
      <c r="C197" s="246"/>
      <c r="D197" s="337" t="s">
        <v>937</v>
      </c>
      <c r="E197" s="384"/>
    </row>
    <row r="198" spans="2:6" ht="15.5" customHeight="1">
      <c r="C198" s="246"/>
      <c r="D198" s="337"/>
      <c r="E198" s="384"/>
    </row>
    <row r="199" spans="2:6" ht="23.25" customHeight="1">
      <c r="B199" s="358">
        <f>+B195+1</f>
        <v>41</v>
      </c>
      <c r="C199" s="1365" t="s">
        <v>938</v>
      </c>
      <c r="D199" s="1365"/>
      <c r="E199" s="378"/>
    </row>
    <row r="200" spans="2:6" s="383" customFormat="1" ht="28.5" customHeight="1">
      <c r="B200" s="358"/>
      <c r="C200" s="379"/>
      <c r="D200" s="380" t="s">
        <v>939</v>
      </c>
      <c r="E200" s="381"/>
      <c r="F200" s="382"/>
    </row>
    <row r="201" spans="2:6">
      <c r="C201" s="246"/>
      <c r="D201" s="337" t="s">
        <v>940</v>
      </c>
      <c r="E201" s="384"/>
    </row>
    <row r="202" spans="2:6" ht="46.5">
      <c r="C202" s="246"/>
      <c r="D202" s="337" t="s">
        <v>941</v>
      </c>
      <c r="E202" s="408"/>
    </row>
    <row r="203" spans="2:6" ht="15.5" customHeight="1">
      <c r="C203" s="246"/>
      <c r="D203" s="337"/>
      <c r="E203" s="384"/>
    </row>
    <row r="204" spans="2:6" ht="23.25" customHeight="1">
      <c r="B204" s="358">
        <f>B199+1</f>
        <v>42</v>
      </c>
      <c r="C204" s="1365" t="s">
        <v>942</v>
      </c>
      <c r="D204" s="1365"/>
      <c r="E204" s="378"/>
    </row>
    <row r="205" spans="2:6" s="383" customFormat="1" ht="28.5" customHeight="1">
      <c r="B205" s="358"/>
      <c r="C205" s="379"/>
      <c r="D205" s="380" t="s">
        <v>943</v>
      </c>
      <c r="E205" s="381"/>
      <c r="F205" s="382"/>
    </row>
    <row r="206" spans="2:6">
      <c r="C206" s="246"/>
      <c r="D206" s="337" t="s">
        <v>944</v>
      </c>
      <c r="E206" s="384"/>
    </row>
    <row r="207" spans="2:6" ht="15.5" customHeight="1">
      <c r="C207" s="246"/>
      <c r="D207" s="337"/>
      <c r="E207" s="384"/>
    </row>
    <row r="208" spans="2:6" ht="23.25" customHeight="1">
      <c r="B208" s="358">
        <f>B204+1</f>
        <v>43</v>
      </c>
      <c r="C208" s="1365" t="s">
        <v>945</v>
      </c>
      <c r="D208" s="1365"/>
      <c r="E208" s="378"/>
    </row>
    <row r="209" spans="2:6" s="383" customFormat="1" ht="28.5" customHeight="1">
      <c r="B209" s="358"/>
      <c r="C209" s="379"/>
      <c r="D209" s="380" t="s">
        <v>946</v>
      </c>
      <c r="E209" s="381"/>
      <c r="F209" s="382"/>
    </row>
    <row r="210" spans="2:6" ht="80">
      <c r="C210" s="246"/>
      <c r="D210" s="337" t="s">
        <v>947</v>
      </c>
      <c r="E210" s="384"/>
    </row>
    <row r="211" spans="2:6" ht="15.5" customHeight="1">
      <c r="C211" s="246"/>
      <c r="D211" s="337"/>
      <c r="E211" s="384"/>
    </row>
    <row r="212" spans="2:6" ht="23.25" customHeight="1">
      <c r="B212" s="358">
        <f>+B208+1</f>
        <v>44</v>
      </c>
      <c r="C212" s="1365" t="s">
        <v>948</v>
      </c>
      <c r="D212" s="1365"/>
      <c r="E212" s="378"/>
    </row>
    <row r="213" spans="2:6" s="383" customFormat="1" ht="28.5" customHeight="1">
      <c r="B213" s="358"/>
      <c r="C213" s="379"/>
      <c r="D213" s="380" t="s">
        <v>949</v>
      </c>
      <c r="E213" s="381"/>
      <c r="F213" s="382"/>
    </row>
    <row r="214" spans="2:6" ht="62">
      <c r="C214" s="246"/>
      <c r="D214" s="337" t="s">
        <v>950</v>
      </c>
      <c r="E214" s="384"/>
    </row>
    <row r="215" spans="2:6" ht="15.5" customHeight="1">
      <c r="C215" s="246"/>
      <c r="D215" s="337"/>
      <c r="E215" s="384"/>
    </row>
    <row r="216" spans="2:6" ht="23.25" customHeight="1">
      <c r="B216" s="358">
        <f>+B212+1</f>
        <v>45</v>
      </c>
      <c r="C216" s="1365" t="s">
        <v>951</v>
      </c>
      <c r="D216" s="1365"/>
      <c r="E216" s="378"/>
    </row>
    <row r="217" spans="2:6" s="383" customFormat="1" ht="28.5" customHeight="1">
      <c r="B217" s="358"/>
      <c r="C217" s="379"/>
      <c r="D217" s="380" t="s">
        <v>952</v>
      </c>
      <c r="E217" s="381"/>
      <c r="F217" s="382"/>
    </row>
    <row r="218" spans="2:6">
      <c r="C218" s="246"/>
      <c r="D218" s="337" t="s">
        <v>953</v>
      </c>
      <c r="E218" s="384"/>
    </row>
    <row r="219" spans="2:6" ht="93">
      <c r="C219" s="246"/>
      <c r="D219" s="337" t="s">
        <v>954</v>
      </c>
      <c r="E219" s="384"/>
    </row>
    <row r="220" spans="2:6" ht="15.5" customHeight="1">
      <c r="C220" s="246"/>
      <c r="D220" s="337"/>
      <c r="E220" s="384"/>
    </row>
    <row r="221" spans="2:6" ht="23.25" customHeight="1">
      <c r="B221" s="358">
        <f>B216+1</f>
        <v>46</v>
      </c>
      <c r="C221" s="1365" t="s">
        <v>955</v>
      </c>
      <c r="D221" s="1365"/>
      <c r="E221" s="378"/>
    </row>
    <row r="222" spans="2:6" s="383" customFormat="1" ht="28.5" customHeight="1">
      <c r="B222" s="358"/>
      <c r="C222" s="379"/>
      <c r="D222" s="380" t="s">
        <v>956</v>
      </c>
      <c r="E222" s="381"/>
      <c r="F222" s="382"/>
    </row>
    <row r="223" spans="2:6" ht="87" customHeight="1">
      <c r="C223" s="246"/>
      <c r="D223" s="337" t="s">
        <v>957</v>
      </c>
      <c r="E223" s="384"/>
    </row>
    <row r="224" spans="2:6" ht="15.5" customHeight="1">
      <c r="C224" s="246"/>
      <c r="D224" s="337"/>
      <c r="E224" s="384"/>
    </row>
    <row r="225" spans="2:6" ht="23.25" customHeight="1">
      <c r="B225" s="358">
        <f>B221+1</f>
        <v>47</v>
      </c>
      <c r="C225" s="1365" t="s">
        <v>958</v>
      </c>
      <c r="D225" s="1365"/>
      <c r="E225" s="378"/>
    </row>
    <row r="226" spans="2:6" s="383" customFormat="1" ht="28.5" customHeight="1">
      <c r="B226" s="358"/>
      <c r="C226" s="379"/>
      <c r="D226" s="380" t="s">
        <v>959</v>
      </c>
      <c r="E226" s="381"/>
      <c r="F226" s="371"/>
    </row>
    <row r="227" spans="2:6">
      <c r="C227" s="246"/>
      <c r="D227" s="337" t="s">
        <v>960</v>
      </c>
      <c r="E227" s="384"/>
    </row>
    <row r="228" spans="2:6" ht="27" customHeight="1">
      <c r="C228" s="246"/>
      <c r="D228" s="337" t="s">
        <v>961</v>
      </c>
      <c r="E228" s="384"/>
    </row>
    <row r="229" spans="2:6" ht="18">
      <c r="C229" s="246"/>
      <c r="D229" s="384" t="s">
        <v>962</v>
      </c>
      <c r="E229" s="384"/>
    </row>
    <row r="230" spans="2:6" ht="15.5" customHeight="1">
      <c r="C230" s="246"/>
      <c r="D230" s="337"/>
      <c r="E230" s="384"/>
    </row>
    <row r="231" spans="2:6" ht="23.25" customHeight="1">
      <c r="B231" s="358">
        <f>B225+1</f>
        <v>48</v>
      </c>
      <c r="C231" s="1365" t="s">
        <v>963</v>
      </c>
      <c r="D231" s="1365"/>
      <c r="E231" s="378"/>
    </row>
    <row r="232" spans="2:6" s="383" customFormat="1" ht="28.5" customHeight="1">
      <c r="B232" s="358"/>
      <c r="C232" s="379"/>
      <c r="D232" s="380" t="s">
        <v>964</v>
      </c>
      <c r="E232" s="381"/>
      <c r="F232" s="371"/>
    </row>
    <row r="233" spans="2:6" ht="19" customHeight="1">
      <c r="C233" s="409"/>
      <c r="D233" s="410" t="s">
        <v>965</v>
      </c>
      <c r="E233" s="384"/>
    </row>
    <row r="234" spans="2:6" ht="55.5" customHeight="1">
      <c r="C234" s="409"/>
      <c r="D234" s="410" t="s">
        <v>966</v>
      </c>
      <c r="E234" s="384"/>
    </row>
    <row r="235" spans="2:6" ht="15.5" customHeight="1">
      <c r="C235" s="246"/>
      <c r="D235" s="337"/>
      <c r="E235" s="384"/>
    </row>
    <row r="236" spans="2:6" ht="23.25" customHeight="1">
      <c r="B236" s="358">
        <f>B231+1</f>
        <v>49</v>
      </c>
      <c r="C236" s="1365" t="s">
        <v>967</v>
      </c>
      <c r="D236" s="1365"/>
      <c r="E236" s="378"/>
    </row>
    <row r="237" spans="2:6" s="383" customFormat="1" ht="28.5" customHeight="1">
      <c r="B237" s="358"/>
      <c r="C237" s="379"/>
      <c r="D237" s="411" t="s">
        <v>968</v>
      </c>
      <c r="E237" s="381"/>
      <c r="F237" s="371"/>
    </row>
    <row r="238" spans="2:6" ht="62">
      <c r="C238" s="246"/>
      <c r="D238" s="337" t="s">
        <v>969</v>
      </c>
      <c r="E238" s="384"/>
    </row>
    <row r="239" spans="2:6" ht="15.5" customHeight="1">
      <c r="C239" s="246"/>
      <c r="D239" s="337"/>
      <c r="E239" s="384"/>
    </row>
    <row r="240" spans="2:6" ht="23.25" customHeight="1">
      <c r="B240" s="358">
        <f>+B236+1</f>
        <v>50</v>
      </c>
      <c r="C240" s="1365" t="s">
        <v>970</v>
      </c>
      <c r="D240" s="1365"/>
      <c r="E240" s="378"/>
    </row>
    <row r="241" spans="2:6" s="383" customFormat="1" ht="28.5" customHeight="1">
      <c r="B241" s="358"/>
      <c r="C241" s="379"/>
      <c r="D241" s="380" t="s">
        <v>971</v>
      </c>
      <c r="E241" s="381"/>
      <c r="F241" s="382"/>
    </row>
    <row r="242" spans="2:6" ht="62">
      <c r="C242" s="246"/>
      <c r="D242" s="337" t="s">
        <v>972</v>
      </c>
      <c r="E242" s="384"/>
    </row>
    <row r="243" spans="2:6" s="383" customFormat="1" ht="14" customHeight="1">
      <c r="B243" s="358"/>
      <c r="C243" s="246"/>
      <c r="D243" s="378"/>
      <c r="E243" s="381"/>
      <c r="F243" s="382"/>
    </row>
    <row r="244" spans="2:6" ht="44" customHeight="1">
      <c r="B244" s="358">
        <f>B240+1</f>
        <v>51</v>
      </c>
      <c r="C244" s="1365" t="s">
        <v>3940</v>
      </c>
      <c r="D244" s="1365"/>
      <c r="E244" s="378"/>
    </row>
    <row r="245" spans="2:6" s="383" customFormat="1" ht="28.5" customHeight="1">
      <c r="B245" s="358"/>
      <c r="C245" s="379"/>
      <c r="D245" s="380" t="s">
        <v>3941</v>
      </c>
      <c r="E245" s="381"/>
      <c r="F245" s="382"/>
    </row>
    <row r="246" spans="2:6" ht="29.5">
      <c r="C246" s="246"/>
      <c r="D246" s="337" t="s">
        <v>3942</v>
      </c>
      <c r="E246" s="384"/>
    </row>
    <row r="247" spans="2:6" s="383" customFormat="1" ht="14" customHeight="1">
      <c r="B247" s="358"/>
      <c r="C247" s="246"/>
      <c r="D247" s="378"/>
      <c r="E247" s="381"/>
      <c r="F247" s="382"/>
    </row>
    <row r="248" spans="2:6" ht="23.25" customHeight="1">
      <c r="B248" s="358">
        <f>B244+1</f>
        <v>52</v>
      </c>
      <c r="C248" s="1365" t="s">
        <v>973</v>
      </c>
      <c r="D248" s="1365"/>
      <c r="E248" s="378"/>
    </row>
    <row r="249" spans="2:6" s="383" customFormat="1" ht="28.5" customHeight="1">
      <c r="B249" s="358"/>
      <c r="C249" s="379"/>
      <c r="D249" s="380" t="s">
        <v>974</v>
      </c>
      <c r="E249" s="381"/>
      <c r="F249" s="382"/>
    </row>
    <row r="250" spans="2:6" ht="60.5">
      <c r="C250" s="246"/>
      <c r="D250" s="337" t="s">
        <v>975</v>
      </c>
      <c r="E250" s="384"/>
    </row>
    <row r="251" spans="2:6" s="383" customFormat="1" ht="16.5" customHeight="1">
      <c r="B251" s="358"/>
      <c r="C251" s="246"/>
      <c r="D251" s="378"/>
      <c r="E251" s="381"/>
      <c r="F251" s="382"/>
    </row>
    <row r="252" spans="2:6" ht="23.25" customHeight="1">
      <c r="B252" s="358">
        <f>+B248+1</f>
        <v>53</v>
      </c>
      <c r="C252" s="1365" t="s">
        <v>976</v>
      </c>
      <c r="D252" s="1365"/>
      <c r="E252" s="378"/>
    </row>
    <row r="253" spans="2:6" s="383" customFormat="1" ht="28.5" customHeight="1">
      <c r="B253" s="358"/>
      <c r="C253" s="379"/>
      <c r="D253" s="385" t="s">
        <v>977</v>
      </c>
      <c r="E253" s="381"/>
      <c r="F253" s="382"/>
    </row>
    <row r="254" spans="2:6" ht="46.5">
      <c r="C254" s="246"/>
      <c r="D254" s="337" t="s">
        <v>978</v>
      </c>
      <c r="E254" s="384"/>
    </row>
    <row r="255" spans="2:6" s="383" customFormat="1" ht="14.5" customHeight="1">
      <c r="B255" s="358"/>
      <c r="C255" s="246"/>
      <c r="D255" s="378"/>
      <c r="E255" s="381"/>
      <c r="F255" s="382"/>
    </row>
    <row r="256" spans="2:6" ht="23.25" customHeight="1">
      <c r="B256" s="358">
        <f>B252+1</f>
        <v>54</v>
      </c>
      <c r="C256" s="1365" t="s">
        <v>979</v>
      </c>
      <c r="D256" s="1365"/>
      <c r="E256" s="378"/>
    </row>
    <row r="257" spans="2:6" s="383" customFormat="1" ht="28.5" customHeight="1">
      <c r="B257" s="358"/>
      <c r="C257" s="379"/>
      <c r="D257" s="380" t="s">
        <v>980</v>
      </c>
      <c r="E257" s="381"/>
      <c r="F257" s="382"/>
    </row>
    <row r="258" spans="2:6" ht="62">
      <c r="C258" s="246"/>
      <c r="D258" s="337" t="s">
        <v>981</v>
      </c>
      <c r="E258" s="384"/>
    </row>
    <row r="259" spans="2:6" s="383" customFormat="1" ht="16.5" customHeight="1">
      <c r="B259" s="358"/>
      <c r="C259" s="246"/>
      <c r="D259" s="378"/>
      <c r="E259" s="381"/>
      <c r="F259" s="382"/>
    </row>
    <row r="260" spans="2:6" ht="23.25" customHeight="1">
      <c r="B260" s="358">
        <f>B256+1</f>
        <v>55</v>
      </c>
      <c r="C260" s="1365" t="s">
        <v>982</v>
      </c>
      <c r="D260" s="1365"/>
      <c r="E260" s="378"/>
    </row>
    <row r="261" spans="2:6" s="383" customFormat="1" ht="28.5" customHeight="1">
      <c r="B261" s="358"/>
      <c r="C261" s="379"/>
      <c r="D261" s="380" t="s">
        <v>983</v>
      </c>
      <c r="E261" s="381"/>
      <c r="F261" s="382"/>
    </row>
    <row r="262" spans="2:6" ht="46.5">
      <c r="C262" s="246"/>
      <c r="D262" s="337" t="s">
        <v>984</v>
      </c>
      <c r="E262" s="384"/>
    </row>
    <row r="263" spans="2:6">
      <c r="C263" s="246"/>
      <c r="D263" s="378"/>
      <c r="E263" s="384"/>
    </row>
    <row r="264" spans="2:6" ht="23.25" customHeight="1">
      <c r="B264" s="358">
        <f>B260+1</f>
        <v>56</v>
      </c>
      <c r="C264" s="1365" t="s">
        <v>985</v>
      </c>
      <c r="D264" s="1365"/>
      <c r="E264" s="378"/>
    </row>
    <row r="265" spans="2:6" s="383" customFormat="1" ht="28.5" customHeight="1">
      <c r="B265" s="358"/>
      <c r="C265" s="379"/>
      <c r="D265" s="380" t="s">
        <v>986</v>
      </c>
      <c r="E265" s="381"/>
      <c r="F265" s="382"/>
    </row>
    <row r="266" spans="2:6" ht="31">
      <c r="C266" s="246"/>
      <c r="D266" s="337" t="s">
        <v>987</v>
      </c>
      <c r="E266" s="384"/>
    </row>
    <row r="267" spans="2:6" s="383" customFormat="1" ht="15.5" customHeight="1">
      <c r="B267" s="358"/>
      <c r="C267" s="246"/>
      <c r="D267" s="378"/>
      <c r="E267" s="381"/>
      <c r="F267" s="382"/>
    </row>
    <row r="268" spans="2:6" ht="23.25" customHeight="1">
      <c r="B268" s="358">
        <f>B264+1</f>
        <v>57</v>
      </c>
      <c r="C268" s="1365" t="s">
        <v>988</v>
      </c>
      <c r="D268" s="1365"/>
      <c r="E268" s="378"/>
    </row>
    <row r="269" spans="2:6" s="383" customFormat="1" ht="28.5" customHeight="1">
      <c r="B269" s="358"/>
      <c r="C269" s="379"/>
      <c r="D269" s="380" t="s">
        <v>989</v>
      </c>
      <c r="E269" s="381"/>
      <c r="F269" s="382"/>
    </row>
    <row r="270" spans="2:6" ht="31">
      <c r="C270" s="246"/>
      <c r="D270" s="337" t="s">
        <v>990</v>
      </c>
      <c r="E270" s="384"/>
    </row>
    <row r="271" spans="2:6" s="383" customFormat="1" ht="17.5" customHeight="1">
      <c r="B271" s="358"/>
      <c r="C271" s="246"/>
      <c r="D271" s="378"/>
      <c r="E271" s="381"/>
      <c r="F271" s="382"/>
    </row>
    <row r="272" spans="2:6" ht="23.25" customHeight="1">
      <c r="B272" s="358">
        <f>B268+1</f>
        <v>58</v>
      </c>
      <c r="C272" s="1365" t="s">
        <v>991</v>
      </c>
      <c r="D272" s="1365"/>
      <c r="E272" s="378"/>
    </row>
    <row r="273" spans="2:6" s="383" customFormat="1" ht="28.5" customHeight="1">
      <c r="B273" s="358"/>
      <c r="C273" s="379"/>
      <c r="D273" s="380" t="s">
        <v>992</v>
      </c>
      <c r="E273" s="381"/>
      <c r="F273" s="382"/>
    </row>
    <row r="274" spans="2:6" ht="46.5">
      <c r="C274" s="246"/>
      <c r="D274" s="337" t="s">
        <v>993</v>
      </c>
      <c r="E274" s="384"/>
    </row>
    <row r="275" spans="2:6" ht="15.5" customHeight="1">
      <c r="C275" s="246"/>
      <c r="D275" s="337"/>
      <c r="E275" s="384"/>
    </row>
    <row r="276" spans="2:6" ht="23.25" customHeight="1">
      <c r="B276" s="358">
        <f>B272+1</f>
        <v>59</v>
      </c>
      <c r="C276" s="1365" t="s">
        <v>994</v>
      </c>
      <c r="D276" s="1365"/>
      <c r="E276" s="378"/>
    </row>
    <row r="277" spans="2:6" s="383" customFormat="1" ht="28.5" customHeight="1">
      <c r="B277" s="358"/>
      <c r="C277" s="379"/>
      <c r="D277" s="380" t="s">
        <v>983</v>
      </c>
      <c r="E277" s="381"/>
      <c r="F277" s="382"/>
    </row>
    <row r="278" spans="2:6" ht="46.5">
      <c r="C278" s="246"/>
      <c r="D278" s="337" t="s">
        <v>995</v>
      </c>
      <c r="E278" s="384"/>
    </row>
    <row r="279" spans="2:6" ht="15.5" customHeight="1">
      <c r="C279" s="246"/>
      <c r="D279" s="337"/>
      <c r="E279" s="384"/>
    </row>
    <row r="280" spans="2:6" ht="23.25" customHeight="1">
      <c r="B280" s="358">
        <f>B276+1</f>
        <v>60</v>
      </c>
      <c r="C280" s="1365" t="s">
        <v>996</v>
      </c>
      <c r="D280" s="1365"/>
      <c r="E280" s="378"/>
    </row>
    <row r="281" spans="2:6" s="383" customFormat="1" ht="28.5" customHeight="1">
      <c r="B281" s="358"/>
      <c r="C281" s="379"/>
      <c r="D281" s="380" t="s">
        <v>997</v>
      </c>
      <c r="E281" s="381"/>
      <c r="F281" s="382"/>
    </row>
    <row r="282" spans="2:6" ht="77.5">
      <c r="C282" s="246"/>
      <c r="D282" s="337" t="s">
        <v>998</v>
      </c>
      <c r="E282" s="384"/>
    </row>
    <row r="283" spans="2:6" ht="4.5" customHeight="1">
      <c r="C283" s="246"/>
      <c r="D283" s="378"/>
      <c r="E283" s="384"/>
    </row>
    <row r="284" spans="2:6">
      <c r="C284" s="246"/>
      <c r="D284" s="412" t="s">
        <v>999</v>
      </c>
      <c r="E284" s="384"/>
    </row>
    <row r="285" spans="2:6" s="383" customFormat="1" ht="28.5" customHeight="1">
      <c r="B285" s="358"/>
      <c r="C285" s="379"/>
      <c r="D285" s="380" t="s">
        <v>1000</v>
      </c>
      <c r="E285" s="381"/>
      <c r="F285" s="382"/>
    </row>
    <row r="286" spans="2:6" ht="15.5" customHeight="1">
      <c r="C286" s="246"/>
      <c r="D286" s="337"/>
      <c r="E286" s="384"/>
    </row>
    <row r="287" spans="2:6" ht="23.25" customHeight="1">
      <c r="B287" s="358">
        <f>+B280+1</f>
        <v>61</v>
      </c>
      <c r="C287" s="1365" t="s">
        <v>1001</v>
      </c>
      <c r="D287" s="1365"/>
      <c r="E287" s="378"/>
    </row>
    <row r="288" spans="2:6" s="383" customFormat="1" ht="28.5" customHeight="1">
      <c r="B288" s="358"/>
      <c r="C288" s="379"/>
      <c r="D288" s="380" t="s">
        <v>1002</v>
      </c>
      <c r="E288" s="381"/>
      <c r="F288" s="382"/>
    </row>
    <row r="289" spans="2:6" ht="46.5">
      <c r="C289" s="246"/>
      <c r="D289" s="337" t="s">
        <v>1003</v>
      </c>
      <c r="E289" s="384"/>
    </row>
    <row r="290" spans="2:6" ht="15.5" customHeight="1">
      <c r="C290" s="246"/>
      <c r="D290" s="337"/>
      <c r="E290" s="384"/>
    </row>
    <row r="291" spans="2:6" ht="23.25" customHeight="1">
      <c r="B291" s="358">
        <f>B287+1</f>
        <v>62</v>
      </c>
      <c r="C291" s="1365" t="s">
        <v>1004</v>
      </c>
      <c r="D291" s="1365"/>
      <c r="E291" s="378"/>
    </row>
    <row r="292" spans="2:6" s="383" customFormat="1" ht="28.5" customHeight="1">
      <c r="B292" s="358"/>
      <c r="C292" s="379"/>
      <c r="D292" s="380" t="s">
        <v>1005</v>
      </c>
      <c r="E292" s="381"/>
      <c r="F292" s="382"/>
    </row>
    <row r="293" spans="2:6" ht="62">
      <c r="C293" s="246"/>
      <c r="D293" s="337" t="s">
        <v>1006</v>
      </c>
      <c r="E293" s="384"/>
    </row>
    <row r="294" spans="2:6" ht="3.5" customHeight="1">
      <c r="C294" s="246"/>
      <c r="D294" s="337"/>
      <c r="E294" s="384"/>
    </row>
    <row r="295" spans="2:6" ht="31">
      <c r="C295" s="246"/>
      <c r="D295" s="337" t="s">
        <v>1007</v>
      </c>
      <c r="E295" s="384"/>
    </row>
    <row r="296" spans="2:6" ht="15.5" customHeight="1">
      <c r="C296" s="246"/>
      <c r="D296" s="337"/>
      <c r="E296" s="384"/>
    </row>
    <row r="297" spans="2:6" ht="23.25" customHeight="1">
      <c r="B297" s="358">
        <f>B291+1</f>
        <v>63</v>
      </c>
      <c r="C297" s="1365" t="s">
        <v>1008</v>
      </c>
      <c r="D297" s="1365"/>
      <c r="E297" s="378"/>
    </row>
    <row r="298" spans="2:6" s="383" customFormat="1" ht="28.5" customHeight="1">
      <c r="B298" s="358"/>
      <c r="C298" s="379"/>
      <c r="D298" s="380" t="s">
        <v>1009</v>
      </c>
      <c r="E298" s="381"/>
      <c r="F298" s="382"/>
    </row>
    <row r="299" spans="2:6">
      <c r="C299" s="246"/>
      <c r="D299" s="337" t="s">
        <v>1010</v>
      </c>
      <c r="E299" s="384"/>
    </row>
    <row r="300" spans="2:6" ht="15.5" customHeight="1">
      <c r="C300" s="246"/>
      <c r="D300" s="337"/>
      <c r="E300" s="384"/>
    </row>
    <row r="301" spans="2:6" ht="23.25" customHeight="1">
      <c r="B301" s="358">
        <f>B297+1</f>
        <v>64</v>
      </c>
      <c r="C301" s="1365" t="s">
        <v>1011</v>
      </c>
      <c r="D301" s="1365"/>
      <c r="E301" s="378"/>
    </row>
    <row r="302" spans="2:6" s="383" customFormat="1" ht="28.5" customHeight="1">
      <c r="B302" s="358"/>
      <c r="C302" s="379"/>
      <c r="D302" s="380" t="s">
        <v>1012</v>
      </c>
      <c r="E302" s="381"/>
      <c r="F302" s="382"/>
    </row>
    <row r="303" spans="2:6" ht="74" customHeight="1">
      <c r="C303" s="246"/>
      <c r="D303" s="337" t="s">
        <v>1013</v>
      </c>
      <c r="E303" s="384"/>
    </row>
    <row r="304" spans="2:6" ht="15.5" customHeight="1">
      <c r="C304" s="246"/>
      <c r="D304" s="337"/>
      <c r="E304" s="384"/>
    </row>
    <row r="305" spans="2:6" ht="23.25" customHeight="1">
      <c r="B305" s="358">
        <f>B301+1</f>
        <v>65</v>
      </c>
      <c r="C305" s="1365" t="s">
        <v>1014</v>
      </c>
      <c r="D305" s="1365"/>
      <c r="E305" s="384"/>
    </row>
    <row r="306" spans="2:6" ht="7" customHeight="1">
      <c r="C306" s="246"/>
      <c r="D306" s="378"/>
      <c r="E306" s="384"/>
    </row>
    <row r="307" spans="2:6" ht="36">
      <c r="C307" s="379"/>
      <c r="D307" s="380" t="s">
        <v>1015</v>
      </c>
      <c r="E307" s="384"/>
    </row>
    <row r="308" spans="2:6" ht="8.15" customHeight="1">
      <c r="C308" s="246"/>
      <c r="D308" s="378"/>
      <c r="E308" s="384"/>
    </row>
    <row r="309" spans="2:6" ht="46.5">
      <c r="C309" s="246"/>
      <c r="D309" s="337" t="s">
        <v>1016</v>
      </c>
      <c r="E309" s="384"/>
    </row>
    <row r="310" spans="2:6" ht="8.15" customHeight="1">
      <c r="C310" s="246"/>
      <c r="D310" s="378"/>
      <c r="E310" s="384"/>
    </row>
    <row r="311" spans="2:6">
      <c r="C311" s="246"/>
      <c r="D311" s="413" t="s">
        <v>1017</v>
      </c>
      <c r="E311" s="384"/>
    </row>
    <row r="312" spans="2:6">
      <c r="C312" s="246"/>
      <c r="D312" s="414" t="s">
        <v>1018</v>
      </c>
      <c r="E312" s="384"/>
    </row>
    <row r="313" spans="2:6" ht="15.5" customHeight="1">
      <c r="C313" s="246"/>
      <c r="D313" s="337"/>
      <c r="E313" s="384"/>
    </row>
    <row r="314" spans="2:6" ht="23">
      <c r="B314" s="358">
        <f>B305+1</f>
        <v>66</v>
      </c>
      <c r="C314" s="1365" t="s">
        <v>1019</v>
      </c>
      <c r="D314" s="1365"/>
      <c r="E314" s="378"/>
    </row>
    <row r="315" spans="2:6" s="383" customFormat="1" ht="18">
      <c r="B315" s="358"/>
      <c r="C315" s="379"/>
      <c r="D315" s="415" t="s">
        <v>1020</v>
      </c>
      <c r="E315" s="381"/>
      <c r="F315" s="382"/>
    </row>
    <row r="316" spans="2:6" ht="9.5" customHeight="1">
      <c r="C316" s="246"/>
      <c r="D316" s="337"/>
      <c r="E316" s="384"/>
    </row>
    <row r="317" spans="2:6" ht="31">
      <c r="C317" s="246"/>
      <c r="D317" s="337" t="s">
        <v>1021</v>
      </c>
      <c r="E317" s="384"/>
    </row>
    <row r="318" spans="2:6" s="383" customFormat="1" ht="18">
      <c r="B318" s="358"/>
      <c r="C318" s="246"/>
      <c r="D318" s="416" t="s">
        <v>1022</v>
      </c>
      <c r="E318" s="381"/>
      <c r="F318" s="382"/>
    </row>
    <row r="319" spans="2:6" s="383" customFormat="1" ht="14.5" customHeight="1">
      <c r="B319" s="358"/>
      <c r="C319" s="246"/>
      <c r="D319" s="378"/>
      <c r="E319" s="381"/>
      <c r="F319" s="382"/>
    </row>
    <row r="320" spans="2:6" ht="23">
      <c r="B320" s="358">
        <f>B314+1</f>
        <v>67</v>
      </c>
      <c r="C320" s="1365" t="s">
        <v>1023</v>
      </c>
      <c r="D320" s="1365"/>
      <c r="E320" s="378"/>
    </row>
    <row r="321" spans="2:6" s="383" customFormat="1" ht="27" customHeight="1">
      <c r="B321" s="358"/>
      <c r="C321" s="379"/>
      <c r="D321" s="385" t="s">
        <v>1024</v>
      </c>
      <c r="E321" s="381"/>
      <c r="F321" s="382"/>
    </row>
    <row r="322" spans="2:6">
      <c r="C322" s="246"/>
      <c r="D322" s="337" t="s">
        <v>1025</v>
      </c>
      <c r="E322" s="384"/>
    </row>
    <row r="323" spans="2:6">
      <c r="C323" s="246"/>
      <c r="D323" s="378" t="s">
        <v>1026</v>
      </c>
      <c r="E323" s="384"/>
    </row>
    <row r="324" spans="2:6" s="383" customFormat="1" ht="13" customHeight="1">
      <c r="B324" s="358"/>
      <c r="C324" s="246"/>
      <c r="D324" s="378"/>
      <c r="E324" s="381"/>
      <c r="F324" s="382"/>
    </row>
    <row r="325" spans="2:6" ht="23">
      <c r="B325" s="358">
        <f>B320+1</f>
        <v>68</v>
      </c>
      <c r="C325" s="1365" t="s">
        <v>1027</v>
      </c>
      <c r="D325" s="1365"/>
      <c r="E325" s="378"/>
    </row>
    <row r="326" spans="2:6" s="383" customFormat="1" ht="18">
      <c r="B326" s="358"/>
      <c r="C326" s="379"/>
      <c r="D326" s="380" t="s">
        <v>1028</v>
      </c>
      <c r="E326" s="381"/>
      <c r="F326" s="382"/>
    </row>
    <row r="327" spans="2:6">
      <c r="C327" s="246"/>
      <c r="D327" s="337" t="s">
        <v>1042</v>
      </c>
      <c r="E327" s="384"/>
    </row>
    <row r="328" spans="2:6" ht="31">
      <c r="C328" s="246"/>
      <c r="D328" s="337" t="s">
        <v>1043</v>
      </c>
      <c r="E328" s="384"/>
    </row>
    <row r="329" spans="2:6" s="383" customFormat="1" ht="13" customHeight="1">
      <c r="B329" s="358"/>
      <c r="C329" s="246"/>
      <c r="D329" s="378"/>
      <c r="E329" s="381"/>
      <c r="F329" s="382"/>
    </row>
    <row r="330" spans="2:6" ht="23">
      <c r="B330" s="358">
        <f>+B325+1</f>
        <v>69</v>
      </c>
      <c r="C330" s="1365" t="s">
        <v>1029</v>
      </c>
      <c r="D330" s="1365"/>
      <c r="E330" s="378"/>
    </row>
    <row r="331" spans="2:6" s="383" customFormat="1" ht="18">
      <c r="B331" s="358"/>
      <c r="C331" s="379"/>
      <c r="D331" s="380" t="s">
        <v>1030</v>
      </c>
      <c r="E331" s="381"/>
      <c r="F331" s="382"/>
    </row>
    <row r="332" spans="2:6">
      <c r="C332" s="246"/>
      <c r="D332" s="337" t="s">
        <v>1031</v>
      </c>
      <c r="E332" s="384"/>
    </row>
    <row r="333" spans="2:6">
      <c r="C333" s="246"/>
      <c r="D333" s="337" t="s">
        <v>1032</v>
      </c>
      <c r="E333" s="384"/>
    </row>
    <row r="334" spans="2:6">
      <c r="C334" s="246"/>
      <c r="D334" s="337" t="s">
        <v>1033</v>
      </c>
      <c r="E334" s="384"/>
    </row>
    <row r="335" spans="2:6" s="383" customFormat="1" ht="11.5" customHeight="1">
      <c r="B335" s="358"/>
      <c r="C335" s="246"/>
      <c r="D335" s="378"/>
      <c r="E335" s="381"/>
      <c r="F335" s="382"/>
    </row>
    <row r="336" spans="2:6" ht="23.25" customHeight="1">
      <c r="B336" s="358">
        <f>B330+1</f>
        <v>70</v>
      </c>
      <c r="C336" s="1365" t="s">
        <v>1034</v>
      </c>
      <c r="D336" s="1365"/>
      <c r="E336" s="378"/>
    </row>
    <row r="337" spans="2:6" s="383" customFormat="1" ht="28.5" customHeight="1">
      <c r="B337" s="358"/>
      <c r="C337" s="379"/>
      <c r="D337" s="380" t="s">
        <v>1035</v>
      </c>
      <c r="E337" s="381"/>
      <c r="F337" s="382"/>
    </row>
    <row r="338" spans="2:6" ht="69.75" customHeight="1">
      <c r="C338" s="246"/>
      <c r="D338" s="337" t="s">
        <v>1036</v>
      </c>
      <c r="E338" s="384"/>
    </row>
    <row r="339" spans="2:6" ht="15.5" customHeight="1">
      <c r="C339" s="246"/>
      <c r="D339" s="337"/>
      <c r="E339" s="384"/>
    </row>
    <row r="340" spans="2:6" ht="23.25" customHeight="1">
      <c r="B340" s="358">
        <f>B336+1</f>
        <v>71</v>
      </c>
      <c r="C340" s="1365" t="s">
        <v>1037</v>
      </c>
      <c r="D340" s="1365"/>
      <c r="E340" s="378"/>
    </row>
    <row r="341" spans="2:6" s="383" customFormat="1" ht="28.5" customHeight="1">
      <c r="B341" s="358"/>
      <c r="C341" s="379"/>
      <c r="D341" s="380" t="s">
        <v>1038</v>
      </c>
      <c r="E341" s="381"/>
      <c r="F341" s="382"/>
    </row>
    <row r="342" spans="2:6">
      <c r="C342" s="246"/>
      <c r="D342" s="337" t="s">
        <v>1039</v>
      </c>
      <c r="E342" s="384"/>
    </row>
    <row r="343" spans="2:6">
      <c r="C343" s="246"/>
      <c r="D343" s="337" t="s">
        <v>1040</v>
      </c>
      <c r="E343" s="384"/>
    </row>
    <row r="344" spans="2:6">
      <c r="C344" s="246"/>
      <c r="D344" s="384" t="s">
        <v>1041</v>
      </c>
      <c r="E344" s="384"/>
    </row>
    <row r="345" spans="2:6" ht="15.5" customHeight="1">
      <c r="C345" s="246"/>
      <c r="D345" s="337"/>
      <c r="E345" s="384"/>
    </row>
    <row r="346" spans="2:6" ht="23.25" customHeight="1">
      <c r="B346" s="358">
        <f>B340+1</f>
        <v>72</v>
      </c>
      <c r="C346" s="1365" t="s">
        <v>1044</v>
      </c>
      <c r="D346" s="1365"/>
      <c r="E346" s="378"/>
    </row>
    <row r="347" spans="2:6" s="383" customFormat="1" ht="28.5" customHeight="1">
      <c r="B347" s="358"/>
      <c r="C347" s="379"/>
      <c r="D347" s="380" t="s">
        <v>1045</v>
      </c>
      <c r="E347" s="381"/>
      <c r="F347" s="382"/>
    </row>
    <row r="348" spans="2:6" ht="46.5">
      <c r="C348" s="246"/>
      <c r="D348" s="337" t="s">
        <v>1046</v>
      </c>
      <c r="E348" s="384"/>
    </row>
    <row r="349" spans="2:6" ht="15.5" customHeight="1">
      <c r="C349" s="246"/>
      <c r="D349" s="337"/>
      <c r="E349" s="384"/>
    </row>
    <row r="350" spans="2:6" ht="23.25" customHeight="1">
      <c r="B350" s="358">
        <f>B346+1</f>
        <v>73</v>
      </c>
      <c r="C350" s="1365" t="s">
        <v>1047</v>
      </c>
      <c r="D350" s="1365"/>
      <c r="E350" s="378"/>
    </row>
    <row r="351" spans="2:6" s="383" customFormat="1" ht="28.5" customHeight="1">
      <c r="B351" s="358"/>
      <c r="C351" s="379"/>
      <c r="D351" s="380" t="s">
        <v>1048</v>
      </c>
      <c r="E351" s="381"/>
      <c r="F351" s="382"/>
    </row>
    <row r="352" spans="2:6">
      <c r="C352" s="246"/>
      <c r="D352" s="337" t="s">
        <v>1049</v>
      </c>
      <c r="E352" s="384"/>
    </row>
    <row r="353" spans="2:6" ht="15.5" customHeight="1">
      <c r="C353" s="246"/>
      <c r="D353" s="337"/>
      <c r="E353" s="384"/>
    </row>
    <row r="354" spans="2:6" ht="23.25" customHeight="1">
      <c r="B354" s="358">
        <f>B350+1</f>
        <v>74</v>
      </c>
      <c r="C354" s="1365" t="s">
        <v>1050</v>
      </c>
      <c r="D354" s="1365"/>
      <c r="E354" s="378"/>
    </row>
    <row r="355" spans="2:6" s="383" customFormat="1" ht="28.5" customHeight="1">
      <c r="B355" s="358"/>
      <c r="C355" s="379"/>
      <c r="D355" s="380" t="s">
        <v>1051</v>
      </c>
      <c r="E355" s="381"/>
      <c r="F355" s="382"/>
    </row>
    <row r="356" spans="2:6" ht="31">
      <c r="C356" s="246"/>
      <c r="D356" s="337" t="s">
        <v>1052</v>
      </c>
      <c r="E356" s="384"/>
    </row>
    <row r="357" spans="2:6" ht="15.5" customHeight="1">
      <c r="C357" s="246"/>
      <c r="D357" s="337"/>
      <c r="E357" s="384"/>
    </row>
    <row r="358" spans="2:6" ht="23.25" customHeight="1">
      <c r="B358" s="358">
        <f>B354+1</f>
        <v>75</v>
      </c>
      <c r="C358" s="1365" t="s">
        <v>1053</v>
      </c>
      <c r="D358" s="1365"/>
      <c r="E358" s="378"/>
    </row>
    <row r="359" spans="2:6" s="383" customFormat="1" ht="28.5" customHeight="1">
      <c r="B359" s="358"/>
      <c r="C359" s="379"/>
      <c r="D359" s="380" t="s">
        <v>1054</v>
      </c>
      <c r="E359" s="381"/>
      <c r="F359" s="382"/>
    </row>
    <row r="360" spans="2:6">
      <c r="C360" s="246"/>
      <c r="D360" s="337" t="s">
        <v>1055</v>
      </c>
      <c r="E360" s="384"/>
    </row>
    <row r="361" spans="2:6" ht="15.5" customHeight="1">
      <c r="C361" s="246"/>
      <c r="D361" s="337"/>
      <c r="E361" s="384"/>
    </row>
    <row r="362" spans="2:6" ht="23.25" customHeight="1">
      <c r="B362" s="358">
        <f>B358+1</f>
        <v>76</v>
      </c>
      <c r="C362" s="1365" t="s">
        <v>1056</v>
      </c>
      <c r="D362" s="1365"/>
      <c r="E362" s="378"/>
    </row>
    <row r="363" spans="2:6" s="383" customFormat="1" ht="28.5" customHeight="1">
      <c r="B363" s="358"/>
      <c r="C363" s="379"/>
      <c r="D363" s="380" t="s">
        <v>1057</v>
      </c>
      <c r="E363" s="381"/>
      <c r="F363" s="382"/>
    </row>
    <row r="364" spans="2:6" ht="31">
      <c r="C364" s="246"/>
      <c r="D364" s="337" t="s">
        <v>1058</v>
      </c>
      <c r="E364" s="384"/>
    </row>
    <row r="365" spans="2:6" ht="15.5" customHeight="1">
      <c r="C365" s="246"/>
      <c r="D365" s="337"/>
      <c r="E365" s="384"/>
    </row>
    <row r="366" spans="2:6" ht="23.25" customHeight="1">
      <c r="B366" s="358">
        <f>B362+1</f>
        <v>77</v>
      </c>
      <c r="C366" s="1365" t="s">
        <v>1059</v>
      </c>
      <c r="D366" s="1365"/>
      <c r="E366" s="378"/>
    </row>
    <row r="367" spans="2:6" s="383" customFormat="1" ht="28.5" customHeight="1">
      <c r="B367" s="358"/>
      <c r="C367" s="379"/>
      <c r="D367" s="380" t="s">
        <v>1060</v>
      </c>
      <c r="E367" s="381"/>
      <c r="F367" s="382"/>
    </row>
    <row r="368" spans="2:6" ht="46.5">
      <c r="C368" s="246"/>
      <c r="D368" s="337" t="s">
        <v>1061</v>
      </c>
      <c r="E368" s="384"/>
    </row>
    <row r="369" spans="2:6" ht="15.5" customHeight="1">
      <c r="C369" s="246"/>
      <c r="D369" s="337"/>
      <c r="E369" s="384"/>
    </row>
    <row r="370" spans="2:6" ht="23.25" customHeight="1">
      <c r="B370" s="358">
        <f>B366+1</f>
        <v>78</v>
      </c>
      <c r="C370" s="1365" t="s">
        <v>1062</v>
      </c>
      <c r="D370" s="1365"/>
      <c r="E370" s="378"/>
    </row>
    <row r="371" spans="2:6" s="383" customFormat="1" ht="28.5" customHeight="1">
      <c r="B371" s="358"/>
      <c r="C371" s="379"/>
      <c r="D371" s="380" t="s">
        <v>1063</v>
      </c>
      <c r="E371" s="381"/>
      <c r="F371" s="382"/>
    </row>
    <row r="372" spans="2:6" ht="31">
      <c r="C372" s="246"/>
      <c r="D372" s="337" t="s">
        <v>1064</v>
      </c>
      <c r="E372" s="384"/>
    </row>
    <row r="373" spans="2:6" ht="15.5" customHeight="1">
      <c r="C373" s="246"/>
      <c r="D373" s="337"/>
      <c r="E373" s="384"/>
    </row>
    <row r="374" spans="2:6" ht="23.25" customHeight="1">
      <c r="B374" s="358">
        <f>B370+1</f>
        <v>79</v>
      </c>
      <c r="C374" s="1365" t="s">
        <v>1065</v>
      </c>
      <c r="D374" s="1365"/>
      <c r="E374" s="378"/>
    </row>
    <row r="375" spans="2:6" s="383" customFormat="1" ht="28.5" customHeight="1">
      <c r="B375" s="358"/>
      <c r="C375" s="379"/>
      <c r="D375" s="380" t="s">
        <v>1066</v>
      </c>
      <c r="E375" s="381"/>
      <c r="F375" s="382"/>
    </row>
    <row r="376" spans="2:6" ht="66">
      <c r="C376" s="246"/>
      <c r="D376" s="337" t="s">
        <v>1067</v>
      </c>
      <c r="E376" s="384"/>
    </row>
    <row r="377" spans="2:6" ht="15.5" customHeight="1">
      <c r="C377" s="246"/>
      <c r="D377" s="337"/>
      <c r="E377" s="384"/>
    </row>
    <row r="378" spans="2:6" ht="23.25" customHeight="1">
      <c r="B378" s="358">
        <f>B374+1</f>
        <v>80</v>
      </c>
      <c r="C378" s="1365" t="s">
        <v>1068</v>
      </c>
      <c r="D378" s="1365"/>
      <c r="E378" s="378"/>
    </row>
    <row r="379" spans="2:6" s="383" customFormat="1" ht="28.5" customHeight="1">
      <c r="B379" s="358"/>
      <c r="C379" s="379"/>
      <c r="D379" s="380" t="s">
        <v>1069</v>
      </c>
      <c r="E379" s="381"/>
      <c r="F379" s="382"/>
    </row>
    <row r="380" spans="2:6" ht="63" customHeight="1">
      <c r="C380" s="246"/>
      <c r="D380" s="337" t="s">
        <v>1070</v>
      </c>
      <c r="E380" s="384"/>
    </row>
    <row r="381" spans="2:6" ht="15.5" customHeight="1">
      <c r="C381" s="246"/>
      <c r="D381" s="337"/>
      <c r="E381" s="384"/>
    </row>
    <row r="382" spans="2:6" ht="23.25" customHeight="1">
      <c r="B382" s="358">
        <f>B378+1</f>
        <v>81</v>
      </c>
      <c r="C382" s="1365" t="s">
        <v>1071</v>
      </c>
      <c r="D382" s="1365"/>
      <c r="E382" s="378"/>
    </row>
    <row r="383" spans="2:6" s="383" customFormat="1" ht="28.5" customHeight="1">
      <c r="B383" s="358"/>
      <c r="C383" s="379"/>
      <c r="D383" s="380" t="s">
        <v>1072</v>
      </c>
      <c r="E383" s="381"/>
      <c r="F383" s="382"/>
    </row>
    <row r="384" spans="2:6">
      <c r="C384" s="246"/>
      <c r="D384" s="337" t="s">
        <v>1073</v>
      </c>
      <c r="E384" s="384"/>
    </row>
    <row r="385" spans="2:6">
      <c r="C385" s="246"/>
      <c r="D385" s="337" t="s">
        <v>1074</v>
      </c>
      <c r="E385" s="384"/>
    </row>
    <row r="386" spans="2:6">
      <c r="C386" s="246"/>
      <c r="D386" s="337" t="s">
        <v>1075</v>
      </c>
      <c r="E386" s="384"/>
    </row>
    <row r="387" spans="2:6" ht="15.5" customHeight="1">
      <c r="C387" s="246"/>
      <c r="D387" s="337"/>
      <c r="E387" s="384"/>
    </row>
    <row r="388" spans="2:6" ht="23.25" customHeight="1">
      <c r="B388" s="358">
        <f>B382+1</f>
        <v>82</v>
      </c>
      <c r="C388" s="1365" t="s">
        <v>1076</v>
      </c>
      <c r="D388" s="1365"/>
      <c r="E388" s="378"/>
    </row>
    <row r="389" spans="2:6" s="383" customFormat="1" ht="28.5" customHeight="1">
      <c r="B389" s="358"/>
      <c r="C389" s="379"/>
      <c r="D389" s="380" t="s">
        <v>1077</v>
      </c>
      <c r="E389" s="381"/>
      <c r="F389" s="382"/>
    </row>
    <row r="390" spans="2:6" ht="46.5">
      <c r="C390" s="246"/>
      <c r="D390" s="337" t="s">
        <v>1078</v>
      </c>
      <c r="E390" s="384"/>
    </row>
    <row r="391" spans="2:6" ht="15.5" customHeight="1">
      <c r="C391" s="246"/>
      <c r="D391" s="337"/>
      <c r="E391" s="384"/>
    </row>
    <row r="392" spans="2:6" ht="23.25" customHeight="1">
      <c r="B392" s="358">
        <f>B388+1</f>
        <v>83</v>
      </c>
      <c r="C392" s="1365" t="s">
        <v>1079</v>
      </c>
      <c r="D392" s="1365"/>
      <c r="E392" s="378"/>
    </row>
    <row r="393" spans="2:6" s="383" customFormat="1" ht="28.5" customHeight="1">
      <c r="B393" s="358"/>
      <c r="C393" s="379"/>
      <c r="D393" s="380" t="s">
        <v>1080</v>
      </c>
      <c r="E393" s="381"/>
      <c r="F393" s="382"/>
    </row>
    <row r="394" spans="2:6" ht="31">
      <c r="C394" s="246"/>
      <c r="D394" s="337" t="s">
        <v>1081</v>
      </c>
      <c r="E394" s="384"/>
    </row>
    <row r="395" spans="2:6" ht="31">
      <c r="C395" s="246"/>
      <c r="D395" s="337" t="s">
        <v>1082</v>
      </c>
      <c r="E395" s="384"/>
    </row>
    <row r="396" spans="2:6" ht="15.5" customHeight="1">
      <c r="C396" s="246"/>
      <c r="D396" s="337"/>
      <c r="E396" s="384"/>
    </row>
    <row r="397" spans="2:6" ht="23.25" customHeight="1">
      <c r="B397" s="358">
        <f>B392+1</f>
        <v>84</v>
      </c>
      <c r="C397" s="1365" t="s">
        <v>1044</v>
      </c>
      <c r="D397" s="1365"/>
      <c r="E397" s="378"/>
    </row>
    <row r="398" spans="2:6" s="383" customFormat="1" ht="28.5" customHeight="1">
      <c r="B398" s="358"/>
      <c r="C398" s="379"/>
      <c r="D398" s="380" t="s">
        <v>1045</v>
      </c>
      <c r="E398" s="381"/>
      <c r="F398" s="382"/>
    </row>
    <row r="399" spans="2:6">
      <c r="C399" s="246"/>
      <c r="D399" s="337" t="s">
        <v>1083</v>
      </c>
      <c r="E399" s="384"/>
    </row>
    <row r="400" spans="2:6" ht="46.5">
      <c r="C400" s="246"/>
      <c r="D400" s="337" t="s">
        <v>1084</v>
      </c>
      <c r="E400" s="384"/>
    </row>
    <row r="401" spans="2:6" ht="15.5" customHeight="1">
      <c r="C401" s="246"/>
      <c r="D401" s="337"/>
      <c r="E401" s="384"/>
    </row>
    <row r="402" spans="2:6" ht="23.25" customHeight="1">
      <c r="B402" s="358">
        <f>B397+1</f>
        <v>85</v>
      </c>
      <c r="C402" s="1365" t="s">
        <v>1085</v>
      </c>
      <c r="D402" s="1365"/>
      <c r="E402" s="378"/>
    </row>
    <row r="403" spans="2:6" s="420" customFormat="1" ht="30" customHeight="1">
      <c r="B403" s="358"/>
      <c r="C403" s="417"/>
      <c r="D403" s="418" t="s">
        <v>1086</v>
      </c>
      <c r="E403" s="419"/>
    </row>
    <row r="404" spans="2:6" s="420" customFormat="1" ht="18.75" customHeight="1">
      <c r="B404" s="358"/>
      <c r="C404" s="417"/>
      <c r="D404" s="418" t="s">
        <v>1087</v>
      </c>
      <c r="E404" s="419"/>
    </row>
    <row r="405" spans="2:6" ht="46.5">
      <c r="C405" s="246"/>
      <c r="D405" s="337" t="s">
        <v>1088</v>
      </c>
      <c r="E405" s="384"/>
    </row>
    <row r="406" spans="2:6" ht="15.5" customHeight="1">
      <c r="C406" s="246"/>
      <c r="D406" s="337"/>
      <c r="E406" s="384"/>
    </row>
    <row r="407" spans="2:6" ht="23.25" customHeight="1">
      <c r="B407" s="358">
        <f>B402+1</f>
        <v>86</v>
      </c>
      <c r="C407" s="1365" t="s">
        <v>1089</v>
      </c>
      <c r="D407" s="1365"/>
      <c r="E407" s="378"/>
    </row>
    <row r="408" spans="2:6" s="383" customFormat="1" ht="28.5" customHeight="1">
      <c r="B408" s="358"/>
      <c r="C408" s="379"/>
      <c r="D408" s="380" t="s">
        <v>1054</v>
      </c>
      <c r="E408" s="381"/>
      <c r="F408" s="382"/>
    </row>
    <row r="409" spans="2:6" ht="46.5">
      <c r="C409" s="246"/>
      <c r="D409" s="337" t="s">
        <v>1090</v>
      </c>
      <c r="E409" s="384"/>
    </row>
    <row r="410" spans="2:6" ht="15.5" customHeight="1">
      <c r="C410" s="246"/>
      <c r="D410" s="337"/>
      <c r="E410" s="384"/>
    </row>
    <row r="411" spans="2:6" ht="23.25" customHeight="1">
      <c r="B411" s="358">
        <f>B407+1</f>
        <v>87</v>
      </c>
      <c r="C411" s="1365" t="s">
        <v>1091</v>
      </c>
      <c r="D411" s="1365"/>
      <c r="E411" s="378"/>
    </row>
    <row r="412" spans="2:6" s="383" customFormat="1" ht="28.5" customHeight="1">
      <c r="B412" s="358"/>
      <c r="C412" s="379"/>
      <c r="D412" s="380" t="s">
        <v>1092</v>
      </c>
      <c r="E412" s="381"/>
      <c r="F412" s="382"/>
    </row>
    <row r="413" spans="2:6" ht="62">
      <c r="C413" s="246"/>
      <c r="D413" s="337" t="s">
        <v>1093</v>
      </c>
      <c r="E413" s="384"/>
    </row>
    <row r="414" spans="2:6" ht="15.5" customHeight="1">
      <c r="C414" s="246"/>
      <c r="D414" s="337"/>
      <c r="E414" s="384"/>
    </row>
    <row r="415" spans="2:6" ht="23.25" customHeight="1">
      <c r="B415" s="358">
        <f>B411+1</f>
        <v>88</v>
      </c>
      <c r="C415" s="1365" t="s">
        <v>3943</v>
      </c>
      <c r="D415" s="1365"/>
      <c r="E415" s="378"/>
    </row>
    <row r="416" spans="2:6" s="383" customFormat="1" ht="28.5" customHeight="1">
      <c r="B416" s="358"/>
      <c r="C416" s="379"/>
      <c r="D416" s="380" t="s">
        <v>3944</v>
      </c>
      <c r="E416" s="381"/>
      <c r="F416" s="382"/>
    </row>
    <row r="417" spans="2:6" ht="37.5" customHeight="1">
      <c r="C417" s="246"/>
      <c r="D417" s="337" t="s">
        <v>3945</v>
      </c>
      <c r="E417" s="384"/>
    </row>
    <row r="418" spans="2:6" ht="15.5" customHeight="1" thickBot="1">
      <c r="C418" s="246"/>
      <c r="D418" s="337"/>
      <c r="E418" s="384"/>
    </row>
    <row r="419" spans="2:6" ht="23.25" customHeight="1" thickTop="1">
      <c r="B419" s="421">
        <f>B415+1</f>
        <v>89</v>
      </c>
      <c r="C419" s="1372" t="s">
        <v>1094</v>
      </c>
      <c r="D419" s="1368"/>
      <c r="E419" s="378"/>
    </row>
    <row r="420" spans="2:6" s="383" customFormat="1" ht="28.5" customHeight="1">
      <c r="B420" s="890"/>
      <c r="C420" s="379"/>
      <c r="D420" s="891" t="s">
        <v>1095</v>
      </c>
      <c r="E420" s="381"/>
      <c r="F420" s="382"/>
    </row>
    <row r="421" spans="2:6" ht="56" customHeight="1" thickBot="1">
      <c r="B421" s="892"/>
      <c r="C421" s="422"/>
      <c r="D421" s="423" t="s">
        <v>1096</v>
      </c>
      <c r="E421" s="384"/>
    </row>
    <row r="422" spans="2:6" ht="15.5" customHeight="1" thickTop="1">
      <c r="C422" s="246"/>
      <c r="D422" s="337"/>
      <c r="E422" s="384"/>
    </row>
    <row r="423" spans="2:6" ht="23.25" customHeight="1">
      <c r="B423" s="358">
        <f>B419+1</f>
        <v>90</v>
      </c>
      <c r="C423" s="1365" t="s">
        <v>1097</v>
      </c>
      <c r="D423" s="1365"/>
      <c r="E423" s="378"/>
    </row>
    <row r="424" spans="2:6" s="383" customFormat="1" ht="28.5" customHeight="1">
      <c r="B424" s="358"/>
      <c r="C424" s="379"/>
      <c r="D424" s="380" t="s">
        <v>1098</v>
      </c>
      <c r="E424" s="381"/>
      <c r="F424" s="382"/>
    </row>
    <row r="425" spans="2:6" ht="46.5">
      <c r="C425" s="246"/>
      <c r="D425" s="337" t="s">
        <v>1099</v>
      </c>
      <c r="E425" s="384"/>
    </row>
    <row r="426" spans="2:6" ht="15.5" customHeight="1">
      <c r="C426" s="246"/>
      <c r="D426" s="337"/>
      <c r="E426" s="384"/>
    </row>
    <row r="427" spans="2:6" ht="23.25" customHeight="1">
      <c r="B427" s="358">
        <f>B423+1</f>
        <v>91</v>
      </c>
      <c r="C427" s="1365" t="s">
        <v>1100</v>
      </c>
      <c r="D427" s="1365"/>
      <c r="E427" s="378"/>
    </row>
    <row r="428" spans="2:6" s="383" customFormat="1" ht="28.5" customHeight="1">
      <c r="B428" s="358"/>
      <c r="C428" s="379"/>
      <c r="D428" s="380" t="s">
        <v>1101</v>
      </c>
      <c r="E428" s="381"/>
      <c r="F428" s="382"/>
    </row>
    <row r="429" spans="2:6" ht="31">
      <c r="C429" s="246"/>
      <c r="D429" s="337" t="s">
        <v>1102</v>
      </c>
      <c r="E429" s="384"/>
    </row>
    <row r="430" spans="2:6" ht="15.5" customHeight="1">
      <c r="C430" s="246"/>
      <c r="D430" s="337"/>
      <c r="E430" s="384"/>
    </row>
    <row r="431" spans="2:6" ht="23.25" customHeight="1">
      <c r="B431" s="358">
        <f>B427+1</f>
        <v>92</v>
      </c>
      <c r="C431" s="1365" t="s">
        <v>1103</v>
      </c>
      <c r="D431" s="1365"/>
      <c r="E431" s="378"/>
    </row>
    <row r="432" spans="2:6" s="383" customFormat="1" ht="28.5" customHeight="1">
      <c r="B432" s="358"/>
      <c r="C432" s="379"/>
      <c r="D432" s="380" t="s">
        <v>1104</v>
      </c>
      <c r="E432" s="381"/>
      <c r="F432" s="382"/>
    </row>
    <row r="433" spans="2:6">
      <c r="C433" s="246"/>
      <c r="D433" s="337" t="s">
        <v>1105</v>
      </c>
      <c r="E433" s="384"/>
    </row>
    <row r="434" spans="2:6" ht="31">
      <c r="C434" s="246"/>
      <c r="D434" s="337" t="s">
        <v>1106</v>
      </c>
      <c r="E434" s="384"/>
    </row>
    <row r="435" spans="2:6" ht="15.5" customHeight="1">
      <c r="C435" s="246"/>
      <c r="D435" s="337"/>
      <c r="E435" s="384"/>
    </row>
    <row r="436" spans="2:6" ht="23.25" customHeight="1">
      <c r="B436" s="358">
        <f>B431+1</f>
        <v>93</v>
      </c>
      <c r="C436" s="1365" t="s">
        <v>1107</v>
      </c>
      <c r="D436" s="1365"/>
      <c r="E436" s="378"/>
    </row>
    <row r="437" spans="2:6" s="383" customFormat="1" ht="28.5" customHeight="1">
      <c r="B437" s="358"/>
      <c r="C437" s="379"/>
      <c r="D437" s="380" t="s">
        <v>1108</v>
      </c>
      <c r="E437" s="381"/>
      <c r="F437" s="382"/>
    </row>
    <row r="438" spans="2:6" ht="46.5">
      <c r="C438" s="246"/>
      <c r="D438" s="337" t="s">
        <v>1109</v>
      </c>
      <c r="E438" s="384"/>
    </row>
    <row r="439" spans="2:6">
      <c r="C439" s="246"/>
      <c r="D439" s="337" t="s">
        <v>1110</v>
      </c>
      <c r="E439" s="384"/>
    </row>
    <row r="440" spans="2:6" ht="15.5" customHeight="1">
      <c r="C440" s="246"/>
      <c r="D440" s="337"/>
      <c r="E440" s="384"/>
    </row>
    <row r="441" spans="2:6" ht="23.25" customHeight="1">
      <c r="B441" s="358">
        <f>B436+1</f>
        <v>94</v>
      </c>
      <c r="C441" s="1365" t="s">
        <v>1111</v>
      </c>
      <c r="D441" s="1365"/>
      <c r="E441" s="378"/>
    </row>
    <row r="442" spans="2:6" s="383" customFormat="1" ht="28.5" customHeight="1">
      <c r="B442" s="358"/>
      <c r="C442" s="379"/>
      <c r="D442" s="380" t="s">
        <v>1112</v>
      </c>
      <c r="E442" s="381"/>
      <c r="F442" s="382"/>
    </row>
    <row r="443" spans="2:6" ht="46.5">
      <c r="C443" s="246"/>
      <c r="D443" s="337" t="s">
        <v>1113</v>
      </c>
      <c r="E443" s="384"/>
    </row>
    <row r="444" spans="2:6" ht="46.5">
      <c r="C444" s="246"/>
      <c r="D444" s="337" t="s">
        <v>1114</v>
      </c>
      <c r="E444" s="384"/>
    </row>
    <row r="445" spans="2:6" ht="23.25" customHeight="1">
      <c r="C445" s="246"/>
      <c r="D445" s="424" t="s">
        <v>1115</v>
      </c>
      <c r="E445" s="378"/>
    </row>
    <row r="446" spans="2:6" ht="15.5" customHeight="1">
      <c r="C446" s="246"/>
      <c r="D446" s="337"/>
      <c r="E446" s="384"/>
    </row>
    <row r="447" spans="2:6" s="383" customFormat="1" ht="35.25" customHeight="1">
      <c r="B447" s="358">
        <f>+B441+1</f>
        <v>95</v>
      </c>
      <c r="C447" s="1365" t="s">
        <v>1116</v>
      </c>
      <c r="D447" s="1365"/>
      <c r="E447" s="381"/>
      <c r="F447" s="382"/>
    </row>
    <row r="448" spans="2:6" ht="35.25" customHeight="1">
      <c r="C448" s="379"/>
      <c r="D448" s="380" t="s">
        <v>1117</v>
      </c>
      <c r="E448" s="384"/>
    </row>
    <row r="449" spans="2:6" ht="31">
      <c r="C449" s="246"/>
      <c r="D449" s="337" t="s">
        <v>1118</v>
      </c>
      <c r="E449" s="384"/>
    </row>
    <row r="450" spans="2:6" ht="15.5" customHeight="1" thickBot="1">
      <c r="C450" s="246"/>
      <c r="D450" s="337"/>
      <c r="E450" s="384"/>
    </row>
    <row r="451" spans="2:6" s="383" customFormat="1" ht="28.5" customHeight="1">
      <c r="B451" s="358">
        <f>B447+1</f>
        <v>96</v>
      </c>
      <c r="C451" s="1370" t="s">
        <v>1119</v>
      </c>
      <c r="D451" s="1371"/>
      <c r="E451" s="381"/>
      <c r="F451" s="382"/>
    </row>
    <row r="452" spans="2:6" ht="18">
      <c r="C452" s="425"/>
      <c r="D452" s="426" t="s">
        <v>1120</v>
      </c>
      <c r="E452" s="384"/>
    </row>
    <row r="453" spans="2:6" ht="18">
      <c r="C453" s="425"/>
      <c r="D453" s="427" t="s">
        <v>1121</v>
      </c>
      <c r="E453" s="384"/>
    </row>
    <row r="454" spans="2:6" ht="31">
      <c r="C454" s="428"/>
      <c r="D454" s="429" t="s">
        <v>1122</v>
      </c>
      <c r="E454" s="384"/>
    </row>
    <row r="455" spans="2:6">
      <c r="C455" s="428"/>
      <c r="D455" s="430" t="s">
        <v>1123</v>
      </c>
      <c r="E455" s="384"/>
    </row>
    <row r="456" spans="2:6" ht="24.5" customHeight="1">
      <c r="C456" s="425"/>
      <c r="D456" s="431" t="s">
        <v>1124</v>
      </c>
      <c r="E456" s="384"/>
    </row>
    <row r="457" spans="2:6" s="337" customFormat="1" ht="28" customHeight="1" thickBot="1">
      <c r="B457" s="358"/>
      <c r="C457" s="432"/>
      <c r="D457" s="433" t="s">
        <v>1125</v>
      </c>
      <c r="E457" s="384"/>
      <c r="F457" s="375"/>
    </row>
    <row r="458" spans="2:6" ht="15.5" customHeight="1">
      <c r="C458" s="246"/>
      <c r="D458" s="337"/>
      <c r="E458" s="384"/>
    </row>
    <row r="459" spans="2:6" s="383" customFormat="1" ht="35.25" customHeight="1">
      <c r="B459" s="358">
        <f>B451+1</f>
        <v>97</v>
      </c>
      <c r="C459" s="1365" t="s">
        <v>1126</v>
      </c>
      <c r="D459" s="1365"/>
      <c r="E459" s="381"/>
      <c r="F459" s="382"/>
    </row>
    <row r="460" spans="2:6" ht="22.5" customHeight="1">
      <c r="C460" s="379"/>
      <c r="D460" s="380" t="s">
        <v>1127</v>
      </c>
      <c r="E460" s="384"/>
    </row>
    <row r="461" spans="2:6" ht="46.5">
      <c r="C461" s="246"/>
      <c r="D461" s="337" t="s">
        <v>1128</v>
      </c>
      <c r="E461" s="384"/>
    </row>
    <row r="462" spans="2:6" ht="15.5" customHeight="1">
      <c r="C462" s="246"/>
      <c r="D462" s="337"/>
      <c r="E462" s="384"/>
    </row>
    <row r="463" spans="2:6" s="383" customFormat="1" ht="35.25" customHeight="1">
      <c r="B463" s="358">
        <f>B459+1</f>
        <v>98</v>
      </c>
      <c r="C463" s="1365" t="s">
        <v>1129</v>
      </c>
      <c r="D463" s="1365"/>
      <c r="E463" s="381"/>
      <c r="F463" s="382"/>
    </row>
    <row r="464" spans="2:6" ht="22.5" customHeight="1">
      <c r="C464" s="379"/>
      <c r="D464" s="380" t="s">
        <v>1130</v>
      </c>
      <c r="E464" s="384"/>
    </row>
    <row r="465" spans="2:6" ht="46.5">
      <c r="C465" s="246"/>
      <c r="D465" s="337" t="s">
        <v>1131</v>
      </c>
      <c r="E465" s="384"/>
    </row>
    <row r="466" spans="2:6" ht="15.5" customHeight="1">
      <c r="C466" s="246"/>
      <c r="D466" s="337"/>
      <c r="E466" s="384"/>
    </row>
    <row r="467" spans="2:6" s="383" customFormat="1" ht="28.5" customHeight="1">
      <c r="B467" s="358">
        <f>B463+1</f>
        <v>99</v>
      </c>
      <c r="C467" s="1365" t="s">
        <v>1132</v>
      </c>
      <c r="D467" s="1365"/>
      <c r="E467" s="381"/>
      <c r="F467" s="382"/>
    </row>
    <row r="468" spans="2:6" s="383" customFormat="1" ht="16.5" customHeight="1">
      <c r="B468" s="358"/>
      <c r="C468" s="379"/>
      <c r="D468" s="380" t="s">
        <v>1133</v>
      </c>
      <c r="E468" s="381"/>
      <c r="F468" s="382"/>
    </row>
    <row r="469" spans="2:6" s="383" customFormat="1" ht="35.25" customHeight="1">
      <c r="B469" s="358"/>
      <c r="C469" s="379"/>
      <c r="D469" s="410" t="s">
        <v>1134</v>
      </c>
      <c r="E469" s="381"/>
      <c r="F469" s="382"/>
    </row>
    <row r="470" spans="2:6" ht="31">
      <c r="C470" s="246"/>
      <c r="D470" s="337" t="s">
        <v>1135</v>
      </c>
      <c r="E470" s="384"/>
    </row>
    <row r="471" spans="2:6" ht="15.5" customHeight="1">
      <c r="C471" s="246"/>
      <c r="D471" s="337"/>
      <c r="E471" s="384"/>
    </row>
    <row r="472" spans="2:6" s="383" customFormat="1" ht="28.5" customHeight="1">
      <c r="B472" s="358">
        <f>B467+1</f>
        <v>100</v>
      </c>
      <c r="C472" s="1365" t="s">
        <v>1136</v>
      </c>
      <c r="D472" s="1365"/>
      <c r="E472" s="381"/>
      <c r="F472" s="382"/>
    </row>
    <row r="473" spans="2:6" s="383" customFormat="1" ht="23.25" customHeight="1">
      <c r="B473" s="358"/>
      <c r="C473" s="379"/>
      <c r="D473" s="380" t="s">
        <v>1137</v>
      </c>
      <c r="E473" s="381"/>
      <c r="F473" s="382"/>
    </row>
    <row r="474" spans="2:6" s="383" customFormat="1" ht="22.5" customHeight="1">
      <c r="B474" s="358"/>
      <c r="C474" s="379"/>
      <c r="D474" s="410" t="s">
        <v>1138</v>
      </c>
      <c r="E474" s="381"/>
      <c r="F474" s="382"/>
    </row>
    <row r="475" spans="2:6" s="383" customFormat="1" ht="18">
      <c r="B475" s="358"/>
      <c r="C475" s="379"/>
      <c r="D475" s="410" t="s">
        <v>1139</v>
      </c>
      <c r="E475" s="381"/>
      <c r="F475" s="382"/>
    </row>
    <row r="476" spans="2:6" ht="15.5" customHeight="1">
      <c r="C476" s="246"/>
      <c r="D476" s="337"/>
      <c r="E476" s="384"/>
    </row>
    <row r="477" spans="2:6" s="383" customFormat="1" ht="28.5" customHeight="1">
      <c r="B477" s="358">
        <f>B472+1</f>
        <v>101</v>
      </c>
      <c r="C477" s="1365" t="s">
        <v>1140</v>
      </c>
      <c r="D477" s="1365"/>
      <c r="E477" s="381"/>
      <c r="F477" s="382"/>
    </row>
    <row r="478" spans="2:6" s="383" customFormat="1" ht="16.5" customHeight="1">
      <c r="B478" s="358"/>
      <c r="C478" s="379"/>
      <c r="D478" s="380" t="s">
        <v>1141</v>
      </c>
      <c r="E478" s="381"/>
      <c r="F478" s="382"/>
    </row>
    <row r="479" spans="2:6" s="383" customFormat="1" ht="6.75" customHeight="1">
      <c r="B479" s="358"/>
      <c r="C479" s="379"/>
      <c r="D479" s="410"/>
      <c r="E479" s="381"/>
      <c r="F479" s="382"/>
    </row>
    <row r="480" spans="2:6" s="383" customFormat="1" ht="153.75" customHeight="1">
      <c r="B480" s="358"/>
      <c r="C480" s="379"/>
      <c r="D480" s="248" t="s">
        <v>1142</v>
      </c>
      <c r="E480" s="381"/>
      <c r="F480" s="382"/>
    </row>
    <row r="481" spans="2:6" ht="15.5" customHeight="1">
      <c r="C481" s="246"/>
      <c r="D481" s="337"/>
      <c r="E481" s="384"/>
    </row>
    <row r="482" spans="2:6" s="383" customFormat="1" ht="28.5" customHeight="1">
      <c r="B482" s="358">
        <f>B477+1</f>
        <v>102</v>
      </c>
      <c r="C482" s="1365" t="s">
        <v>1143</v>
      </c>
      <c r="D482" s="1365"/>
      <c r="E482" s="381"/>
      <c r="F482" s="382"/>
    </row>
    <row r="483" spans="2:6" s="383" customFormat="1" ht="23.25" customHeight="1">
      <c r="B483" s="358"/>
      <c r="C483" s="379"/>
      <c r="D483" s="380" t="s">
        <v>1144</v>
      </c>
      <c r="E483" s="381"/>
      <c r="F483" s="382"/>
    </row>
    <row r="484" spans="2:6" s="383" customFormat="1" ht="52" customHeight="1">
      <c r="B484" s="358"/>
      <c r="C484" s="379"/>
      <c r="D484" s="410" t="s">
        <v>1145</v>
      </c>
      <c r="E484" s="381"/>
      <c r="F484" s="382"/>
    </row>
    <row r="485" spans="2:6" s="383" customFormat="1" ht="44" customHeight="1">
      <c r="B485" s="358"/>
      <c r="C485" s="379"/>
      <c r="D485" s="410" t="s">
        <v>1146</v>
      </c>
      <c r="E485" s="381"/>
      <c r="F485" s="382"/>
    </row>
    <row r="486" spans="2:6" ht="15.5" customHeight="1">
      <c r="C486" s="246"/>
      <c r="D486" s="337"/>
      <c r="E486" s="384"/>
    </row>
    <row r="487" spans="2:6" s="383" customFormat="1" ht="28.5" customHeight="1">
      <c r="B487" s="358">
        <f>B482+1</f>
        <v>103</v>
      </c>
      <c r="C487" s="1365" t="s">
        <v>1147</v>
      </c>
      <c r="D487" s="1365"/>
      <c r="E487" s="381"/>
      <c r="F487" s="382"/>
    </row>
    <row r="488" spans="2:6" ht="21" customHeight="1">
      <c r="C488" s="379"/>
      <c r="D488" s="380" t="s">
        <v>1148</v>
      </c>
      <c r="E488" s="384"/>
    </row>
    <row r="489" spans="2:6">
      <c r="C489" s="246"/>
      <c r="D489" s="337" t="s">
        <v>1149</v>
      </c>
      <c r="E489" s="384"/>
    </row>
    <row r="490" spans="2:6">
      <c r="C490" s="246"/>
      <c r="D490" s="337" t="s">
        <v>1150</v>
      </c>
      <c r="E490" s="384"/>
    </row>
    <row r="491" spans="2:6" ht="15.5" customHeight="1">
      <c r="C491" s="246"/>
      <c r="D491" s="337" t="s">
        <v>301</v>
      </c>
      <c r="E491" s="384"/>
    </row>
    <row r="492" spans="2:6" s="383" customFormat="1" ht="28.5" customHeight="1">
      <c r="B492" s="358">
        <f>B487+1</f>
        <v>104</v>
      </c>
      <c r="C492" s="1365" t="s">
        <v>1151</v>
      </c>
      <c r="D492" s="1365"/>
      <c r="E492" s="381"/>
      <c r="F492" s="382"/>
    </row>
    <row r="493" spans="2:6" ht="21" customHeight="1">
      <c r="B493" s="387"/>
      <c r="C493" s="379"/>
      <c r="D493" s="380" t="s">
        <v>1152</v>
      </c>
      <c r="E493" s="384"/>
    </row>
    <row r="494" spans="2:6" ht="23" customHeight="1">
      <c r="C494" s="246"/>
      <c r="D494" s="337" t="s">
        <v>1153</v>
      </c>
      <c r="E494" s="384"/>
    </row>
    <row r="495" spans="2:6">
      <c r="C495" s="246"/>
      <c r="D495" s="337" t="s">
        <v>1154</v>
      </c>
      <c r="E495" s="384"/>
    </row>
    <row r="496" spans="2:6">
      <c r="C496" s="246"/>
      <c r="D496" s="337" t="s">
        <v>1155</v>
      </c>
      <c r="E496" s="384"/>
    </row>
    <row r="497" spans="2:6" ht="15.5" customHeight="1">
      <c r="C497" s="246"/>
      <c r="D497" s="337"/>
      <c r="E497" s="384"/>
    </row>
    <row r="498" spans="2:6" s="383" customFormat="1" ht="28.5" customHeight="1">
      <c r="B498" s="358">
        <f>B492+1</f>
        <v>105</v>
      </c>
      <c r="C498" s="1365" t="s">
        <v>1156</v>
      </c>
      <c r="D498" s="1365"/>
      <c r="E498" s="381"/>
      <c r="F498" s="382"/>
    </row>
    <row r="499" spans="2:6" ht="18">
      <c r="C499" s="379"/>
      <c r="D499" s="380" t="s">
        <v>1157</v>
      </c>
      <c r="E499" s="384"/>
    </row>
    <row r="500" spans="2:6" ht="23.25" customHeight="1">
      <c r="C500" s="246"/>
      <c r="D500" s="337" t="s">
        <v>1158</v>
      </c>
      <c r="E500" s="378"/>
    </row>
    <row r="501" spans="2:6" s="383" customFormat="1" ht="28.5" customHeight="1">
      <c r="B501" s="358"/>
      <c r="C501" s="246"/>
      <c r="D501" s="337" t="s">
        <v>1159</v>
      </c>
      <c r="E501" s="381"/>
      <c r="F501" s="382"/>
    </row>
    <row r="502" spans="2:6" ht="15.5" customHeight="1">
      <c r="C502" s="246"/>
      <c r="D502" s="337"/>
      <c r="E502" s="384"/>
    </row>
    <row r="503" spans="2:6" ht="23">
      <c r="B503" s="358">
        <f>B498+1</f>
        <v>106</v>
      </c>
      <c r="C503" s="1365" t="s">
        <v>1160</v>
      </c>
      <c r="D503" s="1365"/>
      <c r="E503" s="384"/>
    </row>
    <row r="504" spans="2:6" ht="23.25" customHeight="1">
      <c r="C504" s="379"/>
      <c r="D504" s="385" t="s">
        <v>1161</v>
      </c>
      <c r="E504" s="378"/>
    </row>
    <row r="505" spans="2:6" s="383" customFormat="1" ht="28.5" customHeight="1">
      <c r="B505" s="358"/>
      <c r="C505" s="246"/>
      <c r="D505" s="337" t="s">
        <v>1162</v>
      </c>
      <c r="E505" s="381"/>
      <c r="F505" s="382"/>
    </row>
    <row r="506" spans="2:6" s="383" customFormat="1" ht="23.5" customHeight="1">
      <c r="B506" s="358"/>
      <c r="C506" s="246"/>
      <c r="D506" s="337" t="s">
        <v>1163</v>
      </c>
      <c r="E506" s="381"/>
      <c r="F506" s="382"/>
    </row>
    <row r="507" spans="2:6">
      <c r="C507" s="246"/>
      <c r="D507" s="337" t="s">
        <v>1164</v>
      </c>
      <c r="E507" s="384"/>
    </row>
    <row r="508" spans="2:6">
      <c r="C508" s="246"/>
      <c r="D508" s="337" t="s">
        <v>1165</v>
      </c>
      <c r="E508" s="384"/>
    </row>
    <row r="509" spans="2:6" ht="23.25" customHeight="1">
      <c r="C509" s="246"/>
      <c r="D509" s="337" t="s">
        <v>1166</v>
      </c>
      <c r="E509" s="378"/>
    </row>
    <row r="510" spans="2:6" s="383" customFormat="1" ht="28.5" customHeight="1">
      <c r="B510" s="358"/>
      <c r="C510" s="379"/>
      <c r="D510" s="380" t="s">
        <v>1167</v>
      </c>
      <c r="E510" s="381"/>
      <c r="F510" s="382"/>
    </row>
    <row r="511" spans="2:6" ht="15.5" customHeight="1">
      <c r="C511" s="246"/>
      <c r="D511" s="337"/>
      <c r="E511" s="384"/>
    </row>
    <row r="512" spans="2:6" ht="23">
      <c r="B512" s="358">
        <f>B503+1</f>
        <v>107</v>
      </c>
      <c r="C512" s="1365" t="s">
        <v>1168</v>
      </c>
      <c r="D512" s="1365"/>
      <c r="E512" s="384"/>
    </row>
    <row r="513" spans="2:6" ht="23.25" customHeight="1">
      <c r="C513" s="379"/>
      <c r="D513" s="380" t="s">
        <v>1169</v>
      </c>
      <c r="E513" s="378"/>
    </row>
    <row r="514" spans="2:6" s="383" customFormat="1" ht="28.5" customHeight="1">
      <c r="B514" s="358"/>
      <c r="C514" s="246"/>
      <c r="D514" s="337" t="s">
        <v>1170</v>
      </c>
      <c r="E514" s="381"/>
      <c r="F514" s="382"/>
    </row>
    <row r="515" spans="2:6" ht="15.5" customHeight="1">
      <c r="C515" s="246"/>
      <c r="D515" s="337"/>
      <c r="E515" s="384"/>
    </row>
    <row r="516" spans="2:6" ht="23">
      <c r="B516" s="358">
        <f>B512+1</f>
        <v>108</v>
      </c>
      <c r="C516" s="1365" t="s">
        <v>1171</v>
      </c>
      <c r="D516" s="1365"/>
      <c r="E516" s="384"/>
    </row>
    <row r="517" spans="2:6" ht="23.25" customHeight="1">
      <c r="C517" s="379"/>
      <c r="D517" s="380" t="s">
        <v>1172</v>
      </c>
      <c r="E517" s="378"/>
    </row>
    <row r="518" spans="2:6" s="383" customFormat="1" ht="75.75" customHeight="1">
      <c r="B518" s="358"/>
      <c r="C518" s="246"/>
      <c r="D518" s="337" t="s">
        <v>1173</v>
      </c>
      <c r="E518" s="381"/>
      <c r="F518" s="382"/>
    </row>
    <row r="519" spans="2:6" ht="15.5" customHeight="1">
      <c r="C519" s="246"/>
      <c r="D519" s="337"/>
      <c r="E519" s="384"/>
    </row>
    <row r="520" spans="2:6" ht="23">
      <c r="B520" s="434">
        <f>B516+1</f>
        <v>109</v>
      </c>
      <c r="C520" s="1369" t="s">
        <v>1174</v>
      </c>
      <c r="D520" s="1369"/>
      <c r="E520" s="384"/>
    </row>
    <row r="521" spans="2:6" ht="23.25" customHeight="1">
      <c r="C521" s="379"/>
      <c r="D521" s="380" t="s">
        <v>1175</v>
      </c>
      <c r="E521" s="378"/>
    </row>
    <row r="522" spans="2:6" ht="23.25" customHeight="1">
      <c r="C522" s="379"/>
      <c r="D522" s="248" t="s">
        <v>1176</v>
      </c>
      <c r="E522" s="378"/>
    </row>
    <row r="523" spans="2:6" s="383" customFormat="1" ht="91" customHeight="1">
      <c r="B523" s="358"/>
      <c r="C523" s="246"/>
      <c r="D523" s="248" t="s">
        <v>1177</v>
      </c>
      <c r="E523" s="381"/>
      <c r="F523" s="382"/>
    </row>
    <row r="524" spans="2:6">
      <c r="C524" s="246"/>
      <c r="D524" s="248" t="s">
        <v>1178</v>
      </c>
      <c r="E524" s="384"/>
    </row>
    <row r="525" spans="2:6" ht="15.5" customHeight="1">
      <c r="C525" s="246"/>
      <c r="D525" s="337"/>
      <c r="E525" s="384"/>
    </row>
    <row r="526" spans="2:6" ht="23">
      <c r="B526" s="358">
        <f>B520+1</f>
        <v>110</v>
      </c>
      <c r="C526" s="1365" t="s">
        <v>1179</v>
      </c>
      <c r="D526" s="1365"/>
      <c r="E526" s="384"/>
    </row>
    <row r="527" spans="2:6" ht="18">
      <c r="C527" s="379"/>
      <c r="D527" s="380" t="s">
        <v>1180</v>
      </c>
      <c r="E527" s="384"/>
    </row>
    <row r="528" spans="2:6" ht="44.25" customHeight="1">
      <c r="C528" s="246"/>
      <c r="D528" s="337" t="s">
        <v>1181</v>
      </c>
      <c r="E528" s="378"/>
    </row>
    <row r="529" spans="2:6" ht="15.5" customHeight="1">
      <c r="C529" s="246"/>
      <c r="D529" s="337"/>
      <c r="E529" s="384"/>
    </row>
    <row r="530" spans="2:6" ht="23">
      <c r="B530" s="358">
        <f>B526+1</f>
        <v>111</v>
      </c>
      <c r="C530" s="1365" t="s">
        <v>1182</v>
      </c>
      <c r="D530" s="1365"/>
      <c r="E530" s="384"/>
    </row>
    <row r="531" spans="2:6" ht="18">
      <c r="C531" s="379"/>
      <c r="D531" s="380" t="s">
        <v>1183</v>
      </c>
      <c r="E531" s="384"/>
    </row>
    <row r="532" spans="2:6" ht="34.5" customHeight="1">
      <c r="C532" s="246"/>
      <c r="D532" s="337" t="s">
        <v>1184</v>
      </c>
      <c r="E532" s="378"/>
    </row>
    <row r="533" spans="2:6" ht="15.5" customHeight="1">
      <c r="C533" s="246"/>
      <c r="D533" s="337"/>
      <c r="E533" s="384"/>
    </row>
    <row r="534" spans="2:6" ht="23">
      <c r="B534" s="358">
        <f>B530+1</f>
        <v>112</v>
      </c>
      <c r="C534" s="1365" t="s">
        <v>1185</v>
      </c>
      <c r="D534" s="1365"/>
      <c r="E534" s="384"/>
    </row>
    <row r="535" spans="2:6" ht="18">
      <c r="C535" s="379"/>
      <c r="D535" s="380" t="s">
        <v>1186</v>
      </c>
      <c r="E535" s="384"/>
    </row>
    <row r="536" spans="2:6" ht="45.75" customHeight="1">
      <c r="C536" s="246"/>
      <c r="D536" s="337" t="s">
        <v>1187</v>
      </c>
      <c r="E536" s="378"/>
    </row>
    <row r="537" spans="2:6" ht="15.5" customHeight="1">
      <c r="C537" s="246"/>
      <c r="D537" s="337"/>
      <c r="E537" s="384"/>
    </row>
    <row r="538" spans="2:6" ht="23">
      <c r="B538" s="358">
        <f>B534+1</f>
        <v>113</v>
      </c>
      <c r="C538" s="1365" t="s">
        <v>1188</v>
      </c>
      <c r="D538" s="1365"/>
      <c r="E538" s="384"/>
    </row>
    <row r="539" spans="2:6" ht="18">
      <c r="C539" s="379"/>
      <c r="D539" s="380" t="s">
        <v>1189</v>
      </c>
      <c r="E539" s="384"/>
    </row>
    <row r="540" spans="2:6" ht="23.25" customHeight="1">
      <c r="C540" s="246"/>
      <c r="D540" s="337" t="s">
        <v>1190</v>
      </c>
      <c r="E540" s="378"/>
    </row>
    <row r="541" spans="2:6" s="383" customFormat="1" ht="28.5" customHeight="1">
      <c r="B541" s="358"/>
      <c r="C541" s="246"/>
      <c r="D541" s="337" t="s">
        <v>1191</v>
      </c>
      <c r="E541" s="381"/>
      <c r="F541" s="382"/>
    </row>
    <row r="542" spans="2:6" ht="15.5" customHeight="1">
      <c r="C542" s="246"/>
      <c r="D542" s="337"/>
      <c r="E542" s="384"/>
    </row>
    <row r="543" spans="2:6" ht="23">
      <c r="B543" s="358">
        <f>B538+1</f>
        <v>114</v>
      </c>
      <c r="C543" s="1365" t="s">
        <v>1192</v>
      </c>
      <c r="D543" s="1365"/>
      <c r="E543" s="384"/>
    </row>
    <row r="544" spans="2:6" ht="18">
      <c r="C544" s="379"/>
      <c r="D544" s="380" t="s">
        <v>1193</v>
      </c>
      <c r="E544" s="384"/>
    </row>
    <row r="545" spans="2:6" ht="25" customHeight="1">
      <c r="C545" s="246"/>
      <c r="D545" s="435" t="s">
        <v>1194</v>
      </c>
      <c r="E545" s="378"/>
    </row>
    <row r="546" spans="2:6" ht="35" customHeight="1">
      <c r="C546" s="246"/>
      <c r="D546" s="337" t="s">
        <v>1195</v>
      </c>
      <c r="E546" s="378"/>
    </row>
    <row r="547" spans="2:6" ht="15.5" customHeight="1">
      <c r="C547" s="246"/>
      <c r="D547" s="337"/>
      <c r="E547" s="384"/>
    </row>
    <row r="548" spans="2:6" ht="23">
      <c r="B548" s="358">
        <f>B543+1</f>
        <v>115</v>
      </c>
      <c r="C548" s="1365" t="s">
        <v>1196</v>
      </c>
      <c r="D548" s="1365"/>
      <c r="E548" s="384"/>
    </row>
    <row r="549" spans="2:6" ht="18">
      <c r="C549" s="379"/>
      <c r="D549" s="380" t="s">
        <v>1197</v>
      </c>
      <c r="E549" s="384"/>
    </row>
    <row r="550" spans="2:6" ht="25" customHeight="1">
      <c r="C550" s="246"/>
      <c r="D550" s="435" t="s">
        <v>1198</v>
      </c>
      <c r="E550" s="378"/>
    </row>
    <row r="551" spans="2:6" ht="58.5" customHeight="1">
      <c r="C551" s="246"/>
      <c r="D551" s="337" t="s">
        <v>1199</v>
      </c>
      <c r="E551" s="378"/>
    </row>
    <row r="552" spans="2:6" ht="15.5" customHeight="1">
      <c r="C552" s="246"/>
      <c r="D552" s="337"/>
      <c r="E552" s="384"/>
    </row>
    <row r="553" spans="2:6" ht="23">
      <c r="B553" s="358">
        <f>B548+1</f>
        <v>116</v>
      </c>
      <c r="C553" s="1365" t="s">
        <v>1200</v>
      </c>
      <c r="D553" s="1365"/>
      <c r="E553" s="384"/>
    </row>
    <row r="554" spans="2:6" ht="23.25" customHeight="1">
      <c r="C554" s="379"/>
      <c r="D554" s="380" t="s">
        <v>1201</v>
      </c>
      <c r="E554" s="378"/>
    </row>
    <row r="555" spans="2:6" s="383" customFormat="1" ht="56.25" customHeight="1">
      <c r="B555" s="358"/>
      <c r="C555" s="246"/>
      <c r="D555" s="337" t="s">
        <v>1202</v>
      </c>
      <c r="E555" s="381"/>
      <c r="F555" s="382"/>
    </row>
    <row r="556" spans="2:6" ht="15.5" customHeight="1">
      <c r="C556" s="246"/>
      <c r="D556" s="337"/>
      <c r="E556" s="384"/>
    </row>
    <row r="557" spans="2:6" ht="23">
      <c r="B557" s="358">
        <f>B553+1</f>
        <v>117</v>
      </c>
      <c r="C557" s="1365" t="s">
        <v>1203</v>
      </c>
      <c r="D557" s="1365"/>
      <c r="E557" s="384"/>
    </row>
    <row r="558" spans="2:6" ht="23.25" customHeight="1">
      <c r="C558" s="379"/>
      <c r="D558" s="380" t="s">
        <v>1204</v>
      </c>
      <c r="E558" s="378"/>
    </row>
    <row r="559" spans="2:6" s="383" customFormat="1" ht="28.5" customHeight="1">
      <c r="B559" s="358"/>
      <c r="C559" s="246"/>
      <c r="D559" s="337" t="s">
        <v>1205</v>
      </c>
      <c r="E559" s="381"/>
      <c r="F559" s="382"/>
    </row>
    <row r="560" spans="2:6" ht="15.5" customHeight="1">
      <c r="C560" s="246"/>
      <c r="D560" s="337"/>
      <c r="E560" s="384"/>
    </row>
    <row r="561" spans="2:6" ht="23">
      <c r="B561" s="358">
        <f>B557+1</f>
        <v>118</v>
      </c>
      <c r="C561" s="1365" t="s">
        <v>1206</v>
      </c>
      <c r="D561" s="1365"/>
      <c r="E561" s="384"/>
    </row>
    <row r="562" spans="2:6" ht="23.25" customHeight="1">
      <c r="C562" s="379"/>
      <c r="D562" s="380" t="s">
        <v>1207</v>
      </c>
      <c r="E562" s="378"/>
    </row>
    <row r="563" spans="2:6" s="383" customFormat="1" ht="37" customHeight="1">
      <c r="B563" s="358"/>
      <c r="C563" s="246"/>
      <c r="D563" s="337" t="s">
        <v>1208</v>
      </c>
      <c r="E563" s="381"/>
      <c r="F563" s="382"/>
    </row>
    <row r="564" spans="2:6" ht="15.5" customHeight="1">
      <c r="C564" s="246"/>
      <c r="D564" s="337"/>
      <c r="E564" s="384"/>
    </row>
    <row r="565" spans="2:6" ht="23">
      <c r="B565" s="358">
        <f>+B561+1</f>
        <v>119</v>
      </c>
      <c r="C565" s="1365" t="s">
        <v>1209</v>
      </c>
      <c r="D565" s="1365"/>
      <c r="E565" s="384"/>
    </row>
    <row r="566" spans="2:6" ht="23.25" customHeight="1">
      <c r="C566" s="379"/>
      <c r="D566" s="380" t="s">
        <v>1210</v>
      </c>
      <c r="E566" s="378"/>
    </row>
    <row r="567" spans="2:6" s="383" customFormat="1" ht="28.5" customHeight="1">
      <c r="B567" s="358"/>
      <c r="C567" s="246"/>
      <c r="D567" s="337" t="s">
        <v>1211</v>
      </c>
      <c r="E567" s="381"/>
      <c r="F567" s="382"/>
    </row>
    <row r="568" spans="2:6" ht="15.5" customHeight="1">
      <c r="C568" s="246"/>
      <c r="D568" s="337"/>
      <c r="E568" s="384"/>
    </row>
    <row r="569" spans="2:6" ht="23">
      <c r="B569" s="358">
        <f>B565+1</f>
        <v>120</v>
      </c>
      <c r="C569" s="1365" t="s">
        <v>1212</v>
      </c>
      <c r="D569" s="1365"/>
      <c r="E569" s="384"/>
    </row>
    <row r="570" spans="2:6" ht="23.25" customHeight="1">
      <c r="C570" s="379"/>
      <c r="D570" s="380" t="s">
        <v>1213</v>
      </c>
      <c r="E570" s="378"/>
    </row>
    <row r="571" spans="2:6" s="383" customFormat="1" ht="79.5" customHeight="1">
      <c r="B571" s="358"/>
      <c r="C571" s="246"/>
      <c r="D571" s="337" t="s">
        <v>1214</v>
      </c>
      <c r="E571" s="381"/>
      <c r="F571" s="382"/>
    </row>
    <row r="572" spans="2:6" ht="15.5" customHeight="1">
      <c r="C572" s="246"/>
      <c r="D572" s="337"/>
      <c r="E572" s="384"/>
    </row>
    <row r="573" spans="2:6" ht="23">
      <c r="B573" s="358">
        <f>B569+1</f>
        <v>121</v>
      </c>
      <c r="C573" s="1365" t="s">
        <v>1215</v>
      </c>
      <c r="D573" s="1365"/>
      <c r="E573" s="384"/>
    </row>
    <row r="574" spans="2:6" ht="23.25" customHeight="1">
      <c r="C574" s="379"/>
      <c r="D574" s="380" t="s">
        <v>1216</v>
      </c>
      <c r="E574" s="378"/>
    </row>
    <row r="575" spans="2:6" s="383" customFormat="1" ht="24.5" customHeight="1">
      <c r="B575" s="358"/>
      <c r="C575" s="246"/>
      <c r="D575" s="337" t="s">
        <v>1217</v>
      </c>
      <c r="E575" s="381"/>
      <c r="F575" s="382"/>
    </row>
    <row r="576" spans="2:6" ht="15.5" customHeight="1">
      <c r="C576" s="246"/>
      <c r="D576" s="337"/>
      <c r="E576" s="384"/>
    </row>
    <row r="577" spans="2:6" ht="23.25" customHeight="1">
      <c r="B577" s="358">
        <f>B573+1</f>
        <v>122</v>
      </c>
      <c r="C577" s="1365" t="s">
        <v>1218</v>
      </c>
      <c r="D577" s="1365"/>
      <c r="E577" s="378"/>
    </row>
    <row r="578" spans="2:6" s="383" customFormat="1" ht="28.5" customHeight="1">
      <c r="B578" s="358"/>
      <c r="C578" s="379"/>
      <c r="D578" s="380" t="s">
        <v>1219</v>
      </c>
      <c r="E578" s="381"/>
      <c r="F578" s="382"/>
    </row>
    <row r="579" spans="2:6" ht="31">
      <c r="C579" s="246"/>
      <c r="D579" s="337" t="s">
        <v>1220</v>
      </c>
      <c r="E579" s="384"/>
    </row>
    <row r="580" spans="2:6" ht="15.5" customHeight="1" thickBot="1">
      <c r="C580" s="246"/>
      <c r="D580" s="337"/>
      <c r="E580" s="384"/>
    </row>
    <row r="581" spans="2:6" s="383" customFormat="1" ht="28.5" customHeight="1" thickTop="1">
      <c r="B581" s="358">
        <f>+B577+1</f>
        <v>123</v>
      </c>
      <c r="C581" s="1367" t="s">
        <v>1221</v>
      </c>
      <c r="D581" s="1368"/>
      <c r="E581" s="381"/>
      <c r="F581" s="382"/>
    </row>
    <row r="582" spans="2:6" s="123" customFormat="1" ht="23" customHeight="1">
      <c r="B582" s="387"/>
      <c r="C582" s="893"/>
      <c r="D582" s="894" t="s">
        <v>1222</v>
      </c>
      <c r="E582" s="400"/>
    </row>
    <row r="583" spans="2:6" ht="30.75" customHeight="1">
      <c r="C583" s="895"/>
      <c r="D583" s="896" t="s">
        <v>1223</v>
      </c>
      <c r="E583" s="384"/>
    </row>
    <row r="584" spans="2:6" ht="38.25" customHeight="1" thickBot="1">
      <c r="C584" s="897"/>
      <c r="D584" s="436" t="s">
        <v>1224</v>
      </c>
      <c r="E584" s="378"/>
    </row>
    <row r="585" spans="2:6" ht="15.5" customHeight="1" thickTop="1">
      <c r="C585" s="246"/>
      <c r="D585" s="337"/>
      <c r="E585" s="384"/>
    </row>
    <row r="586" spans="2:6" ht="23.25" customHeight="1">
      <c r="B586" s="358">
        <f>+B581+1</f>
        <v>124</v>
      </c>
      <c r="C586" s="1365" t="s">
        <v>1225</v>
      </c>
      <c r="D586" s="1365"/>
      <c r="E586" s="378"/>
    </row>
    <row r="587" spans="2:6" s="383" customFormat="1" ht="28.5" customHeight="1">
      <c r="B587" s="358"/>
      <c r="C587" s="379"/>
      <c r="D587" s="380" t="s">
        <v>1226</v>
      </c>
      <c r="E587" s="381"/>
      <c r="F587" s="382"/>
    </row>
    <row r="588" spans="2:6" ht="31">
      <c r="C588" s="246"/>
      <c r="D588" s="337" t="s">
        <v>1227</v>
      </c>
      <c r="E588" s="384"/>
    </row>
    <row r="589" spans="2:6" ht="15.5" customHeight="1">
      <c r="C589" s="246"/>
      <c r="D589" s="337"/>
      <c r="E589" s="384"/>
    </row>
    <row r="590" spans="2:6" ht="23.25" customHeight="1">
      <c r="B590" s="358">
        <f>B586+1</f>
        <v>125</v>
      </c>
      <c r="C590" s="1365" t="s">
        <v>1228</v>
      </c>
      <c r="D590" s="1365"/>
      <c r="E590" s="378"/>
    </row>
    <row r="591" spans="2:6" s="383" customFormat="1" ht="28.5" customHeight="1">
      <c r="B591" s="358"/>
      <c r="C591" s="379"/>
      <c r="D591" s="380" t="s">
        <v>1229</v>
      </c>
      <c r="E591" s="381"/>
      <c r="F591" s="382"/>
    </row>
    <row r="592" spans="2:6" ht="15.5" customHeight="1">
      <c r="C592" s="246"/>
      <c r="D592" s="337"/>
      <c r="E592" s="384"/>
    </row>
    <row r="593" spans="2:6" ht="23">
      <c r="B593" s="358">
        <f>B590+1</f>
        <v>126</v>
      </c>
      <c r="C593" s="1365" t="s">
        <v>1230</v>
      </c>
      <c r="D593" s="1365"/>
      <c r="E593" s="384"/>
    </row>
    <row r="594" spans="2:6" ht="23.25" customHeight="1">
      <c r="C594" s="379"/>
      <c r="D594" s="380" t="s">
        <v>1231</v>
      </c>
      <c r="E594" s="378"/>
    </row>
    <row r="595" spans="2:6" s="383" customFormat="1" ht="85.5" customHeight="1">
      <c r="B595" s="358"/>
      <c r="C595" s="246"/>
      <c r="D595" s="337" t="s">
        <v>1232</v>
      </c>
      <c r="E595" s="381"/>
      <c r="F595" s="382"/>
    </row>
    <row r="596" spans="2:6" ht="15.5" customHeight="1">
      <c r="C596" s="246"/>
      <c r="D596" s="337"/>
      <c r="E596" s="384"/>
    </row>
    <row r="597" spans="2:6" ht="23">
      <c r="B597" s="358">
        <f>B593+1</f>
        <v>127</v>
      </c>
      <c r="C597" s="1365" t="s">
        <v>1233</v>
      </c>
      <c r="D597" s="1365"/>
      <c r="E597" s="384"/>
    </row>
    <row r="598" spans="2:6" ht="23.25" customHeight="1">
      <c r="C598" s="379"/>
      <c r="D598" s="437" t="s">
        <v>1234</v>
      </c>
      <c r="E598" s="378"/>
    </row>
    <row r="599" spans="2:6" ht="3.5" customHeight="1">
      <c r="C599" s="379"/>
      <c r="D599" s="437"/>
      <c r="E599" s="378"/>
    </row>
    <row r="600" spans="2:6" s="383" customFormat="1" ht="36">
      <c r="B600" s="358"/>
      <c r="C600" s="246"/>
      <c r="D600" s="337" t="s">
        <v>1235</v>
      </c>
      <c r="E600" s="381"/>
      <c r="F600" s="382"/>
    </row>
    <row r="601" spans="2:6" ht="32" customHeight="1">
      <c r="C601" s="246"/>
      <c r="D601" s="438" t="s">
        <v>1236</v>
      </c>
      <c r="E601" s="384"/>
    </row>
    <row r="602" spans="2:6" ht="22" customHeight="1">
      <c r="C602" s="246"/>
      <c r="D602" s="438"/>
      <c r="E602" s="384"/>
    </row>
    <row r="603" spans="2:6" ht="25" customHeight="1">
      <c r="B603" s="358">
        <f>B597+1</f>
        <v>128</v>
      </c>
      <c r="C603" s="1365" t="s">
        <v>3946</v>
      </c>
      <c r="D603" s="1365"/>
      <c r="E603" s="384"/>
    </row>
    <row r="604" spans="2:6" ht="32" customHeight="1">
      <c r="C604" s="379"/>
      <c r="D604" s="437" t="s">
        <v>3947</v>
      </c>
      <c r="E604" s="384"/>
    </row>
    <row r="605" spans="2:6">
      <c r="C605" s="246"/>
      <c r="D605" s="337" t="s">
        <v>3948</v>
      </c>
      <c r="E605" s="384"/>
    </row>
    <row r="606" spans="2:6" ht="46.5">
      <c r="C606" s="246"/>
      <c r="D606" s="337" t="s">
        <v>3949</v>
      </c>
      <c r="E606" s="384"/>
    </row>
    <row r="607" spans="2:6" ht="15.5" customHeight="1">
      <c r="C607" s="246"/>
      <c r="D607" s="337"/>
      <c r="E607" s="384"/>
    </row>
    <row r="608" spans="2:6" ht="23">
      <c r="B608" s="358">
        <f>+B597+1</f>
        <v>128</v>
      </c>
      <c r="C608" s="1365" t="s">
        <v>1237</v>
      </c>
      <c r="D608" s="1365"/>
      <c r="E608" s="384"/>
    </row>
    <row r="609" spans="2:6" ht="18">
      <c r="C609" s="379"/>
      <c r="D609" s="380" t="s">
        <v>1238</v>
      </c>
      <c r="E609" s="384"/>
    </row>
    <row r="610" spans="2:6" ht="23.25" customHeight="1">
      <c r="C610" s="246"/>
      <c r="D610" s="337" t="s">
        <v>1239</v>
      </c>
      <c r="E610" s="378"/>
    </row>
    <row r="611" spans="2:6" ht="15.5" customHeight="1">
      <c r="C611" s="246"/>
      <c r="D611" s="337"/>
      <c r="E611" s="384"/>
    </row>
    <row r="612" spans="2:6" ht="23">
      <c r="B612" s="358">
        <f>B608+1</f>
        <v>129</v>
      </c>
      <c r="C612" s="1365" t="s">
        <v>1240</v>
      </c>
      <c r="D612" s="1365"/>
      <c r="E612" s="384"/>
    </row>
    <row r="613" spans="2:6" ht="18">
      <c r="C613" s="379"/>
      <c r="D613" s="380" t="s">
        <v>1241</v>
      </c>
      <c r="E613" s="384"/>
    </row>
    <row r="614" spans="2:6" ht="40.5" customHeight="1">
      <c r="C614" s="246"/>
      <c r="D614" s="337" t="s">
        <v>1242</v>
      </c>
      <c r="E614" s="378"/>
    </row>
    <row r="615" spans="2:6" ht="15.5" customHeight="1">
      <c r="C615" s="246"/>
      <c r="D615" s="337"/>
      <c r="E615" s="384"/>
    </row>
    <row r="616" spans="2:6" ht="23">
      <c r="B616" s="358">
        <f>B612+1</f>
        <v>130</v>
      </c>
      <c r="C616" s="1365" t="s">
        <v>1243</v>
      </c>
      <c r="D616" s="1365"/>
      <c r="E616" s="384"/>
    </row>
    <row r="617" spans="2:6" ht="18">
      <c r="C617" s="379"/>
      <c r="D617" s="380" t="s">
        <v>1244</v>
      </c>
      <c r="E617" s="384"/>
    </row>
    <row r="618" spans="2:6" ht="23.25" customHeight="1">
      <c r="C618" s="246"/>
      <c r="D618" s="337" t="s">
        <v>1245</v>
      </c>
      <c r="E618" s="378"/>
    </row>
    <row r="619" spans="2:6" s="383" customFormat="1" ht="28.5" customHeight="1">
      <c r="B619" s="358"/>
      <c r="C619" s="246"/>
      <c r="D619" s="337" t="s">
        <v>1246</v>
      </c>
      <c r="E619" s="381"/>
      <c r="F619" s="382"/>
    </row>
    <row r="620" spans="2:6" ht="15.5" customHeight="1">
      <c r="C620" s="246"/>
      <c r="D620" s="337"/>
      <c r="E620" s="384"/>
    </row>
    <row r="621" spans="2:6" ht="23.25" customHeight="1">
      <c r="B621" s="358">
        <f>B616+1</f>
        <v>131</v>
      </c>
      <c r="C621" s="1365" t="s">
        <v>1247</v>
      </c>
      <c r="D621" s="1365"/>
      <c r="E621" s="384"/>
    </row>
    <row r="622" spans="2:6" ht="23.25" customHeight="1">
      <c r="C622" s="379"/>
      <c r="D622" s="380" t="s">
        <v>1248</v>
      </c>
      <c r="E622" s="378"/>
    </row>
    <row r="623" spans="2:6" s="383" customFormat="1" ht="80.25" customHeight="1">
      <c r="B623" s="358"/>
      <c r="C623" s="246"/>
      <c r="D623" s="337" t="s">
        <v>1249</v>
      </c>
      <c r="E623" s="381"/>
      <c r="F623" s="382"/>
    </row>
    <row r="624" spans="2:6" ht="15.5" customHeight="1">
      <c r="C624" s="246"/>
      <c r="D624" s="337"/>
      <c r="E624" s="384"/>
    </row>
    <row r="625" spans="2:6" ht="23">
      <c r="B625" s="358">
        <f>B621+1</f>
        <v>132</v>
      </c>
      <c r="C625" s="1365" t="s">
        <v>1250</v>
      </c>
      <c r="D625" s="1365"/>
      <c r="E625" s="384"/>
    </row>
    <row r="626" spans="2:6" ht="23.25" customHeight="1">
      <c r="C626" s="379"/>
      <c r="D626" s="380" t="s">
        <v>1251</v>
      </c>
      <c r="E626" s="378"/>
    </row>
    <row r="627" spans="2:6" s="383" customFormat="1" ht="28.5" customHeight="1">
      <c r="B627" s="358"/>
      <c r="C627" s="246"/>
      <c r="D627" s="337" t="s">
        <v>1252</v>
      </c>
      <c r="E627" s="381"/>
      <c r="F627" s="382"/>
    </row>
    <row r="628" spans="2:6" ht="15.5" customHeight="1">
      <c r="C628" s="246"/>
      <c r="D628" s="337"/>
      <c r="E628" s="384"/>
    </row>
    <row r="629" spans="2:6" ht="24" customHeight="1">
      <c r="B629" s="358">
        <f>B625+1</f>
        <v>133</v>
      </c>
      <c r="C629" s="1365" t="s">
        <v>1253</v>
      </c>
      <c r="D629" s="1365"/>
      <c r="E629" s="384"/>
    </row>
    <row r="630" spans="2:6" ht="23.25" customHeight="1">
      <c r="C630" s="379"/>
      <c r="D630" s="380" t="s">
        <v>1254</v>
      </c>
      <c r="E630" s="378"/>
    </row>
    <row r="631" spans="2:6" s="383" customFormat="1" ht="28.5" customHeight="1">
      <c r="B631" s="358"/>
      <c r="C631" s="246"/>
      <c r="D631" s="337" t="s">
        <v>1255</v>
      </c>
      <c r="E631" s="381"/>
      <c r="F631" s="382"/>
    </row>
    <row r="632" spans="2:6" ht="15.5" customHeight="1">
      <c r="C632" s="246"/>
      <c r="D632" s="337"/>
      <c r="E632" s="384"/>
    </row>
    <row r="633" spans="2:6" ht="23">
      <c r="B633" s="358">
        <f>B629+1</f>
        <v>134</v>
      </c>
      <c r="C633" s="1365" t="s">
        <v>1256</v>
      </c>
      <c r="D633" s="1365"/>
      <c r="E633" s="384"/>
    </row>
    <row r="634" spans="2:6" ht="18">
      <c r="C634" s="379"/>
      <c r="D634" s="380" t="s">
        <v>1257</v>
      </c>
      <c r="E634" s="384"/>
    </row>
    <row r="635" spans="2:6" ht="46.5">
      <c r="C635" s="246"/>
      <c r="D635" s="337" t="s">
        <v>1258</v>
      </c>
      <c r="E635" s="384"/>
    </row>
    <row r="636" spans="2:6" ht="15.5" customHeight="1">
      <c r="C636" s="246"/>
      <c r="D636" s="337"/>
      <c r="E636" s="384"/>
    </row>
    <row r="637" spans="2:6" s="383" customFormat="1" ht="28.5" customHeight="1">
      <c r="B637" s="358">
        <f>B633+1</f>
        <v>135</v>
      </c>
      <c r="C637" s="1365" t="s">
        <v>1259</v>
      </c>
      <c r="D637" s="1365"/>
      <c r="E637" s="381"/>
      <c r="F637" s="382"/>
    </row>
    <row r="638" spans="2:6" ht="18">
      <c r="C638" s="379"/>
      <c r="D638" s="380" t="s">
        <v>1260</v>
      </c>
      <c r="E638" s="384"/>
    </row>
    <row r="639" spans="2:6" ht="93.75" customHeight="1">
      <c r="C639" s="246"/>
      <c r="D639" s="337" t="s">
        <v>1261</v>
      </c>
      <c r="E639" s="384"/>
    </row>
    <row r="640" spans="2:6" ht="15.5" customHeight="1">
      <c r="C640" s="246"/>
      <c r="D640" s="337"/>
      <c r="E640" s="384"/>
    </row>
    <row r="641" spans="2:6" s="383" customFormat="1" ht="28.5" customHeight="1">
      <c r="B641" s="358">
        <f>B637+1</f>
        <v>136</v>
      </c>
      <c r="C641" s="1365" t="s">
        <v>1262</v>
      </c>
      <c r="D641" s="1365"/>
      <c r="E641" s="381"/>
      <c r="F641" s="382"/>
    </row>
    <row r="642" spans="2:6" ht="18">
      <c r="C642" s="379"/>
      <c r="D642" s="380" t="s">
        <v>1263</v>
      </c>
      <c r="E642" s="384"/>
    </row>
    <row r="643" spans="2:6" ht="59.5" customHeight="1">
      <c r="C643" s="246"/>
      <c r="D643" s="337" t="s">
        <v>1264</v>
      </c>
      <c r="E643" s="384"/>
    </row>
    <row r="644" spans="2:6" ht="15.5" customHeight="1">
      <c r="C644" s="246"/>
      <c r="D644" s="337"/>
      <c r="E644" s="384"/>
    </row>
    <row r="645" spans="2:6" s="383" customFormat="1" ht="28.5" customHeight="1">
      <c r="B645" s="358">
        <f>B641+1</f>
        <v>137</v>
      </c>
      <c r="C645" s="1365" t="s">
        <v>1265</v>
      </c>
      <c r="D645" s="1365"/>
      <c r="E645" s="381"/>
      <c r="F645" s="382"/>
    </row>
    <row r="646" spans="2:6" ht="18">
      <c r="C646" s="379"/>
      <c r="D646" s="380" t="s">
        <v>1266</v>
      </c>
      <c r="E646" s="384"/>
    </row>
    <row r="647" spans="2:6">
      <c r="C647" s="246"/>
      <c r="D647" s="337" t="s">
        <v>1267</v>
      </c>
      <c r="E647" s="384"/>
    </row>
    <row r="648" spans="2:6" ht="42" customHeight="1">
      <c r="C648" s="246"/>
      <c r="D648" s="337" t="s">
        <v>1268</v>
      </c>
      <c r="E648" s="384"/>
    </row>
    <row r="649" spans="2:6" ht="16" customHeight="1">
      <c r="C649" s="246"/>
      <c r="D649" s="337" t="s">
        <v>1269</v>
      </c>
      <c r="E649" s="384"/>
    </row>
    <row r="650" spans="2:6" ht="15.5" customHeight="1">
      <c r="C650" s="246"/>
      <c r="D650" s="337"/>
      <c r="E650" s="384"/>
    </row>
    <row r="651" spans="2:6" s="383" customFormat="1" ht="28.5" customHeight="1">
      <c r="B651" s="358">
        <f>B645+1</f>
        <v>138</v>
      </c>
      <c r="C651" s="1365" t="s">
        <v>1270</v>
      </c>
      <c r="D651" s="1365"/>
      <c r="E651" s="381"/>
      <c r="F651" s="382"/>
    </row>
    <row r="652" spans="2:6" ht="18">
      <c r="C652" s="379"/>
      <c r="D652" s="380" t="s">
        <v>1271</v>
      </c>
      <c r="E652" s="384"/>
    </row>
    <row r="653" spans="2:6" ht="24" customHeight="1">
      <c r="C653" s="246"/>
      <c r="D653" s="337" t="s">
        <v>1272</v>
      </c>
      <c r="E653" s="384"/>
    </row>
    <row r="654" spans="2:6" ht="42" customHeight="1">
      <c r="C654" s="246"/>
      <c r="D654" s="337" t="s">
        <v>1273</v>
      </c>
      <c r="E654" s="384"/>
    </row>
    <row r="655" spans="2:6" ht="15.5" customHeight="1">
      <c r="C655" s="246"/>
      <c r="D655" s="337"/>
      <c r="E655" s="384"/>
    </row>
    <row r="656" spans="2:6" s="383" customFormat="1" ht="28.5" customHeight="1">
      <c r="B656" s="358">
        <f>B651+1</f>
        <v>139</v>
      </c>
      <c r="C656" s="1365" t="s">
        <v>1274</v>
      </c>
      <c r="D656" s="1365"/>
      <c r="E656" s="381"/>
      <c r="F656" s="382"/>
    </row>
    <row r="657" spans="2:6" ht="18">
      <c r="C657" s="379"/>
      <c r="D657" s="380" t="s">
        <v>1275</v>
      </c>
      <c r="E657" s="384"/>
    </row>
    <row r="658" spans="2:6" ht="51.5" customHeight="1">
      <c r="C658" s="246"/>
      <c r="D658" s="337" t="s">
        <v>1276</v>
      </c>
      <c r="E658" s="384"/>
    </row>
    <row r="659" spans="2:6" ht="15.5" customHeight="1">
      <c r="C659" s="246"/>
      <c r="D659" s="337"/>
      <c r="E659" s="384"/>
    </row>
    <row r="660" spans="2:6" s="383" customFormat="1" ht="28.5" customHeight="1">
      <c r="B660" s="358">
        <f>B656+1</f>
        <v>140</v>
      </c>
      <c r="C660" s="1365" t="s">
        <v>1277</v>
      </c>
      <c r="D660" s="1365"/>
      <c r="E660" s="381"/>
      <c r="F660" s="382"/>
    </row>
    <row r="661" spans="2:6" ht="18">
      <c r="C661" s="379"/>
      <c r="D661" s="380" t="s">
        <v>1278</v>
      </c>
      <c r="E661" s="384"/>
    </row>
    <row r="662" spans="2:6" ht="25" customHeight="1">
      <c r="C662" s="246"/>
      <c r="D662" s="337" t="s">
        <v>1279</v>
      </c>
      <c r="E662" s="384"/>
    </row>
    <row r="663" spans="2:6">
      <c r="C663" s="246"/>
      <c r="D663" s="439" t="s">
        <v>1280</v>
      </c>
      <c r="E663" s="384"/>
    </row>
    <row r="664" spans="2:6" ht="15.5" customHeight="1">
      <c r="C664" s="246"/>
      <c r="D664" s="337"/>
      <c r="E664" s="384"/>
    </row>
    <row r="665" spans="2:6" s="383" customFormat="1" ht="28.5" customHeight="1">
      <c r="B665" s="358">
        <f>B660+1</f>
        <v>141</v>
      </c>
      <c r="C665" s="1365" t="s">
        <v>1281</v>
      </c>
      <c r="D665" s="1365"/>
      <c r="E665" s="381"/>
      <c r="F665" s="382"/>
    </row>
    <row r="666" spans="2:6" ht="18">
      <c r="C666" s="379"/>
      <c r="D666" s="380" t="s">
        <v>1282</v>
      </c>
      <c r="E666" s="384"/>
    </row>
    <row r="667" spans="2:6" ht="42" customHeight="1">
      <c r="C667" s="246"/>
      <c r="D667" s="337" t="s">
        <v>1283</v>
      </c>
      <c r="E667" s="384"/>
    </row>
    <row r="668" spans="2:6" ht="31">
      <c r="C668" s="246"/>
      <c r="D668" s="337" t="s">
        <v>1284</v>
      </c>
      <c r="E668" s="384"/>
    </row>
    <row r="669" spans="2:6" ht="15.5" customHeight="1">
      <c r="C669" s="246"/>
      <c r="D669" s="337"/>
      <c r="E669" s="384"/>
    </row>
    <row r="670" spans="2:6" ht="23">
      <c r="B670" s="358">
        <f>B665+1</f>
        <v>142</v>
      </c>
      <c r="C670" s="1365" t="s">
        <v>1285</v>
      </c>
      <c r="D670" s="1365"/>
      <c r="E670" s="384"/>
    </row>
    <row r="671" spans="2:6" ht="18">
      <c r="C671" s="379"/>
      <c r="D671" s="380" t="s">
        <v>1286</v>
      </c>
      <c r="E671" s="384"/>
    </row>
    <row r="672" spans="2:6" ht="23.25" customHeight="1">
      <c r="C672" s="246"/>
      <c r="D672" s="337" t="s">
        <v>1287</v>
      </c>
      <c r="E672" s="378"/>
    </row>
    <row r="673" spans="2:6" ht="15.5" customHeight="1">
      <c r="C673" s="246"/>
      <c r="D673" s="337"/>
      <c r="E673" s="384"/>
    </row>
    <row r="674" spans="2:6" ht="23">
      <c r="B674" s="358">
        <f>B670+1</f>
        <v>143</v>
      </c>
      <c r="C674" s="1365" t="s">
        <v>1288</v>
      </c>
      <c r="D674" s="1365"/>
      <c r="E674" s="384"/>
    </row>
    <row r="675" spans="2:6" ht="18">
      <c r="C675" s="379"/>
      <c r="D675" s="380" t="s">
        <v>1289</v>
      </c>
      <c r="E675" s="384"/>
    </row>
    <row r="676" spans="2:6" ht="23.25" customHeight="1">
      <c r="C676" s="246"/>
      <c r="D676" s="337" t="s">
        <v>1290</v>
      </c>
      <c r="E676" s="378"/>
    </row>
    <row r="677" spans="2:6" ht="15.5" customHeight="1">
      <c r="C677" s="246"/>
      <c r="D677" s="337"/>
      <c r="E677" s="384"/>
    </row>
    <row r="678" spans="2:6" ht="23">
      <c r="B678" s="358">
        <f>B674+1</f>
        <v>144</v>
      </c>
      <c r="C678" s="1365" t="s">
        <v>1291</v>
      </c>
      <c r="D678" s="1365"/>
      <c r="E678" s="384"/>
    </row>
    <row r="679" spans="2:6" ht="24.5" customHeight="1">
      <c r="C679" s="379"/>
      <c r="D679" s="380" t="s">
        <v>929</v>
      </c>
      <c r="E679" s="384"/>
    </row>
    <row r="680" spans="2:6" ht="23.25" customHeight="1">
      <c r="C680" s="246"/>
      <c r="D680" s="337" t="s">
        <v>930</v>
      </c>
      <c r="E680" s="378"/>
    </row>
    <row r="681" spans="2:6" s="383" customFormat="1" ht="22" customHeight="1">
      <c r="B681" s="358"/>
      <c r="C681" s="246"/>
      <c r="D681" s="337" t="s">
        <v>1292</v>
      </c>
      <c r="E681" s="381"/>
      <c r="F681" s="382"/>
    </row>
    <row r="682" spans="2:6" ht="15.5" customHeight="1">
      <c r="C682" s="246"/>
      <c r="D682" s="337"/>
      <c r="E682" s="384"/>
    </row>
    <row r="683" spans="2:6" ht="23">
      <c r="B683" s="440" t="s">
        <v>1293</v>
      </c>
      <c r="C683" s="1366" t="s">
        <v>1294</v>
      </c>
      <c r="D683" s="1366"/>
      <c r="E683" s="384"/>
    </row>
    <row r="684" spans="2:6" ht="7.5" customHeight="1">
      <c r="C684" s="906"/>
      <c r="D684" s="906"/>
      <c r="E684" s="384"/>
    </row>
    <row r="685" spans="2:6" s="445" customFormat="1" ht="24.5" customHeight="1">
      <c r="B685" s="441"/>
      <c r="C685" s="442"/>
      <c r="D685" s="443" t="s">
        <v>1295</v>
      </c>
      <c r="E685" s="444"/>
    </row>
    <row r="686" spans="2:6" ht="23.25" customHeight="1">
      <c r="C686" s="246"/>
      <c r="D686" s="435" t="s">
        <v>1296</v>
      </c>
      <c r="E686" s="378"/>
    </row>
    <row r="687" spans="2:6" ht="23.25" customHeight="1">
      <c r="C687" s="246"/>
      <c r="D687" s="435"/>
      <c r="E687" s="378"/>
    </row>
    <row r="688" spans="2:6" ht="23.25" customHeight="1">
      <c r="B688" s="358">
        <f>B678+1</f>
        <v>145</v>
      </c>
      <c r="C688" s="1365" t="s">
        <v>3950</v>
      </c>
      <c r="D688" s="1365"/>
      <c r="E688" s="378"/>
    </row>
    <row r="689" spans="1:6" ht="23.25" customHeight="1">
      <c r="C689" s="246"/>
      <c r="D689" s="380" t="s">
        <v>3951</v>
      </c>
      <c r="E689" s="378"/>
    </row>
    <row r="690" spans="1:6" ht="23.25" customHeight="1">
      <c r="C690" s="246"/>
      <c r="D690" s="435" t="s">
        <v>3952</v>
      </c>
      <c r="E690" s="378"/>
    </row>
    <row r="691" spans="1:6" ht="31">
      <c r="A691" s="383"/>
      <c r="C691" s="246"/>
      <c r="D691" s="337" t="s">
        <v>3953</v>
      </c>
      <c r="E691" s="378"/>
    </row>
    <row r="692" spans="1:6" ht="15.5" customHeight="1">
      <c r="C692" s="246"/>
      <c r="D692" s="337"/>
      <c r="E692" s="384"/>
    </row>
    <row r="693" spans="1:6" ht="23">
      <c r="B693" s="358">
        <f>B688+1</f>
        <v>146</v>
      </c>
      <c r="C693" s="1365" t="s">
        <v>1297</v>
      </c>
      <c r="D693" s="1365"/>
      <c r="E693" s="384"/>
    </row>
    <row r="694" spans="1:6" ht="18">
      <c r="C694" s="379"/>
      <c r="D694" s="380" t="s">
        <v>1298</v>
      </c>
      <c r="E694" s="384"/>
    </row>
    <row r="695" spans="1:6" s="383" customFormat="1" ht="28.5" customHeight="1">
      <c r="B695" s="358"/>
      <c r="C695" s="246"/>
      <c r="D695" s="337" t="s">
        <v>1299</v>
      </c>
      <c r="E695" s="381"/>
      <c r="F695" s="382"/>
    </row>
    <row r="696" spans="1:6" s="383" customFormat="1" ht="19" customHeight="1">
      <c r="B696" s="358"/>
      <c r="C696" s="246"/>
      <c r="D696" s="337" t="s">
        <v>1300</v>
      </c>
      <c r="E696" s="381"/>
      <c r="F696" s="382"/>
    </row>
    <row r="697" spans="1:6" ht="15.5" customHeight="1">
      <c r="C697" s="246"/>
      <c r="D697" s="337"/>
      <c r="E697" s="384"/>
    </row>
    <row r="698" spans="1:6" ht="23">
      <c r="B698" s="358">
        <f>+B693+1</f>
        <v>147</v>
      </c>
      <c r="C698" s="1365" t="s">
        <v>1301</v>
      </c>
      <c r="D698" s="1365"/>
      <c r="E698" s="384"/>
    </row>
    <row r="699" spans="1:6" ht="34" customHeight="1">
      <c r="C699" s="379"/>
      <c r="D699" s="388" t="s">
        <v>1302</v>
      </c>
      <c r="E699" s="378"/>
    </row>
    <row r="700" spans="1:6" s="383" customFormat="1" ht="33.5" customHeight="1">
      <c r="B700" s="358"/>
      <c r="C700" s="246"/>
      <c r="D700" s="337" t="s">
        <v>1303</v>
      </c>
      <c r="E700" s="381"/>
      <c r="F700" s="382"/>
    </row>
    <row r="701" spans="1:6" s="383" customFormat="1" ht="59" customHeight="1">
      <c r="B701" s="358"/>
      <c r="C701" s="246"/>
      <c r="D701" s="337" t="s">
        <v>1304</v>
      </c>
      <c r="E701" s="381"/>
      <c r="F701" s="382"/>
    </row>
    <row r="702" spans="1:6" ht="15.5" customHeight="1">
      <c r="C702" s="246"/>
      <c r="D702" s="337"/>
      <c r="E702" s="384"/>
    </row>
    <row r="703" spans="1:6" ht="23">
      <c r="B703" s="358">
        <f>B698+1</f>
        <v>148</v>
      </c>
      <c r="C703" s="1365" t="s">
        <v>1305</v>
      </c>
      <c r="D703" s="1365"/>
      <c r="E703" s="384"/>
    </row>
    <row r="704" spans="1:6" ht="23.25" customHeight="1">
      <c r="C704" s="379"/>
      <c r="D704" s="380" t="s">
        <v>1306</v>
      </c>
      <c r="E704" s="378"/>
    </row>
    <row r="705" spans="2:6" s="383" customFormat="1" ht="28.5" customHeight="1">
      <c r="B705" s="358"/>
      <c r="C705" s="246"/>
      <c r="D705" s="337" t="s">
        <v>1307</v>
      </c>
      <c r="E705" s="381"/>
      <c r="F705" s="382"/>
    </row>
    <row r="706" spans="2:6" ht="15.5" customHeight="1">
      <c r="C706" s="246"/>
      <c r="D706" s="337"/>
      <c r="E706" s="384"/>
    </row>
    <row r="707" spans="2:6" ht="23">
      <c r="B707" s="358">
        <f>B703+1</f>
        <v>149</v>
      </c>
      <c r="C707" s="1365" t="s">
        <v>1308</v>
      </c>
      <c r="D707" s="1365"/>
      <c r="E707" s="384"/>
    </row>
    <row r="708" spans="2:6" ht="18">
      <c r="C708" s="379"/>
      <c r="D708" s="380" t="s">
        <v>1309</v>
      </c>
      <c r="E708" s="384"/>
    </row>
    <row r="709" spans="2:6" ht="73.5" customHeight="1">
      <c r="C709" s="246"/>
      <c r="D709" s="337" t="s">
        <v>1310</v>
      </c>
      <c r="E709" s="378"/>
    </row>
    <row r="710" spans="2:6" ht="15.5" customHeight="1">
      <c r="C710" s="246"/>
      <c r="D710" s="337"/>
      <c r="E710" s="384"/>
    </row>
    <row r="711" spans="2:6" ht="23">
      <c r="B711" s="358">
        <f>B707+1</f>
        <v>150</v>
      </c>
      <c r="C711" s="1365" t="s">
        <v>1311</v>
      </c>
      <c r="D711" s="1365"/>
      <c r="E711" s="384"/>
    </row>
    <row r="712" spans="2:6" ht="18">
      <c r="C712" s="379"/>
      <c r="D712" s="380" t="s">
        <v>1312</v>
      </c>
      <c r="E712" s="384"/>
    </row>
    <row r="713" spans="2:6" ht="42.75" customHeight="1">
      <c r="C713" s="246"/>
      <c r="D713" s="337" t="s">
        <v>1313</v>
      </c>
      <c r="E713" s="378"/>
    </row>
    <row r="714" spans="2:6" ht="15.5" customHeight="1">
      <c r="C714" s="246"/>
      <c r="D714" s="337"/>
      <c r="E714" s="384"/>
    </row>
    <row r="715" spans="2:6" ht="23">
      <c r="B715" s="358">
        <f>B711+1</f>
        <v>151</v>
      </c>
      <c r="C715" s="1365" t="s">
        <v>1314</v>
      </c>
      <c r="D715" s="1365"/>
      <c r="E715" s="384"/>
    </row>
    <row r="716" spans="2:6" ht="18">
      <c r="C716" s="379"/>
      <c r="D716" s="380" t="s">
        <v>1315</v>
      </c>
      <c r="E716" s="384"/>
    </row>
    <row r="717" spans="2:6" ht="91.5" customHeight="1">
      <c r="C717" s="246"/>
      <c r="D717" s="337" t="s">
        <v>1316</v>
      </c>
      <c r="E717" s="378"/>
    </row>
    <row r="718" spans="2:6" s="383" customFormat="1" ht="28.5" customHeight="1">
      <c r="B718" s="358"/>
      <c r="C718" s="246"/>
      <c r="D718" s="337" t="s">
        <v>1317</v>
      </c>
      <c r="E718" s="381"/>
      <c r="F718" s="382"/>
    </row>
    <row r="719" spans="2:6" ht="15.5" customHeight="1">
      <c r="C719" s="246"/>
      <c r="D719" s="337"/>
      <c r="E719" s="384"/>
    </row>
    <row r="720" spans="2:6" ht="23">
      <c r="B720" s="358">
        <f>B715+1</f>
        <v>152</v>
      </c>
      <c r="C720" s="1365" t="s">
        <v>1318</v>
      </c>
      <c r="D720" s="1365"/>
      <c r="E720" s="384"/>
    </row>
    <row r="721" spans="2:8" ht="23.25" customHeight="1">
      <c r="C721" s="379"/>
      <c r="D721" s="380" t="s">
        <v>1319</v>
      </c>
      <c r="E721" s="378"/>
    </row>
    <row r="722" spans="2:8" ht="22.5">
      <c r="C722" s="246"/>
      <c r="D722" s="337" t="s">
        <v>1320</v>
      </c>
      <c r="E722" s="378"/>
    </row>
    <row r="723" spans="2:8" ht="56.5" customHeight="1">
      <c r="C723" s="246"/>
      <c r="D723" s="337" t="s">
        <v>1321</v>
      </c>
      <c r="E723" s="378"/>
    </row>
    <row r="724" spans="2:8" ht="15.5" customHeight="1">
      <c r="C724" s="246"/>
      <c r="D724" s="337"/>
      <c r="E724" s="384"/>
    </row>
    <row r="725" spans="2:8" ht="23">
      <c r="B725" s="358">
        <f>B720+1</f>
        <v>153</v>
      </c>
      <c r="C725" s="1365" t="s">
        <v>1322</v>
      </c>
      <c r="D725" s="1365"/>
      <c r="E725" s="384"/>
    </row>
    <row r="726" spans="2:8" ht="23.25" customHeight="1">
      <c r="C726" s="379"/>
      <c r="D726" s="380" t="s">
        <v>1323</v>
      </c>
      <c r="E726" s="378"/>
    </row>
    <row r="727" spans="2:8" s="383" customFormat="1" ht="28.5" customHeight="1">
      <c r="B727" s="358"/>
      <c r="C727" s="246"/>
      <c r="D727" s="337" t="s">
        <v>1324</v>
      </c>
      <c r="E727" s="381"/>
      <c r="F727" s="382"/>
    </row>
    <row r="728" spans="2:8" ht="15.5" customHeight="1">
      <c r="C728" s="246"/>
      <c r="D728" s="337"/>
      <c r="E728" s="384"/>
    </row>
    <row r="729" spans="2:8" ht="26.25" customHeight="1">
      <c r="B729" s="358">
        <f>B725+1</f>
        <v>154</v>
      </c>
      <c r="C729" s="1365" t="s">
        <v>1325</v>
      </c>
      <c r="D729" s="1365"/>
      <c r="E729" s="384"/>
    </row>
    <row r="730" spans="2:8" ht="18">
      <c r="C730" s="379"/>
      <c r="D730" s="380" t="s">
        <v>1326</v>
      </c>
      <c r="E730" s="384"/>
    </row>
    <row r="731" spans="2:8" ht="23.25" customHeight="1">
      <c r="C731" s="246"/>
      <c r="D731" s="337" t="s">
        <v>1327</v>
      </c>
      <c r="E731" s="378"/>
    </row>
    <row r="732" spans="2:8" ht="15.5" customHeight="1">
      <c r="C732" s="246"/>
      <c r="D732" s="337"/>
      <c r="E732" s="384"/>
    </row>
    <row r="733" spans="2:8" s="383" customFormat="1" ht="28.5" customHeight="1">
      <c r="B733" s="358">
        <f>B729+1</f>
        <v>155</v>
      </c>
      <c r="C733" s="1365" t="s">
        <v>1328</v>
      </c>
      <c r="D733" s="1365"/>
      <c r="E733" s="381"/>
      <c r="F733" s="382"/>
    </row>
    <row r="734" spans="2:8" ht="23.25" customHeight="1">
      <c r="C734" s="379"/>
      <c r="D734" s="385" t="s">
        <v>1329</v>
      </c>
      <c r="E734" s="378"/>
    </row>
    <row r="735" spans="2:8" s="383" customFormat="1" ht="58.5" customHeight="1">
      <c r="B735" s="358"/>
      <c r="C735" s="246"/>
      <c r="D735" s="337" t="s">
        <v>1330</v>
      </c>
      <c r="E735" s="381"/>
      <c r="F735" s="382"/>
      <c r="H735" s="446"/>
    </row>
    <row r="736" spans="2:8" ht="15.5" customHeight="1">
      <c r="C736" s="246"/>
      <c r="D736" s="337"/>
      <c r="E736" s="384"/>
    </row>
    <row r="737" spans="2:8" s="383" customFormat="1" ht="28.5" customHeight="1">
      <c r="B737" s="358">
        <f>B733+1</f>
        <v>156</v>
      </c>
      <c r="C737" s="1365" t="s">
        <v>1331</v>
      </c>
      <c r="D737" s="1365"/>
      <c r="E737" s="381"/>
      <c r="F737" s="382"/>
    </row>
    <row r="738" spans="2:8" s="383" customFormat="1" ht="28.5" customHeight="1">
      <c r="B738" s="387"/>
      <c r="C738" s="379"/>
      <c r="D738" s="388" t="s">
        <v>1332</v>
      </c>
      <c r="E738" s="381"/>
    </row>
    <row r="739" spans="2:8" s="383" customFormat="1" ht="28.5" customHeight="1">
      <c r="B739" s="358"/>
      <c r="C739" s="246"/>
      <c r="D739" s="337" t="s">
        <v>1333</v>
      </c>
      <c r="E739" s="381"/>
      <c r="F739" s="382"/>
    </row>
    <row r="740" spans="2:8" s="383" customFormat="1" ht="17.25" customHeight="1">
      <c r="B740" s="358"/>
      <c r="C740" s="246"/>
      <c r="D740" s="130" t="s">
        <v>1334</v>
      </c>
      <c r="E740" s="381"/>
      <c r="F740" s="382"/>
    </row>
    <row r="741" spans="2:8" ht="15.5" customHeight="1">
      <c r="C741" s="246"/>
      <c r="D741" s="337"/>
      <c r="E741" s="384"/>
    </row>
    <row r="742" spans="2:8" s="383" customFormat="1" ht="28.5" customHeight="1">
      <c r="B742" s="358">
        <f>B737+1</f>
        <v>157</v>
      </c>
      <c r="C742" s="1365" t="s">
        <v>1335</v>
      </c>
      <c r="D742" s="1365"/>
      <c r="E742" s="381"/>
      <c r="F742" s="382"/>
    </row>
    <row r="743" spans="2:8" s="383" customFormat="1" ht="28.5" customHeight="1">
      <c r="B743" s="358"/>
      <c r="C743" s="379"/>
      <c r="D743" s="380" t="s">
        <v>1336</v>
      </c>
      <c r="E743" s="381"/>
      <c r="F743" s="382"/>
    </row>
    <row r="744" spans="2:8" ht="15.5" customHeight="1">
      <c r="C744" s="246"/>
      <c r="D744" s="337"/>
      <c r="E744" s="384"/>
    </row>
    <row r="745" spans="2:8" s="383" customFormat="1" ht="28.5" customHeight="1">
      <c r="B745" s="358">
        <f>B742+1</f>
        <v>158</v>
      </c>
      <c r="C745" s="1365" t="s">
        <v>1337</v>
      </c>
      <c r="D745" s="1365"/>
      <c r="E745" s="381"/>
      <c r="F745" s="382"/>
    </row>
    <row r="746" spans="2:8" s="383" customFormat="1" ht="28.5" customHeight="1">
      <c r="B746" s="387"/>
      <c r="C746" s="379"/>
      <c r="D746" s="388" t="s">
        <v>1338</v>
      </c>
      <c r="E746" s="381"/>
    </row>
    <row r="747" spans="2:8" s="383" customFormat="1" ht="18">
      <c r="B747" s="358"/>
      <c r="C747" s="246"/>
      <c r="D747" s="337" t="s">
        <v>1339</v>
      </c>
      <c r="E747" s="381"/>
      <c r="F747" s="382"/>
      <c r="H747" s="446"/>
    </row>
    <row r="748" spans="2:8" s="383" customFormat="1" ht="18">
      <c r="B748" s="358"/>
      <c r="C748" s="246"/>
      <c r="D748" s="337" t="s">
        <v>1340</v>
      </c>
      <c r="E748" s="381"/>
      <c r="F748" s="382"/>
      <c r="H748" s="446"/>
    </row>
    <row r="749" spans="2:8" s="383" customFormat="1" ht="3.5" customHeight="1">
      <c r="B749" s="358"/>
      <c r="C749" s="246"/>
      <c r="D749" s="337"/>
      <c r="E749" s="381"/>
      <c r="F749" s="382"/>
      <c r="H749" s="446"/>
    </row>
    <row r="750" spans="2:8" s="383" customFormat="1" ht="46.5">
      <c r="B750" s="358"/>
      <c r="C750" s="246"/>
      <c r="D750" s="337" t="s">
        <v>1341</v>
      </c>
      <c r="E750" s="381"/>
      <c r="F750" s="382"/>
      <c r="H750" s="446"/>
    </row>
    <row r="751" spans="2:8" s="383" customFormat="1" ht="46.5">
      <c r="B751" s="358"/>
      <c r="C751" s="246"/>
      <c r="D751" s="337" t="s">
        <v>1342</v>
      </c>
      <c r="E751" s="381"/>
      <c r="F751" s="382"/>
      <c r="H751" s="446"/>
    </row>
    <row r="752" spans="2:8" ht="15.5" customHeight="1">
      <c r="C752" s="246"/>
      <c r="D752" s="337"/>
      <c r="E752" s="384"/>
    </row>
    <row r="753" spans="1:6" s="383" customFormat="1" ht="28.5" customHeight="1">
      <c r="B753" s="358">
        <f>B745+1</f>
        <v>159</v>
      </c>
      <c r="C753" s="1365" t="s">
        <v>1343</v>
      </c>
      <c r="D753" s="1365"/>
      <c r="E753" s="381"/>
      <c r="F753" s="382"/>
    </row>
    <row r="754" spans="1:6" s="383" customFormat="1" ht="28.5" customHeight="1">
      <c r="B754" s="358"/>
      <c r="C754" s="379"/>
      <c r="D754" s="380" t="s">
        <v>1344</v>
      </c>
      <c r="E754" s="381"/>
      <c r="F754" s="382"/>
    </row>
    <row r="755" spans="1:6">
      <c r="D755" s="386"/>
      <c r="E755" s="384"/>
    </row>
    <row r="756" spans="1:6" ht="9.75" customHeight="1">
      <c r="D756" s="447"/>
    </row>
    <row r="757" spans="1:6" ht="16" thickBot="1"/>
    <row r="758" spans="1:6" s="127" customFormat="1" ht="116.25" customHeight="1" thickBot="1">
      <c r="A758" s="449"/>
      <c r="B758" s="450"/>
      <c r="C758" s="402"/>
      <c r="D758" s="451" t="s">
        <v>1345</v>
      </c>
      <c r="F758" s="452"/>
    </row>
    <row r="759" spans="1:6" s="127" customFormat="1" ht="12.75" customHeight="1" thickBot="1">
      <c r="B759" s="450">
        <v>21</v>
      </c>
      <c r="C759" s="453"/>
      <c r="F759" s="452"/>
    </row>
    <row r="760" spans="1:6" ht="31.5" thickTop="1">
      <c r="B760" s="454"/>
      <c r="D760" s="455" t="s">
        <v>1346</v>
      </c>
    </row>
    <row r="761" spans="1:6" ht="85.5" customHeight="1" thickBot="1">
      <c r="B761" s="358" t="s">
        <v>1347</v>
      </c>
      <c r="D761" s="456" t="s">
        <v>1348</v>
      </c>
    </row>
    <row r="762" spans="1:6" s="457" customFormat="1" ht="25.5" customHeight="1" thickTop="1" thickBot="1">
      <c r="B762" s="361"/>
      <c r="C762" s="905"/>
      <c r="D762" s="458"/>
      <c r="F762" s="459"/>
    </row>
    <row r="763" spans="1:6" ht="25.5" customHeight="1" thickBot="1">
      <c r="D763" s="1358" t="s">
        <v>1349</v>
      </c>
      <c r="E763" s="1359"/>
    </row>
    <row r="764" spans="1:6">
      <c r="D764" s="460"/>
      <c r="E764" s="461"/>
    </row>
    <row r="765" spans="1:6" s="420" customFormat="1" ht="21" customHeight="1">
      <c r="B765" s="358"/>
      <c r="C765" s="462"/>
      <c r="D765" s="463" t="s">
        <v>1350</v>
      </c>
      <c r="E765" s="461"/>
      <c r="F765" s="382"/>
    </row>
    <row r="766" spans="1:6" s="420" customFormat="1" ht="21" customHeight="1">
      <c r="B766" s="358"/>
      <c r="C766" s="462"/>
      <c r="D766" s="464" t="s">
        <v>1351</v>
      </c>
      <c r="E766" s="465"/>
      <c r="F766" s="382"/>
    </row>
    <row r="767" spans="1:6" s="420" customFormat="1" ht="21" customHeight="1">
      <c r="B767" s="358"/>
      <c r="C767" s="462"/>
      <c r="D767" s="463" t="s">
        <v>1352</v>
      </c>
      <c r="E767" s="461"/>
      <c r="F767" s="382"/>
    </row>
    <row r="768" spans="1:6" s="420" customFormat="1" ht="21" customHeight="1">
      <c r="B768" s="358"/>
      <c r="C768" s="462"/>
      <c r="D768" s="466" t="s">
        <v>1353</v>
      </c>
      <c r="E768" s="461"/>
      <c r="F768" s="382"/>
    </row>
    <row r="769" spans="2:6" s="420" customFormat="1" ht="21" customHeight="1">
      <c r="B769" s="358"/>
      <c r="C769" s="462"/>
      <c r="D769" s="463" t="s">
        <v>1354</v>
      </c>
      <c r="E769" s="461"/>
      <c r="F769" s="382"/>
    </row>
    <row r="770" spans="2:6" s="420" customFormat="1" ht="21" customHeight="1">
      <c r="B770" s="358"/>
      <c r="C770" s="462"/>
      <c r="D770" s="463" t="s">
        <v>1355</v>
      </c>
      <c r="E770" s="461"/>
      <c r="F770" s="382"/>
    </row>
    <row r="771" spans="2:6" s="420" customFormat="1" ht="21" customHeight="1">
      <c r="B771" s="358"/>
      <c r="C771" s="462"/>
      <c r="D771" s="463" t="s">
        <v>1356</v>
      </c>
      <c r="E771" s="461"/>
      <c r="F771" s="382"/>
    </row>
    <row r="772" spans="2:6" s="420" customFormat="1" ht="21" customHeight="1">
      <c r="B772" s="358"/>
      <c r="C772" s="462"/>
      <c r="D772" s="463" t="s">
        <v>1357</v>
      </c>
      <c r="E772" s="461"/>
      <c r="F772" s="382"/>
    </row>
    <row r="773" spans="2:6" s="420" customFormat="1" ht="21" customHeight="1">
      <c r="B773" s="358"/>
      <c r="C773" s="462"/>
      <c r="D773" s="467" t="s">
        <v>1358</v>
      </c>
      <c r="E773" s="461"/>
      <c r="F773" s="382"/>
    </row>
    <row r="774" spans="2:6" s="420" customFormat="1" ht="21" customHeight="1">
      <c r="B774" s="358"/>
      <c r="C774" s="462"/>
      <c r="D774" s="468" t="s">
        <v>1359</v>
      </c>
      <c r="E774" s="461"/>
      <c r="F774" s="382"/>
    </row>
    <row r="775" spans="2:6" s="420" customFormat="1" ht="21" customHeight="1">
      <c r="B775" s="358"/>
      <c r="C775" s="462"/>
      <c r="D775" s="463" t="s">
        <v>1360</v>
      </c>
      <c r="E775" s="461"/>
      <c r="F775" s="382"/>
    </row>
    <row r="776" spans="2:6" s="420" customFormat="1" ht="21" customHeight="1">
      <c r="B776" s="358"/>
      <c r="C776" s="462"/>
      <c r="D776" s="463" t="s">
        <v>1361</v>
      </c>
      <c r="E776" s="461"/>
      <c r="F776" s="382"/>
    </row>
    <row r="777" spans="2:6" s="420" customFormat="1" ht="21" customHeight="1">
      <c r="B777" s="358"/>
      <c r="C777" s="462"/>
      <c r="D777" s="463" t="s">
        <v>1362</v>
      </c>
      <c r="E777" s="461"/>
      <c r="F777" s="382"/>
    </row>
    <row r="778" spans="2:6" s="420" customFormat="1" ht="21" customHeight="1">
      <c r="B778" s="358"/>
      <c r="C778" s="462"/>
      <c r="D778" s="463" t="s">
        <v>1363</v>
      </c>
      <c r="E778" s="461"/>
      <c r="F778" s="382"/>
    </row>
    <row r="779" spans="2:6" s="420" customFormat="1" ht="21" customHeight="1">
      <c r="B779" s="358"/>
      <c r="C779" s="462"/>
      <c r="D779" s="463" t="s">
        <v>1364</v>
      </c>
      <c r="E779" s="461"/>
      <c r="F779" s="382"/>
    </row>
    <row r="780" spans="2:6" s="420" customFormat="1" ht="21" customHeight="1">
      <c r="B780" s="358"/>
      <c r="C780" s="462"/>
      <c r="D780" s="463" t="s">
        <v>1365</v>
      </c>
      <c r="E780" s="461"/>
      <c r="F780" s="382"/>
    </row>
    <row r="781" spans="2:6" s="420" customFormat="1" ht="21" customHeight="1">
      <c r="B781" s="358"/>
      <c r="C781" s="462"/>
      <c r="D781" s="463" t="s">
        <v>1366</v>
      </c>
      <c r="E781" s="461"/>
      <c r="F781" s="382"/>
    </row>
    <row r="782" spans="2:6" s="420" customFormat="1" ht="21" customHeight="1">
      <c r="B782" s="358"/>
      <c r="C782" s="462"/>
      <c r="D782" s="463" t="s">
        <v>1367</v>
      </c>
      <c r="E782" s="461"/>
      <c r="F782" s="382"/>
    </row>
    <row r="783" spans="2:6" s="420" customFormat="1" ht="21" customHeight="1">
      <c r="B783" s="358"/>
      <c r="C783" s="462"/>
      <c r="D783" s="469" t="s">
        <v>1368</v>
      </c>
      <c r="E783" s="461"/>
      <c r="F783" s="382"/>
    </row>
    <row r="784" spans="2:6" s="420" customFormat="1" ht="21" customHeight="1">
      <c r="B784" s="358"/>
      <c r="C784" s="462"/>
      <c r="D784" s="463" t="s">
        <v>1369</v>
      </c>
      <c r="E784" s="461"/>
      <c r="F784" s="382"/>
    </row>
    <row r="785" spans="2:6" s="420" customFormat="1" ht="21" customHeight="1">
      <c r="B785" s="358"/>
      <c r="C785" s="462"/>
      <c r="D785" s="470" t="s">
        <v>1370</v>
      </c>
      <c r="E785" s="461"/>
      <c r="F785" s="382"/>
    </row>
    <row r="786" spans="2:6" s="420" customFormat="1" ht="21" customHeight="1">
      <c r="B786" s="358"/>
      <c r="C786" s="462"/>
      <c r="D786" s="463" t="s">
        <v>1371</v>
      </c>
      <c r="E786" s="461"/>
      <c r="F786" s="382"/>
    </row>
    <row r="787" spans="2:6" s="420" customFormat="1" ht="21" customHeight="1">
      <c r="B787" s="358"/>
      <c r="C787" s="462"/>
      <c r="D787" s="469" t="s">
        <v>1372</v>
      </c>
      <c r="E787" s="461"/>
      <c r="F787" s="382"/>
    </row>
    <row r="788" spans="2:6" s="420" customFormat="1" ht="21" customHeight="1">
      <c r="B788" s="358"/>
      <c r="C788" s="462"/>
      <c r="D788" s="463" t="s">
        <v>1373</v>
      </c>
      <c r="E788" s="461"/>
      <c r="F788" s="382"/>
    </row>
    <row r="789" spans="2:6" ht="17.149999999999999" customHeight="1">
      <c r="D789" s="471"/>
      <c r="E789" s="461"/>
    </row>
    <row r="790" spans="2:6" ht="25.5" customHeight="1">
      <c r="D790" s="472" t="s">
        <v>1374</v>
      </c>
      <c r="E790" s="461"/>
    </row>
    <row r="791" spans="2:6" ht="6.5" customHeight="1">
      <c r="D791" s="471"/>
      <c r="E791" s="461"/>
    </row>
    <row r="792" spans="2:6" s="420" customFormat="1" ht="21" customHeight="1">
      <c r="B792" s="358"/>
      <c r="C792" s="462"/>
      <c r="D792" s="463" t="s">
        <v>1375</v>
      </c>
      <c r="E792" s="461"/>
      <c r="F792" s="382"/>
    </row>
    <row r="793" spans="2:6" s="420" customFormat="1" ht="21" customHeight="1">
      <c r="B793" s="358"/>
      <c r="C793" s="462"/>
      <c r="D793" s="463" t="s">
        <v>1376</v>
      </c>
      <c r="E793" s="461"/>
      <c r="F793" s="382"/>
    </row>
    <row r="794" spans="2:6" s="420" customFormat="1" ht="21" customHeight="1">
      <c r="B794" s="358"/>
      <c r="C794" s="462"/>
      <c r="D794" s="463" t="s">
        <v>1377</v>
      </c>
      <c r="E794" s="461"/>
      <c r="F794" s="382"/>
    </row>
    <row r="795" spans="2:6" s="420" customFormat="1" ht="21" customHeight="1">
      <c r="B795" s="358"/>
      <c r="C795" s="462"/>
      <c r="D795" s="463" t="s">
        <v>1378</v>
      </c>
      <c r="E795" s="461"/>
      <c r="F795" s="382"/>
    </row>
    <row r="796" spans="2:6" s="420" customFormat="1" ht="21" customHeight="1">
      <c r="B796" s="358"/>
      <c r="C796" s="462"/>
      <c r="D796" s="463" t="s">
        <v>1379</v>
      </c>
      <c r="E796" s="461"/>
      <c r="F796" s="382"/>
    </row>
    <row r="797" spans="2:6" s="420" customFormat="1" ht="21" customHeight="1">
      <c r="B797" s="358"/>
      <c r="C797" s="462"/>
      <c r="D797" s="463" t="s">
        <v>1380</v>
      </c>
      <c r="E797" s="461"/>
      <c r="F797" s="382"/>
    </row>
    <row r="798" spans="2:6" s="420" customFormat="1" ht="21" customHeight="1">
      <c r="B798" s="358"/>
      <c r="C798" s="462"/>
      <c r="D798" s="463" t="s">
        <v>1381</v>
      </c>
      <c r="E798" s="461"/>
      <c r="F798" s="382"/>
    </row>
    <row r="799" spans="2:6" ht="17.149999999999999" customHeight="1">
      <c r="D799" s="471"/>
      <c r="E799" s="461"/>
    </row>
    <row r="800" spans="2:6" ht="30" customHeight="1">
      <c r="D800" s="472" t="s">
        <v>1382</v>
      </c>
      <c r="E800" s="461"/>
    </row>
    <row r="801" spans="2:6" ht="6" customHeight="1">
      <c r="D801" s="471"/>
      <c r="E801" s="461"/>
    </row>
    <row r="802" spans="2:6" s="420" customFormat="1" ht="21" customHeight="1">
      <c r="B802" s="358"/>
      <c r="C802" s="462"/>
      <c r="D802" s="463" t="s">
        <v>1383</v>
      </c>
      <c r="E802" s="461"/>
      <c r="F802" s="382"/>
    </row>
    <row r="803" spans="2:6" s="420" customFormat="1" ht="21" customHeight="1">
      <c r="B803" s="358"/>
      <c r="C803" s="462"/>
      <c r="D803" s="463" t="s">
        <v>1384</v>
      </c>
      <c r="E803" s="461"/>
      <c r="F803" s="382"/>
    </row>
    <row r="804" spans="2:6" ht="8.5" customHeight="1">
      <c r="D804" s="473"/>
      <c r="E804" s="124"/>
    </row>
    <row r="805" spans="2:6" ht="24" customHeight="1">
      <c r="D805" s="474" t="s">
        <v>1385</v>
      </c>
      <c r="E805" s="124"/>
    </row>
    <row r="806" spans="2:6" ht="9" customHeight="1">
      <c r="D806" s="471"/>
      <c r="E806" s="124"/>
    </row>
    <row r="807" spans="2:6" s="420" customFormat="1" ht="21" customHeight="1">
      <c r="B807" s="358"/>
      <c r="C807" s="462"/>
      <c r="D807" s="463" t="s">
        <v>1386</v>
      </c>
      <c r="E807" s="461"/>
      <c r="F807" s="382"/>
    </row>
    <row r="808" spans="2:6" s="420" customFormat="1" ht="21" customHeight="1">
      <c r="B808" s="358"/>
      <c r="C808" s="462"/>
      <c r="D808" s="463" t="s">
        <v>1387</v>
      </c>
      <c r="E808" s="461"/>
      <c r="F808" s="382"/>
    </row>
    <row r="809" spans="2:6" s="420" customFormat="1" ht="21" customHeight="1">
      <c r="B809" s="358"/>
      <c r="C809" s="462"/>
      <c r="D809" s="463" t="s">
        <v>1388</v>
      </c>
      <c r="E809" s="461"/>
      <c r="F809" s="382"/>
    </row>
    <row r="810" spans="2:6" s="420" customFormat="1" ht="21" customHeight="1">
      <c r="B810" s="358"/>
      <c r="C810" s="462"/>
      <c r="D810" s="463" t="s">
        <v>1389</v>
      </c>
      <c r="E810" s="461"/>
      <c r="F810" s="382"/>
    </row>
    <row r="811" spans="2:6" s="420" customFormat="1" ht="21" customHeight="1">
      <c r="B811" s="358"/>
      <c r="C811" s="462"/>
      <c r="D811" s="463" t="s">
        <v>1390</v>
      </c>
      <c r="E811" s="461"/>
      <c r="F811" s="382"/>
    </row>
    <row r="812" spans="2:6" s="420" customFormat="1" ht="21" customHeight="1">
      <c r="B812" s="358"/>
      <c r="C812" s="462"/>
      <c r="D812" s="463" t="s">
        <v>1391</v>
      </c>
      <c r="E812" s="461"/>
      <c r="F812" s="382"/>
    </row>
    <row r="813" spans="2:6" s="420" customFormat="1" ht="21" customHeight="1">
      <c r="B813" s="358"/>
      <c r="C813" s="462"/>
      <c r="D813" s="463" t="s">
        <v>1392</v>
      </c>
      <c r="E813" s="461"/>
      <c r="F813" s="382"/>
    </row>
    <row r="814" spans="2:6" ht="17.149999999999999" customHeight="1">
      <c r="D814" s="475"/>
      <c r="E814" s="124"/>
    </row>
    <row r="815" spans="2:6" ht="17.149999999999999" customHeight="1">
      <c r="D815" s="476" t="s">
        <v>1393</v>
      </c>
      <c r="E815" s="124"/>
    </row>
    <row r="816" spans="2:6" ht="7.5" customHeight="1">
      <c r="D816" s="477"/>
      <c r="E816" s="124"/>
    </row>
    <row r="817" spans="2:6" s="420" customFormat="1" ht="21" customHeight="1">
      <c r="B817" s="358"/>
      <c r="C817" s="462"/>
      <c r="D817" s="463" t="s">
        <v>1394</v>
      </c>
      <c r="E817" s="461"/>
      <c r="F817" s="382"/>
    </row>
    <row r="818" spans="2:6" s="420" customFormat="1" ht="21" customHeight="1">
      <c r="B818" s="358"/>
      <c r="C818" s="462"/>
      <c r="D818" s="463" t="s">
        <v>1395</v>
      </c>
      <c r="E818" s="461"/>
      <c r="F818" s="382"/>
    </row>
    <row r="819" spans="2:6" s="420" customFormat="1" ht="21" customHeight="1">
      <c r="B819" s="358"/>
      <c r="C819" s="462"/>
      <c r="D819" s="463" t="s">
        <v>1396</v>
      </c>
      <c r="E819" s="461"/>
      <c r="F819" s="382"/>
    </row>
    <row r="820" spans="2:6" s="420" customFormat="1" ht="21" customHeight="1">
      <c r="B820" s="358"/>
      <c r="C820" s="462"/>
      <c r="D820" s="463" t="s">
        <v>1397</v>
      </c>
      <c r="E820" s="461"/>
      <c r="F820" s="382"/>
    </row>
    <row r="821" spans="2:6" s="420" customFormat="1" ht="21" customHeight="1">
      <c r="B821" s="358"/>
      <c r="C821" s="462"/>
      <c r="D821" s="463" t="s">
        <v>1398</v>
      </c>
      <c r="E821" s="461"/>
      <c r="F821" s="382"/>
    </row>
    <row r="822" spans="2:6" s="420" customFormat="1" ht="21" customHeight="1">
      <c r="B822" s="358"/>
      <c r="C822" s="462"/>
      <c r="D822" s="463" t="s">
        <v>1399</v>
      </c>
      <c r="E822" s="461"/>
      <c r="F822" s="382"/>
    </row>
    <row r="823" spans="2:6" ht="6" customHeight="1">
      <c r="D823" s="475"/>
      <c r="E823" s="124"/>
    </row>
    <row r="824" spans="2:6" ht="17.149999999999999" customHeight="1">
      <c r="D824" s="476" t="s">
        <v>1400</v>
      </c>
      <c r="E824" s="124"/>
    </row>
    <row r="825" spans="2:6" ht="9" customHeight="1">
      <c r="D825" s="477"/>
      <c r="E825" s="124"/>
    </row>
    <row r="826" spans="2:6" s="420" customFormat="1" ht="21" customHeight="1">
      <c r="B826" s="358"/>
      <c r="C826" s="462"/>
      <c r="D826" s="463" t="s">
        <v>1401</v>
      </c>
      <c r="E826" s="461"/>
      <c r="F826" s="382"/>
    </row>
    <row r="827" spans="2:6" s="420" customFormat="1" ht="21" customHeight="1">
      <c r="B827" s="358"/>
      <c r="C827" s="462"/>
      <c r="D827" s="463" t="s">
        <v>1402</v>
      </c>
      <c r="E827" s="461"/>
      <c r="F827" s="382"/>
    </row>
    <row r="828" spans="2:6" s="420" customFormat="1" ht="21" customHeight="1">
      <c r="B828" s="358"/>
      <c r="C828" s="462"/>
      <c r="D828" s="463" t="s">
        <v>1403</v>
      </c>
      <c r="E828" s="461"/>
      <c r="F828" s="382"/>
    </row>
    <row r="829" spans="2:6" s="420" customFormat="1" ht="21" customHeight="1">
      <c r="B829" s="358"/>
      <c r="C829" s="462"/>
      <c r="D829" s="463" t="s">
        <v>1404</v>
      </c>
      <c r="E829" s="461"/>
      <c r="F829" s="382"/>
    </row>
    <row r="830" spans="2:6" ht="8" customHeight="1">
      <c r="D830" s="475"/>
      <c r="E830" s="124"/>
    </row>
    <row r="831" spans="2:6" ht="17.149999999999999" customHeight="1">
      <c r="D831" s="476" t="s">
        <v>1405</v>
      </c>
      <c r="E831" s="124"/>
    </row>
    <row r="832" spans="2:6" ht="9" customHeight="1">
      <c r="D832" s="477"/>
      <c r="E832" s="124"/>
    </row>
    <row r="833" spans="2:6" s="420" customFormat="1" ht="21" customHeight="1">
      <c r="B833" s="358"/>
      <c r="C833" s="462"/>
      <c r="D833" s="463" t="s">
        <v>1406</v>
      </c>
      <c r="E833" s="461"/>
      <c r="F833" s="382"/>
    </row>
    <row r="834" spans="2:6" s="420" customFormat="1" ht="21" customHeight="1">
      <c r="B834" s="358"/>
      <c r="C834" s="462"/>
      <c r="D834" s="463" t="s">
        <v>1407</v>
      </c>
      <c r="E834" s="461"/>
      <c r="F834" s="382"/>
    </row>
    <row r="835" spans="2:6" s="420" customFormat="1" ht="21" customHeight="1">
      <c r="B835" s="358"/>
      <c r="C835" s="462"/>
      <c r="D835" s="463" t="s">
        <v>1408</v>
      </c>
      <c r="E835" s="461"/>
      <c r="F835" s="382"/>
    </row>
    <row r="836" spans="2:6" ht="7.5" customHeight="1">
      <c r="D836" s="475"/>
      <c r="E836" s="124"/>
    </row>
    <row r="837" spans="2:6" ht="17.149999999999999" customHeight="1">
      <c r="D837" s="476" t="s">
        <v>1409</v>
      </c>
      <c r="E837" s="124"/>
    </row>
    <row r="838" spans="2:6" ht="5.25" customHeight="1">
      <c r="D838" s="477"/>
      <c r="E838" s="124"/>
    </row>
    <row r="839" spans="2:6" s="420" customFormat="1" ht="21" customHeight="1">
      <c r="B839" s="358"/>
      <c r="C839" s="462"/>
      <c r="D839" s="463" t="s">
        <v>1410</v>
      </c>
      <c r="E839" s="461"/>
      <c r="F839" s="382"/>
    </row>
    <row r="840" spans="2:6" s="420" customFormat="1" ht="21" customHeight="1">
      <c r="B840" s="358"/>
      <c r="C840" s="462"/>
      <c r="D840" s="463" t="s">
        <v>1411</v>
      </c>
      <c r="E840" s="461"/>
      <c r="F840" s="382"/>
    </row>
    <row r="841" spans="2:6" s="420" customFormat="1" ht="21" customHeight="1">
      <c r="B841" s="358"/>
      <c r="C841" s="462"/>
      <c r="D841" s="463" t="s">
        <v>1412</v>
      </c>
      <c r="E841" s="461"/>
      <c r="F841" s="382"/>
    </row>
    <row r="842" spans="2:6" s="420" customFormat="1" ht="21" customHeight="1">
      <c r="B842" s="358"/>
      <c r="C842" s="462"/>
      <c r="D842" s="463" t="s">
        <v>1413</v>
      </c>
      <c r="E842" s="461"/>
      <c r="F842" s="382"/>
    </row>
    <row r="843" spans="2:6" s="420" customFormat="1" ht="21" customHeight="1">
      <c r="B843" s="358"/>
      <c r="C843" s="462"/>
      <c r="D843" s="463" t="s">
        <v>1414</v>
      </c>
      <c r="E843" s="461"/>
      <c r="F843" s="382"/>
    </row>
    <row r="844" spans="2:6" s="420" customFormat="1" ht="21" customHeight="1">
      <c r="B844" s="358"/>
      <c r="C844" s="462"/>
      <c r="D844" s="463" t="s">
        <v>1415</v>
      </c>
      <c r="E844" s="461"/>
      <c r="F844" s="382"/>
    </row>
    <row r="845" spans="2:6" s="420" customFormat="1" ht="21" customHeight="1">
      <c r="B845" s="358"/>
      <c r="C845" s="462"/>
      <c r="D845" s="463" t="s">
        <v>1416</v>
      </c>
      <c r="E845" s="461"/>
      <c r="F845" s="382"/>
    </row>
    <row r="846" spans="2:6" ht="3" customHeight="1">
      <c r="D846" s="475"/>
      <c r="E846" s="124"/>
    </row>
    <row r="847" spans="2:6" ht="17.149999999999999" customHeight="1">
      <c r="D847" s="476" t="s">
        <v>1417</v>
      </c>
      <c r="E847" s="124"/>
    </row>
    <row r="848" spans="2:6" ht="6.75" customHeight="1">
      <c r="D848" s="477"/>
      <c r="E848" s="124"/>
    </row>
    <row r="849" spans="2:6" s="420" customFormat="1" ht="21" customHeight="1">
      <c r="B849" s="358"/>
      <c r="C849" s="462"/>
      <c r="D849" s="463" t="s">
        <v>1418</v>
      </c>
      <c r="E849" s="461"/>
      <c r="F849" s="382"/>
    </row>
    <row r="850" spans="2:6" s="420" customFormat="1" ht="21" customHeight="1">
      <c r="B850" s="358"/>
      <c r="C850" s="462"/>
      <c r="D850" s="463" t="s">
        <v>1419</v>
      </c>
      <c r="E850" s="461"/>
      <c r="F850" s="382"/>
    </row>
    <row r="851" spans="2:6" s="420" customFormat="1" ht="21" customHeight="1">
      <c r="B851" s="358"/>
      <c r="C851" s="462"/>
      <c r="D851" s="463" t="s">
        <v>1420</v>
      </c>
      <c r="E851" s="461"/>
      <c r="F851" s="382"/>
    </row>
    <row r="852" spans="2:6" s="420" customFormat="1" ht="21" customHeight="1">
      <c r="B852" s="358"/>
      <c r="C852" s="462"/>
      <c r="D852" s="463" t="s">
        <v>1421</v>
      </c>
      <c r="E852" s="461"/>
      <c r="F852" s="382"/>
    </row>
    <row r="853" spans="2:6" s="420" customFormat="1" ht="21" customHeight="1">
      <c r="B853" s="358"/>
      <c r="C853" s="462"/>
      <c r="D853" s="463" t="s">
        <v>1422</v>
      </c>
      <c r="E853" s="461"/>
      <c r="F853" s="382"/>
    </row>
    <row r="854" spans="2:6" s="420" customFormat="1" ht="10" customHeight="1">
      <c r="B854" s="358"/>
      <c r="C854" s="462"/>
      <c r="D854" s="463"/>
      <c r="E854" s="461"/>
      <c r="F854" s="382"/>
    </row>
    <row r="855" spans="2:6" ht="17.149999999999999" customHeight="1">
      <c r="D855" s="476" t="s">
        <v>1423</v>
      </c>
      <c r="E855" s="124"/>
    </row>
    <row r="856" spans="2:6" ht="8.25" customHeight="1">
      <c r="D856" s="477"/>
      <c r="E856" s="124"/>
    </row>
    <row r="857" spans="2:6" s="420" customFormat="1" ht="21" customHeight="1">
      <c r="B857" s="358"/>
      <c r="C857" s="462"/>
      <c r="D857" s="463" t="s">
        <v>1424</v>
      </c>
      <c r="E857" s="461"/>
      <c r="F857" s="382"/>
    </row>
    <row r="858" spans="2:6" s="420" customFormat="1" ht="21" customHeight="1">
      <c r="B858" s="358"/>
      <c r="C858" s="462"/>
      <c r="D858" s="463" t="s">
        <v>1425</v>
      </c>
      <c r="E858" s="461"/>
      <c r="F858" s="382"/>
    </row>
    <row r="859" spans="2:6" s="420" customFormat="1" ht="21" customHeight="1">
      <c r="B859" s="358"/>
      <c r="C859" s="462"/>
      <c r="D859" s="463" t="s">
        <v>1426</v>
      </c>
      <c r="E859" s="461"/>
      <c r="F859" s="382"/>
    </row>
    <row r="860" spans="2:6" ht="6" customHeight="1">
      <c r="D860" s="475"/>
      <c r="E860" s="124"/>
    </row>
    <row r="861" spans="2:6" ht="17.149999999999999" customHeight="1">
      <c r="D861" s="476" t="s">
        <v>1427</v>
      </c>
      <c r="E861" s="124"/>
    </row>
    <row r="862" spans="2:6" ht="7.5" customHeight="1">
      <c r="D862" s="477"/>
      <c r="E862" s="124"/>
    </row>
    <row r="863" spans="2:6" s="420" customFormat="1" ht="21" customHeight="1">
      <c r="B863" s="358"/>
      <c r="C863" s="462"/>
      <c r="D863" s="463" t="s">
        <v>1428</v>
      </c>
      <c r="E863" s="461"/>
      <c r="F863" s="382"/>
    </row>
    <row r="864" spans="2:6" s="420" customFormat="1" ht="21" customHeight="1">
      <c r="B864" s="358"/>
      <c r="C864" s="462"/>
      <c r="D864" s="463" t="s">
        <v>1429</v>
      </c>
      <c r="E864" s="461"/>
      <c r="F864" s="382"/>
    </row>
    <row r="865" spans="2:6" s="420" customFormat="1" ht="21" customHeight="1">
      <c r="B865" s="358"/>
      <c r="C865" s="462"/>
      <c r="D865" s="463" t="s">
        <v>1430</v>
      </c>
      <c r="E865" s="461"/>
      <c r="F865" s="382"/>
    </row>
    <row r="866" spans="2:6" ht="5" customHeight="1">
      <c r="D866" s="475"/>
      <c r="E866" s="124"/>
    </row>
    <row r="867" spans="2:6" ht="17.149999999999999" customHeight="1">
      <c r="D867" s="476" t="s">
        <v>1431</v>
      </c>
      <c r="E867" s="124"/>
    </row>
    <row r="868" spans="2:6" ht="8.25" customHeight="1">
      <c r="D868" s="477"/>
      <c r="E868" s="124"/>
    </row>
    <row r="869" spans="2:6" s="420" customFormat="1" ht="21" customHeight="1">
      <c r="B869" s="358"/>
      <c r="C869" s="462"/>
      <c r="D869" s="463" t="s">
        <v>1432</v>
      </c>
      <c r="E869" s="461"/>
      <c r="F869" s="382"/>
    </row>
    <row r="870" spans="2:6" ht="6.5" customHeight="1">
      <c r="D870" s="475"/>
      <c r="E870" s="124"/>
    </row>
    <row r="871" spans="2:6" ht="17.149999999999999" customHeight="1">
      <c r="D871" s="476" t="s">
        <v>1433</v>
      </c>
      <c r="E871" s="124"/>
    </row>
    <row r="872" spans="2:6" ht="6.75" customHeight="1">
      <c r="D872" s="477"/>
      <c r="E872" s="124"/>
    </row>
    <row r="873" spans="2:6" s="420" customFormat="1" ht="21" customHeight="1">
      <c r="B873" s="358"/>
      <c r="C873" s="462"/>
      <c r="D873" s="463" t="s">
        <v>1434</v>
      </c>
      <c r="E873" s="461"/>
      <c r="F873" s="382"/>
    </row>
    <row r="874" spans="2:6" s="420" customFormat="1" ht="21" customHeight="1">
      <c r="B874" s="358"/>
      <c r="C874" s="462"/>
      <c r="D874" s="463" t="s">
        <v>1435</v>
      </c>
      <c r="E874" s="461"/>
      <c r="F874" s="382"/>
    </row>
    <row r="875" spans="2:6" ht="17.149999999999999" customHeight="1">
      <c r="D875" s="478"/>
      <c r="E875" s="124"/>
    </row>
    <row r="876" spans="2:6" ht="27" customHeight="1">
      <c r="D876" s="479" t="s">
        <v>1436</v>
      </c>
      <c r="E876" s="124"/>
    </row>
    <row r="877" spans="2:6" ht="9" customHeight="1">
      <c r="D877" s="480"/>
      <c r="E877" s="124"/>
    </row>
    <row r="878" spans="2:6" ht="21" customHeight="1">
      <c r="D878" s="481" t="s">
        <v>1437</v>
      </c>
      <c r="E878" s="124"/>
    </row>
    <row r="879" spans="2:6" ht="21" customHeight="1">
      <c r="D879" s="481" t="s">
        <v>1438</v>
      </c>
      <c r="E879" s="124"/>
    </row>
    <row r="880" spans="2:6" ht="21" customHeight="1">
      <c r="D880" s="481" t="s">
        <v>980</v>
      </c>
      <c r="E880" s="124"/>
    </row>
    <row r="881" spans="4:5" ht="21" customHeight="1">
      <c r="D881" s="481" t="s">
        <v>1439</v>
      </c>
      <c r="E881" s="124"/>
    </row>
    <row r="882" spans="4:5" ht="21" customHeight="1">
      <c r="D882" s="481" t="s">
        <v>1440</v>
      </c>
      <c r="E882" s="124"/>
    </row>
    <row r="883" spans="4:5" ht="21" customHeight="1">
      <c r="D883" s="481" t="s">
        <v>1441</v>
      </c>
      <c r="E883" s="124"/>
    </row>
    <row r="884" spans="4:5" ht="21" customHeight="1">
      <c r="D884" s="481" t="s">
        <v>1442</v>
      </c>
      <c r="E884" s="124"/>
    </row>
    <row r="885" spans="4:5" ht="21" customHeight="1">
      <c r="D885" s="481" t="s">
        <v>1443</v>
      </c>
      <c r="E885" s="124"/>
    </row>
    <row r="886" spans="4:5" ht="21" customHeight="1">
      <c r="D886" s="481" t="s">
        <v>1444</v>
      </c>
      <c r="E886" s="124"/>
    </row>
    <row r="887" spans="4:5" ht="21" customHeight="1">
      <c r="D887" s="481" t="s">
        <v>1445</v>
      </c>
      <c r="E887" s="124"/>
    </row>
    <row r="888" spans="4:5" ht="21" customHeight="1">
      <c r="D888" s="481" t="s">
        <v>1446</v>
      </c>
      <c r="E888" s="124"/>
    </row>
    <row r="889" spans="4:5" ht="21" customHeight="1">
      <c r="D889" s="481" t="s">
        <v>1447</v>
      </c>
      <c r="E889" s="124"/>
    </row>
    <row r="890" spans="4:5" ht="21" customHeight="1">
      <c r="D890" s="481" t="s">
        <v>1448</v>
      </c>
      <c r="E890" s="124"/>
    </row>
    <row r="891" spans="4:5" ht="21" customHeight="1">
      <c r="D891" s="481" t="s">
        <v>1449</v>
      </c>
      <c r="E891" s="124"/>
    </row>
    <row r="892" spans="4:5" ht="21" customHeight="1">
      <c r="D892" s="481" t="s">
        <v>1450</v>
      </c>
      <c r="E892" s="124"/>
    </row>
    <row r="893" spans="4:5" ht="21" customHeight="1">
      <c r="D893" s="481" t="s">
        <v>1451</v>
      </c>
      <c r="E893" s="124"/>
    </row>
    <row r="894" spans="4:5" ht="21" customHeight="1">
      <c r="D894" s="481" t="s">
        <v>1452</v>
      </c>
      <c r="E894" s="124"/>
    </row>
    <row r="895" spans="4:5" ht="21" customHeight="1">
      <c r="D895" s="481" t="s">
        <v>1453</v>
      </c>
      <c r="E895" s="124"/>
    </row>
    <row r="896" spans="4:5" ht="21" customHeight="1">
      <c r="D896" s="481" t="s">
        <v>1454</v>
      </c>
      <c r="E896" s="124"/>
    </row>
    <row r="897" spans="4:5" ht="21" customHeight="1">
      <c r="D897" s="481" t="s">
        <v>1455</v>
      </c>
      <c r="E897" s="124"/>
    </row>
    <row r="898" spans="4:5" ht="21" customHeight="1">
      <c r="D898" s="481" t="s">
        <v>1456</v>
      </c>
      <c r="E898" s="124"/>
    </row>
    <row r="899" spans="4:5" ht="21" customHeight="1">
      <c r="D899" s="481" t="s">
        <v>1457</v>
      </c>
      <c r="E899" s="124"/>
    </row>
    <row r="900" spans="4:5" ht="21" customHeight="1">
      <c r="D900" s="481" t="s">
        <v>1458</v>
      </c>
      <c r="E900" s="124"/>
    </row>
    <row r="901" spans="4:5" ht="21" customHeight="1">
      <c r="D901" s="481" t="s">
        <v>1459</v>
      </c>
      <c r="E901" s="124"/>
    </row>
    <row r="902" spans="4:5" ht="21" customHeight="1">
      <c r="D902" s="481" t="s">
        <v>1460</v>
      </c>
      <c r="E902" s="124"/>
    </row>
    <row r="903" spans="4:5" ht="21" customHeight="1">
      <c r="D903" s="481" t="s">
        <v>1461</v>
      </c>
      <c r="E903" s="124"/>
    </row>
    <row r="904" spans="4:5" ht="21" customHeight="1">
      <c r="D904" s="481" t="s">
        <v>1462</v>
      </c>
      <c r="E904" s="124"/>
    </row>
    <row r="905" spans="4:5" ht="21" customHeight="1">
      <c r="D905" s="481" t="s">
        <v>1463</v>
      </c>
      <c r="E905" s="124"/>
    </row>
    <row r="906" spans="4:5" ht="21" customHeight="1">
      <c r="D906" s="481" t="s">
        <v>1464</v>
      </c>
      <c r="E906" s="124"/>
    </row>
    <row r="907" spans="4:5" ht="21" customHeight="1">
      <c r="D907" s="481" t="s">
        <v>1465</v>
      </c>
      <c r="E907" s="124"/>
    </row>
    <row r="908" spans="4:5" ht="21" customHeight="1">
      <c r="D908" s="481" t="s">
        <v>1466</v>
      </c>
      <c r="E908" s="124"/>
    </row>
    <row r="909" spans="4:5" ht="34.5" customHeight="1">
      <c r="D909" s="481" t="s">
        <v>1467</v>
      </c>
      <c r="E909" s="124"/>
    </row>
    <row r="910" spans="4:5" ht="34.5" customHeight="1">
      <c r="D910" s="481" t="s">
        <v>1468</v>
      </c>
      <c r="E910" s="124"/>
    </row>
    <row r="911" spans="4:5" ht="11.25" customHeight="1">
      <c r="D911" s="480"/>
      <c r="E911" s="124"/>
    </row>
    <row r="912" spans="4:5" ht="22.5" customHeight="1">
      <c r="D912" s="482" t="s">
        <v>1469</v>
      </c>
      <c r="E912" s="124"/>
    </row>
    <row r="913" spans="2:6" ht="8.25" customHeight="1">
      <c r="D913" s="480"/>
      <c r="E913" s="124"/>
    </row>
    <row r="914" spans="2:6" ht="21" customHeight="1">
      <c r="D914" s="481" t="s">
        <v>1470</v>
      </c>
      <c r="E914" s="124"/>
    </row>
    <row r="915" spans="2:6" ht="30.75" customHeight="1">
      <c r="D915" s="481" t="s">
        <v>1471</v>
      </c>
      <c r="E915" s="124"/>
    </row>
    <row r="916" spans="2:6" ht="21" customHeight="1">
      <c r="D916" s="481" t="s">
        <v>1472</v>
      </c>
      <c r="E916" s="124"/>
    </row>
    <row r="917" spans="2:6" ht="21" customHeight="1">
      <c r="D917" s="481" t="s">
        <v>1473</v>
      </c>
      <c r="E917" s="124"/>
    </row>
    <row r="918" spans="2:6" ht="21" customHeight="1">
      <c r="D918" s="481" t="s">
        <v>1474</v>
      </c>
      <c r="E918" s="124"/>
    </row>
    <row r="919" spans="2:6" ht="21" customHeight="1">
      <c r="D919" s="481" t="s">
        <v>1053</v>
      </c>
      <c r="E919" s="124"/>
    </row>
    <row r="920" spans="2:6" ht="21" customHeight="1">
      <c r="D920" s="481" t="s">
        <v>1475</v>
      </c>
      <c r="E920" s="124"/>
    </row>
    <row r="921" spans="2:6" ht="21" customHeight="1">
      <c r="D921" s="481" t="s">
        <v>1476</v>
      </c>
      <c r="E921" s="124"/>
    </row>
    <row r="922" spans="2:6" ht="17.149999999999999" customHeight="1">
      <c r="D922" s="480"/>
      <c r="E922" s="124"/>
    </row>
    <row r="923" spans="2:6" ht="21.75" customHeight="1">
      <c r="D923" s="483" t="s">
        <v>1477</v>
      </c>
      <c r="E923" s="124"/>
    </row>
    <row r="924" spans="2:6" ht="4.5" customHeight="1">
      <c r="D924" s="484"/>
      <c r="E924" s="124"/>
    </row>
    <row r="925" spans="2:6" s="420" customFormat="1" ht="21" customHeight="1">
      <c r="B925" s="358"/>
      <c r="C925" s="462"/>
      <c r="D925" s="481" t="s">
        <v>1478</v>
      </c>
      <c r="E925" s="485"/>
      <c r="F925" s="382"/>
    </row>
    <row r="926" spans="2:6" s="420" customFormat="1" ht="21" customHeight="1">
      <c r="B926" s="358"/>
      <c r="C926" s="462"/>
      <c r="D926" s="486" t="s">
        <v>1479</v>
      </c>
      <c r="E926" s="485"/>
      <c r="F926" s="382"/>
    </row>
    <row r="927" spans="2:6" s="420" customFormat="1" ht="21" customHeight="1">
      <c r="B927" s="358"/>
      <c r="C927" s="462"/>
      <c r="D927" s="481" t="s">
        <v>1480</v>
      </c>
      <c r="E927" s="485"/>
      <c r="F927" s="382"/>
    </row>
    <row r="928" spans="2:6" s="420" customFormat="1" ht="21" customHeight="1">
      <c r="B928" s="358"/>
      <c r="C928" s="462"/>
      <c r="D928" s="481" t="s">
        <v>1481</v>
      </c>
      <c r="E928" s="485"/>
      <c r="F928" s="382"/>
    </row>
    <row r="929" spans="2:6" s="420" customFormat="1" ht="21" customHeight="1">
      <c r="B929" s="358"/>
      <c r="C929" s="462"/>
      <c r="D929" s="481" t="s">
        <v>1482</v>
      </c>
      <c r="E929" s="485"/>
      <c r="F929" s="382"/>
    </row>
    <row r="930" spans="2:6" s="420" customFormat="1" ht="21" customHeight="1">
      <c r="B930" s="358"/>
      <c r="C930" s="462"/>
      <c r="D930" s="481" t="s">
        <v>1483</v>
      </c>
      <c r="E930" s="485"/>
      <c r="F930" s="382"/>
    </row>
    <row r="931" spans="2:6" s="420" customFormat="1" ht="21" customHeight="1">
      <c r="B931" s="358"/>
      <c r="C931" s="462"/>
      <c r="D931" s="481" t="s">
        <v>1484</v>
      </c>
      <c r="E931" s="485"/>
      <c r="F931" s="382"/>
    </row>
    <row r="932" spans="2:6" s="420" customFormat="1" ht="21" customHeight="1">
      <c r="B932" s="358"/>
      <c r="C932" s="462"/>
      <c r="D932" s="481" t="s">
        <v>1485</v>
      </c>
      <c r="E932" s="485"/>
      <c r="F932" s="382"/>
    </row>
    <row r="933" spans="2:6" s="420" customFormat="1" ht="21" customHeight="1">
      <c r="B933" s="358"/>
      <c r="C933" s="462"/>
      <c r="D933" s="481" t="s">
        <v>1486</v>
      </c>
      <c r="E933" s="485"/>
      <c r="F933" s="382"/>
    </row>
    <row r="934" spans="2:6" s="420" customFormat="1" ht="21" customHeight="1">
      <c r="B934" s="358"/>
      <c r="C934" s="462"/>
      <c r="D934" s="481" t="s">
        <v>1487</v>
      </c>
      <c r="E934" s="485"/>
      <c r="F934" s="382"/>
    </row>
    <row r="935" spans="2:6" s="420" customFormat="1" ht="21" customHeight="1">
      <c r="B935" s="358"/>
      <c r="C935" s="462"/>
      <c r="D935" s="481" t="s">
        <v>1488</v>
      </c>
      <c r="E935" s="485"/>
      <c r="F935" s="382"/>
    </row>
    <row r="936" spans="2:6" s="420" customFormat="1" ht="21" customHeight="1">
      <c r="B936" s="358"/>
      <c r="C936" s="462"/>
      <c r="D936" s="481" t="s">
        <v>1489</v>
      </c>
      <c r="E936" s="485"/>
      <c r="F936" s="382"/>
    </row>
    <row r="937" spans="2:6" s="420" customFormat="1" ht="21" customHeight="1">
      <c r="B937" s="358"/>
      <c r="C937" s="462"/>
      <c r="D937" s="481" t="s">
        <v>1490</v>
      </c>
      <c r="E937" s="485"/>
      <c r="F937" s="382"/>
    </row>
    <row r="938" spans="2:6" s="420" customFormat="1" ht="21" customHeight="1">
      <c r="B938" s="358"/>
      <c r="C938" s="462"/>
      <c r="D938" s="486" t="s">
        <v>1491</v>
      </c>
      <c r="E938" s="485"/>
      <c r="F938" s="382"/>
    </row>
    <row r="939" spans="2:6" s="490" customFormat="1" ht="21" customHeight="1">
      <c r="B939" s="361"/>
      <c r="C939" s="462"/>
      <c r="D939" s="487" t="s">
        <v>1492</v>
      </c>
      <c r="E939" s="488"/>
      <c r="F939" s="489"/>
    </row>
    <row r="940" spans="2:6" s="420" customFormat="1" ht="21" customHeight="1">
      <c r="B940" s="358"/>
      <c r="C940" s="462"/>
      <c r="D940" s="481" t="s">
        <v>1493</v>
      </c>
      <c r="E940" s="485"/>
      <c r="F940" s="382"/>
    </row>
    <row r="941" spans="2:6" s="420" customFormat="1" ht="21" customHeight="1">
      <c r="B941" s="358"/>
      <c r="C941" s="462"/>
      <c r="D941" s="481" t="s">
        <v>1494</v>
      </c>
      <c r="E941" s="485"/>
      <c r="F941" s="382"/>
    </row>
    <row r="942" spans="2:6" s="420" customFormat="1" ht="21" customHeight="1">
      <c r="B942" s="358"/>
      <c r="C942" s="462"/>
      <c r="D942" s="481" t="s">
        <v>1495</v>
      </c>
      <c r="E942" s="485"/>
      <c r="F942" s="382"/>
    </row>
    <row r="943" spans="2:6" s="420" customFormat="1" ht="21" customHeight="1">
      <c r="B943" s="358"/>
      <c r="C943" s="462"/>
      <c r="D943" s="481" t="s">
        <v>1496</v>
      </c>
      <c r="E943" s="485"/>
      <c r="F943" s="382"/>
    </row>
    <row r="944" spans="2:6" s="420" customFormat="1" ht="21" customHeight="1">
      <c r="B944" s="358"/>
      <c r="C944" s="462"/>
      <c r="D944" s="486" t="s">
        <v>1497</v>
      </c>
      <c r="E944" s="485"/>
      <c r="F944" s="382"/>
    </row>
    <row r="945" spans="2:6" s="420" customFormat="1" ht="21" customHeight="1">
      <c r="B945" s="358"/>
      <c r="C945" s="462"/>
      <c r="D945" s="481" t="s">
        <v>1498</v>
      </c>
      <c r="E945" s="485"/>
      <c r="F945" s="382"/>
    </row>
    <row r="946" spans="2:6" s="420" customFormat="1" ht="21" customHeight="1">
      <c r="B946" s="358"/>
      <c r="C946" s="462"/>
      <c r="D946" s="481" t="s">
        <v>1499</v>
      </c>
      <c r="E946" s="485"/>
      <c r="F946" s="382"/>
    </row>
    <row r="947" spans="2:6" s="420" customFormat="1" ht="21" customHeight="1">
      <c r="B947" s="358"/>
      <c r="C947" s="462"/>
      <c r="D947" s="481" t="s">
        <v>1500</v>
      </c>
      <c r="E947" s="485"/>
      <c r="F947" s="382"/>
    </row>
    <row r="948" spans="2:6" s="420" customFormat="1" ht="21" customHeight="1">
      <c r="B948" s="358"/>
      <c r="C948" s="462"/>
      <c r="D948" s="481" t="s">
        <v>1501</v>
      </c>
      <c r="E948" s="485"/>
      <c r="F948" s="382"/>
    </row>
    <row r="949" spans="2:6" ht="17.149999999999999" customHeight="1">
      <c r="D949" s="481"/>
      <c r="E949" s="124"/>
    </row>
    <row r="950" spans="2:6" ht="23.25" customHeight="1">
      <c r="D950" s="482" t="s">
        <v>1502</v>
      </c>
      <c r="E950" s="124"/>
    </row>
    <row r="951" spans="2:6" ht="11.25" customHeight="1">
      <c r="D951" s="480"/>
      <c r="E951" s="124"/>
    </row>
    <row r="952" spans="2:6" ht="17.149999999999999" customHeight="1">
      <c r="D952" s="481" t="s">
        <v>1503</v>
      </c>
      <c r="E952" s="124"/>
    </row>
    <row r="953" spans="2:6" ht="6.75" customHeight="1">
      <c r="D953" s="480"/>
      <c r="E953" s="124"/>
    </row>
    <row r="954" spans="2:6" ht="17.149999999999999" customHeight="1">
      <c r="D954" s="481" t="s">
        <v>1504</v>
      </c>
      <c r="E954" s="124"/>
    </row>
    <row r="955" spans="2:6" ht="8.25" customHeight="1">
      <c r="D955" s="480"/>
      <c r="E955" s="124"/>
    </row>
    <row r="956" spans="2:6" ht="17.149999999999999" customHeight="1">
      <c r="D956" s="481" t="s">
        <v>1505</v>
      </c>
      <c r="E956" s="124"/>
    </row>
    <row r="957" spans="2:6" ht="8.25" customHeight="1">
      <c r="D957" s="491"/>
      <c r="E957" s="124"/>
    </row>
    <row r="958" spans="2:6" ht="33.75" customHeight="1">
      <c r="C958" s="1360"/>
      <c r="D958" s="492" t="s">
        <v>1506</v>
      </c>
      <c r="E958" s="339"/>
    </row>
    <row r="959" spans="2:6" ht="7.5" customHeight="1">
      <c r="C959" s="1360"/>
      <c r="D959" s="491"/>
      <c r="E959" s="124"/>
    </row>
    <row r="960" spans="2:6" ht="10" customHeight="1">
      <c r="C960" s="1360"/>
      <c r="D960" s="1361" t="s">
        <v>1507</v>
      </c>
      <c r="E960" s="124"/>
    </row>
    <row r="961" spans="2:5" ht="6.5" customHeight="1">
      <c r="C961" s="1360"/>
      <c r="D961" s="1362"/>
      <c r="E961" s="124"/>
    </row>
    <row r="962" spans="2:5" ht="50" customHeight="1">
      <c r="B962" s="493" t="s">
        <v>1508</v>
      </c>
      <c r="C962" s="1360"/>
      <c r="D962" s="1363"/>
      <c r="E962" s="124"/>
    </row>
    <row r="963" spans="2:5" ht="6.5" customHeight="1">
      <c r="C963" s="1360"/>
      <c r="D963" s="491"/>
      <c r="E963" s="124"/>
    </row>
    <row r="969" spans="2:5" ht="127.5" customHeight="1">
      <c r="D969" s="494" t="s">
        <v>1509</v>
      </c>
      <c r="E969" s="124"/>
    </row>
    <row r="970" spans="2:5" ht="8.25" customHeight="1"/>
    <row r="971" spans="2:5" ht="93" customHeight="1">
      <c r="D971" s="495" t="s">
        <v>1510</v>
      </c>
      <c r="E971" s="124"/>
    </row>
    <row r="972" spans="2:5" ht="16.5" customHeight="1"/>
    <row r="973" spans="2:5" ht="23" customHeight="1">
      <c r="C973" s="496"/>
      <c r="D973" s="1364" t="s">
        <v>1511</v>
      </c>
      <c r="E973" s="1364"/>
    </row>
    <row r="975" spans="2:5" ht="20">
      <c r="B975" s="497"/>
      <c r="D975" s="498"/>
    </row>
    <row r="976" spans="2:5" ht="18">
      <c r="D976" s="499"/>
    </row>
    <row r="977" spans="2:4" ht="18">
      <c r="D977" s="499"/>
    </row>
    <row r="978" spans="2:4" ht="18">
      <c r="D978" s="500"/>
    </row>
    <row r="979" spans="2:4" ht="18">
      <c r="D979" s="499"/>
    </row>
    <row r="980" spans="2:4" ht="18">
      <c r="D980" s="501"/>
    </row>
    <row r="981" spans="2:4" ht="18">
      <c r="D981" s="499"/>
    </row>
    <row r="982" spans="2:4" ht="18">
      <c r="D982" s="502"/>
    </row>
    <row r="985" spans="2:4" ht="20">
      <c r="B985" s="497"/>
      <c r="D985" s="498"/>
    </row>
    <row r="986" spans="2:4" ht="18">
      <c r="D986" s="499"/>
    </row>
    <row r="987" spans="2:4" ht="18">
      <c r="D987" s="499"/>
    </row>
    <row r="988" spans="2:4" ht="18">
      <c r="D988" s="501"/>
    </row>
    <row r="989" spans="2:4" ht="18">
      <c r="D989" s="499"/>
    </row>
    <row r="990" spans="2:4" ht="18">
      <c r="D990" s="501"/>
    </row>
    <row r="991" spans="2:4" ht="18">
      <c r="D991" s="499"/>
    </row>
    <row r="992" spans="2:4" ht="18">
      <c r="D992" s="502"/>
    </row>
    <row r="1007" spans="4:4" ht="16" thickBot="1">
      <c r="D1007" s="124"/>
    </row>
    <row r="1008" spans="4:4" ht="33.5" customHeight="1" thickBot="1">
      <c r="D1008" s="503" t="s">
        <v>1512</v>
      </c>
    </row>
    <row r="1009" spans="4:4">
      <c r="D1009" s="471"/>
    </row>
    <row r="1010" spans="4:4" ht="46.5">
      <c r="D1010" s="410" t="s">
        <v>1513</v>
      </c>
    </row>
    <row r="1011" spans="4:4" ht="8" customHeight="1">
      <c r="D1011" s="410"/>
    </row>
    <row r="1012" spans="4:4" ht="31">
      <c r="D1012" s="410" t="s">
        <v>1514</v>
      </c>
    </row>
    <row r="1013" spans="4:4" ht="8" customHeight="1">
      <c r="D1013" s="410"/>
    </row>
    <row r="1014" spans="4:4" ht="62">
      <c r="D1014" s="410" t="s">
        <v>1515</v>
      </c>
    </row>
    <row r="1015" spans="4:4" ht="5.5" customHeight="1">
      <c r="D1015" s="410"/>
    </row>
    <row r="1016" spans="4:4" ht="31">
      <c r="D1016" s="410" t="s">
        <v>1516</v>
      </c>
    </row>
    <row r="1017" spans="4:4" ht="86" customHeight="1">
      <c r="D1017" s="410" t="s">
        <v>1517</v>
      </c>
    </row>
    <row r="1018" spans="4:4" ht="77.5">
      <c r="D1018" s="410" t="s">
        <v>1518</v>
      </c>
    </row>
    <row r="1019" spans="4:4">
      <c r="D1019" s="410"/>
    </row>
    <row r="1020" spans="4:4" ht="46.5">
      <c r="D1020" s="410" t="s">
        <v>1519</v>
      </c>
    </row>
    <row r="1022" spans="4:4" ht="18">
      <c r="D1022" s="504" t="s">
        <v>1520</v>
      </c>
    </row>
    <row r="1023" spans="4:4" ht="16" thickBot="1"/>
    <row r="1024" spans="4:4" ht="33.5" customHeight="1" thickBot="1">
      <c r="D1024" s="503" t="s">
        <v>1521</v>
      </c>
    </row>
    <row r="1025" spans="2:4">
      <c r="D1025" s="255"/>
    </row>
    <row r="1026" spans="2:4" ht="36">
      <c r="D1026" s="505" t="s">
        <v>1522</v>
      </c>
    </row>
    <row r="1027" spans="2:4" ht="18">
      <c r="D1027" s="505" t="s">
        <v>1523</v>
      </c>
    </row>
    <row r="1028" spans="2:4" ht="18">
      <c r="D1028" s="505" t="s">
        <v>1524</v>
      </c>
    </row>
    <row r="1029" spans="2:4" ht="18">
      <c r="D1029" s="505" t="s">
        <v>1525</v>
      </c>
    </row>
    <row r="1030" spans="2:4" ht="18">
      <c r="D1030" s="505" t="s">
        <v>1526</v>
      </c>
    </row>
    <row r="1031" spans="2:4" ht="18">
      <c r="D1031" s="505" t="s">
        <v>1527</v>
      </c>
    </row>
    <row r="1032" spans="2:4" ht="36">
      <c r="D1032" s="505" t="s">
        <v>1528</v>
      </c>
    </row>
    <row r="1033" spans="2:4" ht="18">
      <c r="B1033" s="358" t="s">
        <v>1347</v>
      </c>
      <c r="D1033" s="505" t="s">
        <v>1529</v>
      </c>
    </row>
    <row r="1034" spans="2:4" ht="16" thickBot="1"/>
    <row r="1035" spans="2:4" ht="33.5" customHeight="1" thickBot="1">
      <c r="D1035" s="503" t="s">
        <v>1530</v>
      </c>
    </row>
    <row r="1036" spans="2:4" ht="8" customHeight="1"/>
    <row r="1037" spans="2:4" ht="54">
      <c r="D1037" s="505" t="s">
        <v>1531</v>
      </c>
    </row>
    <row r="1038" spans="2:4" ht="10" customHeight="1">
      <c r="D1038" s="505"/>
    </row>
    <row r="1039" spans="2:4" ht="18">
      <c r="D1039" s="505" t="s">
        <v>1532</v>
      </c>
    </row>
    <row r="1040" spans="2:4" ht="13.5" customHeight="1">
      <c r="D1040" s="505"/>
    </row>
    <row r="1041" spans="4:4" ht="18">
      <c r="D1041" s="505" t="s">
        <v>1533</v>
      </c>
    </row>
    <row r="1042" spans="4:4" ht="11.5" customHeight="1">
      <c r="D1042" s="505"/>
    </row>
    <row r="1043" spans="4:4" ht="18">
      <c r="D1043" s="505" t="s">
        <v>1534</v>
      </c>
    </row>
    <row r="1044" spans="4:4" ht="11.5" customHeight="1">
      <c r="D1044" s="505"/>
    </row>
    <row r="1045" spans="4:4" ht="18">
      <c r="D1045" s="505" t="s">
        <v>1535</v>
      </c>
    </row>
    <row r="1046" spans="4:4" ht="11.5" customHeight="1">
      <c r="D1046" s="505"/>
    </row>
    <row r="1047" spans="4:4" ht="18">
      <c r="D1047" s="505" t="s">
        <v>1536</v>
      </c>
    </row>
    <row r="1048" spans="4:4" ht="11.5" customHeight="1">
      <c r="D1048" s="505"/>
    </row>
    <row r="1049" spans="4:4" ht="18">
      <c r="D1049" s="505" t="s">
        <v>1537</v>
      </c>
    </row>
    <row r="1050" spans="4:4" ht="18">
      <c r="D1050" s="505"/>
    </row>
    <row r="1051" spans="4:4" ht="18">
      <c r="D1051" s="505" t="s">
        <v>1538</v>
      </c>
    </row>
    <row r="1052" spans="4:4">
      <c r="D1052" s="506" t="s">
        <v>1539</v>
      </c>
    </row>
    <row r="1053" spans="4:4" ht="16" thickBot="1"/>
    <row r="1054" spans="4:4" ht="33.5" customHeight="1" thickBot="1">
      <c r="D1054" s="503" t="s">
        <v>1540</v>
      </c>
    </row>
    <row r="1056" spans="4:4" ht="18">
      <c r="D1056" s="499" t="s">
        <v>1541</v>
      </c>
    </row>
    <row r="1057" spans="2:4" s="510" customFormat="1" ht="17.5">
      <c r="B1057" s="507"/>
      <c r="C1057" s="508"/>
      <c r="D1057" s="509" t="s">
        <v>1086</v>
      </c>
    </row>
    <row r="1059" spans="2:4" ht="18">
      <c r="D1059" s="499" t="s">
        <v>1542</v>
      </c>
    </row>
    <row r="1060" spans="2:4" s="510" customFormat="1" ht="17.5">
      <c r="B1060" s="507"/>
      <c r="C1060" s="508"/>
      <c r="D1060" s="509" t="s">
        <v>1543</v>
      </c>
    </row>
    <row r="1062" spans="2:4" ht="18">
      <c r="D1062" s="499" t="s">
        <v>1544</v>
      </c>
    </row>
    <row r="1063" spans="2:4" s="510" customFormat="1" ht="17.5">
      <c r="B1063" s="507"/>
      <c r="C1063" s="508"/>
      <c r="D1063" s="509" t="s">
        <v>1545</v>
      </c>
    </row>
    <row r="1065" spans="2:4" ht="18">
      <c r="D1065" s="499" t="s">
        <v>1546</v>
      </c>
    </row>
    <row r="1066" spans="2:4">
      <c r="D1066" s="511" t="s">
        <v>1547</v>
      </c>
    </row>
    <row r="1068" spans="2:4" ht="18">
      <c r="D1068" s="499" t="s">
        <v>1548</v>
      </c>
    </row>
    <row r="1069" spans="2:4" s="510" customFormat="1" ht="17.5">
      <c r="B1069" s="507"/>
      <c r="C1069" s="508"/>
      <c r="D1069" s="509" t="s">
        <v>1549</v>
      </c>
    </row>
    <row r="1071" spans="2:4" ht="18">
      <c r="D1071" s="499" t="s">
        <v>1550</v>
      </c>
    </row>
    <row r="1072" spans="2:4" s="510" customFormat="1" ht="17.5">
      <c r="B1072" s="507"/>
      <c r="C1072" s="508"/>
      <c r="D1072" s="509" t="s">
        <v>1551</v>
      </c>
    </row>
    <row r="1074" spans="2:4" ht="18">
      <c r="D1074" s="506" t="s">
        <v>1552</v>
      </c>
    </row>
    <row r="1075" spans="2:4" s="510" customFormat="1" ht="35">
      <c r="B1075" s="507"/>
      <c r="C1075" s="508"/>
      <c r="D1075" s="509" t="s">
        <v>1553</v>
      </c>
    </row>
    <row r="1077" spans="2:4" ht="18">
      <c r="D1077" s="499" t="s">
        <v>1554</v>
      </c>
    </row>
    <row r="1078" spans="2:4" s="510" customFormat="1" ht="17.5">
      <c r="B1078" s="507"/>
      <c r="C1078" s="508"/>
      <c r="D1078" s="509" t="s">
        <v>1555</v>
      </c>
    </row>
    <row r="1080" spans="2:4" ht="18">
      <c r="D1080" s="499" t="s">
        <v>1556</v>
      </c>
    </row>
    <row r="1081" spans="2:4" s="510" customFormat="1" ht="17.5">
      <c r="B1081" s="507"/>
      <c r="C1081" s="508"/>
      <c r="D1081" s="509" t="s">
        <v>1557</v>
      </c>
    </row>
    <row r="1083" spans="2:4" ht="18">
      <c r="D1083" s="499" t="s">
        <v>1558</v>
      </c>
    </row>
    <row r="1084" spans="2:4" s="510" customFormat="1" ht="17.5">
      <c r="B1084" s="507"/>
      <c r="C1084" s="508"/>
      <c r="D1084" s="509" t="s">
        <v>1559</v>
      </c>
    </row>
    <row r="1086" spans="2:4" ht="18">
      <c r="D1086" s="499" t="s">
        <v>1560</v>
      </c>
    </row>
    <row r="1087" spans="2:4" s="510" customFormat="1" ht="52.5">
      <c r="B1087" s="512">
        <f>ROW()</f>
        <v>1087</v>
      </c>
      <c r="C1087" s="508"/>
      <c r="D1087" s="509" t="s">
        <v>1561</v>
      </c>
    </row>
    <row r="1121" spans="5:5" ht="17.149999999999999" customHeight="1">
      <c r="E1121" s="124"/>
    </row>
    <row r="1122" spans="5:5" ht="17.149999999999999" customHeight="1">
      <c r="E1122" s="124"/>
    </row>
    <row r="1123" spans="5:5" ht="17.149999999999999" customHeight="1">
      <c r="E1123" s="124"/>
    </row>
  </sheetData>
  <mergeCells count="160">
    <mergeCell ref="C28:D28"/>
    <mergeCell ref="C32:D32"/>
    <mergeCell ref="C38:D38"/>
    <mergeCell ref="C42:D42"/>
    <mergeCell ref="C46:D46"/>
    <mergeCell ref="C50:D50"/>
    <mergeCell ref="C84:D84"/>
    <mergeCell ref="C88:D88"/>
    <mergeCell ref="C92:D92"/>
    <mergeCell ref="C96:D96"/>
    <mergeCell ref="C101:D101"/>
    <mergeCell ref="C106:D106"/>
    <mergeCell ref="C55:D55"/>
    <mergeCell ref="C59:D59"/>
    <mergeCell ref="C63:D63"/>
    <mergeCell ref="C68:D68"/>
    <mergeCell ref="C75:D75"/>
    <mergeCell ref="C80:D80"/>
    <mergeCell ref="C135:D135"/>
    <mergeCell ref="C139:D139"/>
    <mergeCell ref="C153:D153"/>
    <mergeCell ref="C157:D157"/>
    <mergeCell ref="C167:D167"/>
    <mergeCell ref="C171:D171"/>
    <mergeCell ref="C110:D110"/>
    <mergeCell ref="C115:D115"/>
    <mergeCell ref="C119:D119"/>
    <mergeCell ref="C123:D123"/>
    <mergeCell ref="C127:D127"/>
    <mergeCell ref="C131:D131"/>
    <mergeCell ref="C204:D204"/>
    <mergeCell ref="C208:D208"/>
    <mergeCell ref="C212:D212"/>
    <mergeCell ref="C216:D216"/>
    <mergeCell ref="C221:D221"/>
    <mergeCell ref="C225:D225"/>
    <mergeCell ref="C175:D175"/>
    <mergeCell ref="C182:D182"/>
    <mergeCell ref="C186:D186"/>
    <mergeCell ref="C191:D191"/>
    <mergeCell ref="C195:D195"/>
    <mergeCell ref="C199:D199"/>
    <mergeCell ref="C256:D256"/>
    <mergeCell ref="C260:D260"/>
    <mergeCell ref="C264:D264"/>
    <mergeCell ref="C268:D268"/>
    <mergeCell ref="C272:D272"/>
    <mergeCell ref="C276:D276"/>
    <mergeCell ref="C231:D231"/>
    <mergeCell ref="C236:D236"/>
    <mergeCell ref="C240:D240"/>
    <mergeCell ref="C244:D244"/>
    <mergeCell ref="C248:D248"/>
    <mergeCell ref="C252:D252"/>
    <mergeCell ref="C314:D314"/>
    <mergeCell ref="C320:D320"/>
    <mergeCell ref="C325:D325"/>
    <mergeCell ref="C330:D330"/>
    <mergeCell ref="C336:D336"/>
    <mergeCell ref="C340:D340"/>
    <mergeCell ref="C280:D280"/>
    <mergeCell ref="C287:D287"/>
    <mergeCell ref="C291:D291"/>
    <mergeCell ref="C297:D297"/>
    <mergeCell ref="C301:D301"/>
    <mergeCell ref="C305:D305"/>
    <mergeCell ref="C370:D370"/>
    <mergeCell ref="C374:D374"/>
    <mergeCell ref="C378:D378"/>
    <mergeCell ref="C382:D382"/>
    <mergeCell ref="C388:D388"/>
    <mergeCell ref="C392:D392"/>
    <mergeCell ref="C346:D346"/>
    <mergeCell ref="C350:D350"/>
    <mergeCell ref="C354:D354"/>
    <mergeCell ref="C358:D358"/>
    <mergeCell ref="C362:D362"/>
    <mergeCell ref="C366:D366"/>
    <mergeCell ref="C423:D423"/>
    <mergeCell ref="C427:D427"/>
    <mergeCell ref="C431:D431"/>
    <mergeCell ref="C436:D436"/>
    <mergeCell ref="C441:D441"/>
    <mergeCell ref="C447:D447"/>
    <mergeCell ref="C397:D397"/>
    <mergeCell ref="C402:D402"/>
    <mergeCell ref="C407:D407"/>
    <mergeCell ref="C411:D411"/>
    <mergeCell ref="C415:D415"/>
    <mergeCell ref="C419:D419"/>
    <mergeCell ref="C482:D482"/>
    <mergeCell ref="C487:D487"/>
    <mergeCell ref="C492:D492"/>
    <mergeCell ref="C498:D498"/>
    <mergeCell ref="C503:D503"/>
    <mergeCell ref="C512:D512"/>
    <mergeCell ref="C451:D451"/>
    <mergeCell ref="C459:D459"/>
    <mergeCell ref="C463:D463"/>
    <mergeCell ref="C467:D467"/>
    <mergeCell ref="C472:D472"/>
    <mergeCell ref="C477:D477"/>
    <mergeCell ref="C543:D543"/>
    <mergeCell ref="C548:D548"/>
    <mergeCell ref="C553:D553"/>
    <mergeCell ref="C557:D557"/>
    <mergeCell ref="C561:D561"/>
    <mergeCell ref="C565:D565"/>
    <mergeCell ref="C516:D516"/>
    <mergeCell ref="C520:D520"/>
    <mergeCell ref="C526:D526"/>
    <mergeCell ref="C530:D530"/>
    <mergeCell ref="C534:D534"/>
    <mergeCell ref="C538:D538"/>
    <mergeCell ref="C593:D593"/>
    <mergeCell ref="C597:D597"/>
    <mergeCell ref="C603:D603"/>
    <mergeCell ref="C608:D608"/>
    <mergeCell ref="C612:D612"/>
    <mergeCell ref="C616:D616"/>
    <mergeCell ref="C569:D569"/>
    <mergeCell ref="C573:D573"/>
    <mergeCell ref="C577:D577"/>
    <mergeCell ref="C581:D581"/>
    <mergeCell ref="C586:D586"/>
    <mergeCell ref="C590:D590"/>
    <mergeCell ref="C645:D645"/>
    <mergeCell ref="C651:D651"/>
    <mergeCell ref="C656:D656"/>
    <mergeCell ref="C660:D660"/>
    <mergeCell ref="C665:D665"/>
    <mergeCell ref="C670:D670"/>
    <mergeCell ref="C621:D621"/>
    <mergeCell ref="C625:D625"/>
    <mergeCell ref="C629:D629"/>
    <mergeCell ref="C633:D633"/>
    <mergeCell ref="C637:D637"/>
    <mergeCell ref="C641:D641"/>
    <mergeCell ref="C703:D703"/>
    <mergeCell ref="C707:D707"/>
    <mergeCell ref="C711:D711"/>
    <mergeCell ref="C715:D715"/>
    <mergeCell ref="C720:D720"/>
    <mergeCell ref="C725:D725"/>
    <mergeCell ref="C674:D674"/>
    <mergeCell ref="C678:D678"/>
    <mergeCell ref="C683:D683"/>
    <mergeCell ref="C688:D688"/>
    <mergeCell ref="C693:D693"/>
    <mergeCell ref="C698:D698"/>
    <mergeCell ref="D763:E763"/>
    <mergeCell ref="C958:C963"/>
    <mergeCell ref="D960:D962"/>
    <mergeCell ref="D973:E973"/>
    <mergeCell ref="C729:D729"/>
    <mergeCell ref="C733:D733"/>
    <mergeCell ref="C737:D737"/>
    <mergeCell ref="C742:D742"/>
    <mergeCell ref="C745:D745"/>
    <mergeCell ref="C753:D753"/>
  </mergeCells>
  <hyperlinks>
    <hyperlink ref="D787" r:id="rId1"/>
    <hyperlink ref="D785" r:id="rId2"/>
    <hyperlink ref="D792" r:id="rId3" tooltip="Jardin plaisir" display="http://jardin-plaisir.blogspot.fr/"/>
    <hyperlink ref="D796" r:id="rId4" tooltip="Madorre" display="http://madorre.blogspot.fr/"/>
    <hyperlink ref="D793" r:id="rId5" tooltip="Un jardin bio" display="http://www.un-jardin-bio.com/"/>
    <hyperlink ref="D797" r:id="rId6" tooltip="mon potager en carré" display="http://mon-potager-en-carre.fr/"/>
    <hyperlink ref="D795" r:id="rId7" tooltip="Le petit potager bio" display="http://lepetitpotagerbio.wordpress.com/"/>
    <hyperlink ref="D798" r:id="rId8" tooltip="goûts du sud" display="http://www.goutsdusud.fr/"/>
    <hyperlink ref="D802" r:id="rId9" tooltip="Accès vers lepinet.fr" display="http://www.lepinet.fr/pap/"/>
    <hyperlink ref="D803" r:id="rId10" tooltip="Accès vers la page Noe biodiversité" display="http://www.noeconservation.org/index2.php?goto=contenu&amp;rub=12&amp;srub=31&amp;ssrub=100"/>
    <hyperlink ref="D783" r:id="rId11"/>
    <hyperlink ref="D807" r:id="rId12" display="http://potagerdurable.com/et-si-vous-essayiez-un-potager-sureleve"/>
    <hyperlink ref="D808" r:id="rId13" display="http://potagerdurable.com/creer-une-nouvelle-parcelle-au-potager-a-partir-de-zero-avec-la-technique-abcd"/>
    <hyperlink ref="D809" r:id="rId14" display="http://potagerdurable.com/comment-demarrer-un-petit-tas-de-compost-sans-composteur"/>
    <hyperlink ref="D810" r:id="rId15" display="http://potagerdurable.com/reportage-construction-dun-potager-sureleve"/>
    <hyperlink ref="D811" r:id="rId16" display="http://potagerdurable.com/dessinez-le-plan-de-votre-potager-de-maniere-ultra-simple-sur-votre-ecran"/>
    <hyperlink ref="D812" r:id="rId17" display="http://potagerdurable.com/potager-en-carres-la-fabrication"/>
    <hyperlink ref="D813" r:id="rId18" display="http://potagerdurable.com/le-remplissage-du-potager-en-carres"/>
    <hyperlink ref="D817" r:id="rId19" display="http://potagerdurable.com/3-astuces-pour-faire-du-purin-d-ortie-sans-odeur"/>
    <hyperlink ref="D818" r:id="rId20" display="http://potagerdurable.com/compostage-en-surface"/>
    <hyperlink ref="D819" r:id="rId21" display="http://potagerdurable.com/engrais-verts-occupez-le-terrain-pour-travailler-moins"/>
    <hyperlink ref="D820" r:id="rId22" display="http://potagerdurable.com/compost-engrais-verts-12-gestes-pour-enrichir-votre-terre"/>
    <hyperlink ref="D821" r:id="rId23" display="http://potagerdurable.com/la-phacelie-cette-plante-engrais-mellifere-qui-fleurit-le-potager"/>
    <hyperlink ref="D822" r:id="rId24" display="http://potagerdurable.com/en-fin-d-hiver-on-coupe-les-engrais-verts"/>
    <hyperlink ref="D826" r:id="rId25" display="http://potagerdurable.com/comment-planter-les-poireaux-pour-avoir-plus-de-blanc"/>
    <hyperlink ref="D827" r:id="rId26" display="http://potagerdurable.com/reussir-son-semis-de-petits-pois-en-terre-lourde"/>
    <hyperlink ref="D828" r:id="rId27" display="http://potagerdurable.com/comment-recolter-plus-de-haricots-quand-on-a-un-petit-potager"/>
    <hyperlink ref="D829" r:id="rId28" display="http://potagerdurable.com/votre-terre-est-elle-trop-pauvre-pour-faire-pousser-des-legumes"/>
    <hyperlink ref="D833" r:id="rId29" display="http://potagerdurable.com/ne-plus-becher-sa-terre-mais-l-aerer-avec-une-grelinette"/>
    <hyperlink ref="D834" r:id="rId30" display="http://potagerdurable.com/faites-connaissance-avec-votre-terre"/>
    <hyperlink ref="D835" r:id="rId31" display="http://potagerdurable.com/reussir-semis-en-pleine-terre-au-printemps"/>
    <hyperlink ref="D839" r:id="rId32" display="http://potagerdurable.com/les-5-gestes-a-faire-pour-bien-planter-ses-tomates"/>
    <hyperlink ref="D840" r:id="rId33" display="http://potagerdurable.com/7-choses-a-faire-pour-bichonner-vos-pieds-de-tomates"/>
    <hyperlink ref="D841" r:id="rId34" tooltip="Réussir son semis de petits pois en terre lourde" display="http://potagerdurable.com/anti-mildiou"/>
    <hyperlink ref="D842" r:id="rId35" display="http://potagerdurable.com/en-revenant-de-la-jardinerie-ne-plantez-surtout-pas-vos-plants-de-tomate"/>
    <hyperlink ref="D843" r:id="rId36" display="http://potagerdurable.com/mon-palmares-des-tomates-2013"/>
    <hyperlink ref="D844" r:id="rId37" display="http://potagerdurable.com/mon-palmares-des-tomates-2012"/>
    <hyperlink ref="D845" r:id="rId38" display="http://potagerdurable.com/les-meilleures-tomates-que-jai-recoltees"/>
    <hyperlink ref="D849" r:id="rId39" display="http://potagerdurable.com/en-finir-avec-la-rotation-des-cultures"/>
    <hyperlink ref="D850" r:id="rId40" display="http://potagerdurable.com/planning-aide-pour-ne-plus-oublier-de-semer-un-legume"/>
    <hyperlink ref="D851" r:id="rId41" display="http://potagerdurable.com/ne-vous-en-remettez-plus-au-hasard-pour-placer-vos-legumes-au-potager"/>
    <hyperlink ref="D852" r:id="rId42" display="http://potagerdurable.com/savez-vous-si-vos-legumes-sont-bien-associes"/>
    <hyperlink ref="D853" r:id="rId43" display="http://potagerdurable.com/mini-guide-pour-semer-et-planter-a-la-bonne-distance"/>
    <hyperlink ref="D857" r:id="rId44" display="http://potagerdurable.com/au-printemps-ne-pas-semer-trop-tot"/>
    <hyperlink ref="D858" r:id="rId45" display="http://potagerdurable.com/jardinage-debout-un-livre-qui-soulage-le-mal-de-dos"/>
    <hyperlink ref="D859" r:id="rId46" display="http://potagerdurable.com/demarrer-son-potager-en-juin-avec-quels-legumes"/>
    <hyperlink ref="D863" r:id="rId47" display="http://potagerdurable.com/avant-de-partir-en-vacances-preparez-votre-potager"/>
    <hyperlink ref="D864" r:id="rId48" display="http://potagerdurable.com/deux-trucs-avec-du-carton-pour-que-votre-potager-resiste-mieux-a-la-chaleur"/>
    <hyperlink ref="D865" r:id="rId49" display="http://potagerdurable.com/quels-legumes-planter-apres-recoltes-ete"/>
    <hyperlink ref="D869" r:id="rId50" display="http://potagerdurable.com/pourquoi-l-automne-est-le-meilleur-moment-pour-commencer-un-tas-de-compost"/>
    <hyperlink ref="D873" r:id="rId51" display="http://potagerdurable.com/comparatif-des-meilleurs-sites-internet-de-vente-de-semences-peu-ordinaires"/>
    <hyperlink ref="D874" r:id="rId52" display="http://potagerdurable.com/pourquoi-je-range-mes-graines-dans-une-caisse-a-outils"/>
    <hyperlink ref="D906" r:id="rId53" display="http://www.tous-au-potager.fr/"/>
    <hyperlink ref="D898" r:id="rId54" display="http://au-potager-bio.com/"/>
    <hyperlink ref="D904" r:id="rId55" display="http://www.lavisdesplantes.fr/"/>
    <hyperlink ref="D907" r:id="rId56" display="http://www.un-jardin-bio.com/"/>
    <hyperlink ref="D903" r:id="rId57" display="http://www.jardin-plaisir.blogspot.fr/"/>
    <hyperlink ref="D896" r:id="rId58" display="http://ptitegrenouille-brox.blogspot.fr/"/>
    <hyperlink ref="D897" r:id="rId59" display="http://tousaupotager.fr/"/>
    <hyperlink ref="D881" r:id="rId60" display="http://breuilletnature.blogspot.fr/"/>
    <hyperlink ref="D895" r:id="rId61" display="http://potagerducanal.blogspot.fr/"/>
    <hyperlink ref="D879" r:id="rId62" display="http://annelauresebastien.eklablog.fr/"/>
    <hyperlink ref="D900" r:id="rId63" display="http://www.conseils-coaching-jardinage.fr/"/>
    <hyperlink ref="D892" r:id="rId64" display="http://monpotageraunaturel.blogspot.fr/"/>
    <hyperlink ref="D891" r:id="rId65" display="http://monparadisvert.skynetblogs.be/"/>
    <hyperlink ref="D887" r:id="rId66" display="http://lejardindemilie.wordpress.com/"/>
    <hyperlink ref="D883" r:id="rId67" display="http://jardinbreton.wordpress.com/"/>
    <hyperlink ref="D893" r:id="rId68" display="http://passionpotager.canalblog.com/"/>
    <hyperlink ref="D905" r:id="rId69" display="http://www.mon-potager-en-carre.fr/"/>
    <hyperlink ref="D884" r:id="rId70" display="http://jardinoscope.canalblog.com/"/>
    <hyperlink ref="D908" r:id="rId71" display="http://www.via-les-herbes.com/"/>
    <hyperlink ref="D901" r:id="rId72" display="http://www.jardinbreton.fr/"/>
    <hyperlink ref="D888" r:id="rId73" display="http://lejardindenanny.skynetblogs.be/"/>
    <hyperlink ref="D894" r:id="rId74" display="http://potagercomtois.blog4ever.com/blog/article-475971.html"/>
    <hyperlink ref="D886" r:id="rId75" display="http://lejardincesttout.typepad.com/"/>
    <hyperlink ref="D902" r:id="rId76" display="http://www.jardinlunaire.fr/"/>
    <hyperlink ref="D899" r:id="rId77" display="http://www.coffeebeanspot.com/"/>
    <hyperlink ref="D880" r:id="rId78" display="http://blog.hortik.com/"/>
    <hyperlink ref="D889" r:id="rId79" display="http://lejardindesdeuxmoulins.fr/"/>
    <hyperlink ref="D878" r:id="rId80"/>
    <hyperlink ref="D885" r:id="rId81" display="http://jardin-secrets.com/"/>
    <hyperlink ref="D890" r:id="rId82" display="http://lepotagerdesviolettes.blogspot.fr/"/>
    <hyperlink ref="D882" r:id="rId83" display="http://espacepotager.com/"/>
    <hyperlink ref="D909" r:id="rId84" display="http://www.hubertlejardinier.com/"/>
    <hyperlink ref="D910" r:id="rId85" display="http://www.blog-potager.com/"/>
    <hyperlink ref="D921" r:id="rId86" display="http://www.biaugerme.com/"/>
    <hyperlink ref="D916" r:id="rId87" display="http://fr.jardins-animes.com/"/>
    <hyperlink ref="D915" r:id="rId88" display="http://www.avnibio.com/"/>
    <hyperlink ref="D914" r:id="rId89" display="http://www.aromantique.com/"/>
    <hyperlink ref="D919" r:id="rId90" display="http://www.jardiner-malin.fr/"/>
    <hyperlink ref="D917" r:id="rId91" display="http://www.monechelle.com/"/>
    <hyperlink ref="D918" r:id="rId92" display="http://www.un-cadeau-original.com/categorie/cadeau-jardin/"/>
    <hyperlink ref="D931" r:id="rId93" display="http://www.detenteaujardin.com/"/>
    <hyperlink ref="D929" r:id="rId94" display="http://lebiojardin.forumactif.org/"/>
    <hyperlink ref="D948" r:id="rId95" display="http://www.jardiner-autrement.fr/"/>
    <hyperlink ref="D939" r:id="rId96" display="http://www.lanature.fr/forum"/>
    <hyperlink ref="D935" r:id="rId97"/>
    <hyperlink ref="D947" r:id="rId98"/>
    <hyperlink ref="D952" r:id="rId99" display="http://semeurs.free.fr/wiki/index.php?title=Accueil"/>
    <hyperlink ref="D954" r:id="rId100" display="http://www.grainesdetroc.fr/"/>
    <hyperlink ref="D956" r:id="rId101" display="http://grainesetplantes.com/"/>
    <hyperlink ref="D770" r:id="rId102"/>
    <hyperlink ref="D920" r:id="rId103" display="http://www.lapausejardin.fr/"/>
    <hyperlink ref="D766" r:id="rId104"/>
    <hyperlink ref="D39" r:id="rId105"/>
    <hyperlink ref="D56" r:id="rId106"/>
    <hyperlink ref="D97" r:id="rId107"/>
    <hyperlink ref="D93" r:id="rId108"/>
    <hyperlink ref="D168" r:id="rId109"/>
    <hyperlink ref="D183" r:id="rId110"/>
    <hyperlink ref="D192" r:id="rId111"/>
    <hyperlink ref="D241" r:id="rId112"/>
    <hyperlink ref="D257" r:id="rId113"/>
    <hyperlink ref="D261" r:id="rId114"/>
    <hyperlink ref="D277" r:id="rId115"/>
    <hyperlink ref="D288" r:id="rId116"/>
    <hyperlink ref="D355" r:id="rId117"/>
    <hyperlink ref="D371" r:id="rId118"/>
    <hyperlink ref="D363" r:id="rId119"/>
    <hyperlink ref="D13" r:id="rId120"/>
    <hyperlink ref="D375" r:id="rId121"/>
    <hyperlink ref="D535" r:id="rId122"/>
    <hyperlink ref="D609" r:id="rId123"/>
    <hyperlink ref="D622" r:id="rId124"/>
    <hyperlink ref="D626" r:id="rId125"/>
    <hyperlink ref="D708" r:id="rId126"/>
    <hyperlink ref="D726" r:id="rId127"/>
    <hyperlink ref="D29" r:id="rId128"/>
    <hyperlink ref="D712" r:id="rId129"/>
    <hyperlink ref="D107" r:id="rId130"/>
    <hyperlink ref="D213" r:id="rId131"/>
    <hyperlink ref="D253" r:id="rId132"/>
    <hyperlink ref="D281" r:id="rId133"/>
    <hyperlink ref="D112" r:id="rId134" display="mailto:breuilletnature91650@gmail.com"/>
    <hyperlink ref="D60" r:id="rId135"/>
    <hyperlink ref="D102" r:id="rId136"/>
    <hyperlink ref="D285" r:id="rId137"/>
    <hyperlink ref="D351" r:id="rId138"/>
    <hyperlink ref="D85" r:id="rId139"/>
    <hyperlink ref="D452" r:id="rId140"/>
    <hyperlink ref="D35" r:id="rId141"/>
    <hyperlink ref="D738" r:id="rId142"/>
    <hyperlink ref="D393" r:id="rId143"/>
    <hyperlink ref="D226" r:id="rId144"/>
    <hyperlink ref="D172" r:id="rId145"/>
    <hyperlink ref="D695" r:id="rId146" display="http://www.terredhumus.fr/templates/terredhumus/mailto:yl@terredhumus.fr"/>
    <hyperlink ref="D21" r:id="rId147"/>
    <hyperlink ref="D69" r:id="rId148"/>
    <hyperlink ref="D81" r:id="rId149"/>
    <hyperlink ref="D89" r:id="rId150"/>
    <hyperlink ref="D136" r:id="rId151"/>
    <hyperlink ref="D237" r:id="rId152"/>
    <hyperlink ref="D321" r:id="rId153"/>
    <hyperlink ref="D685" r:id="rId154"/>
    <hyperlink ref="D699" r:id="rId155"/>
    <hyperlink ref="D734" r:id="rId156"/>
    <hyperlink ref="D493" r:id="rId157"/>
    <hyperlink ref="D326" r:id="rId158"/>
    <hyperlink ref="D359" r:id="rId159"/>
    <hyperlink ref="D1057" r:id="rId160"/>
    <hyperlink ref="D1081" r:id="rId161"/>
    <hyperlink ref="D1078" r:id="rId162"/>
    <hyperlink ref="D1075" r:id="rId163"/>
    <hyperlink ref="D1072" r:id="rId164"/>
    <hyperlink ref="D1066" r:id="rId165"/>
    <hyperlink ref="D1063" r:id="rId166"/>
    <hyperlink ref="D1060" r:id="rId167"/>
    <hyperlink ref="D1069" r:id="rId168"/>
    <hyperlink ref="D76" r:id="rId169"/>
    <hyperlink ref="D164" r:id="rId170"/>
    <hyperlink ref="D504" r:id="rId171"/>
    <hyperlink ref="D582" r:id="rId172"/>
    <hyperlink ref="D318" r:id="rId173" display="http://domaine-saint-laurent.fr/"/>
    <hyperlink ref="D773" r:id="rId174"/>
    <hyperlink ref="D768" r:id="rId175"/>
    <hyperlink ref="B2" location="Sommaire!A1" display="S"/>
  </hyperlinks>
  <printOptions horizontalCentered="1"/>
  <pageMargins left="0" right="0" top="0.78740157480314965" bottom="0.78740157480314965" header="0.51181102362204722" footer="0.51181102362204722"/>
  <pageSetup paperSize="9" scale="95" fitToHeight="16" orientation="landscape" r:id="rId176"/>
  <headerFooter alignWithMargins="0">
    <oddFooter>&amp;L&amp;"Arial,Gras"&amp;8Création : jo Schneider 68800  / schneiderjo68@gmail.com
&amp;R&amp;"Arial,Gras"&amp;8 2017  /  diffusion réservée / &amp;P /   &amp;N</oddFooter>
  </headerFooter>
  <rowBreaks count="56" manualBreakCount="56">
    <brk id="31" min="2" max="4" man="1"/>
    <brk id="54" min="1" max="1" man="1"/>
    <brk id="54" min="2" max="4" man="1"/>
    <brk id="74" min="2" max="4" man="1"/>
    <brk id="79" min="1" max="1" man="1"/>
    <brk id="91" min="2" max="4" man="1"/>
    <brk id="95" min="1" max="1" man="1"/>
    <brk id="114" min="1" max="1" man="1"/>
    <brk id="130" min="2" max="4" man="1"/>
    <brk id="152" min="1" max="1" man="1"/>
    <brk id="161" min="2" max="4" man="1"/>
    <brk id="190" min="1" max="1" man="1"/>
    <brk id="190" min="2" max="4" man="1"/>
    <brk id="211" min="1" max="1" man="1"/>
    <brk id="211" min="2" max="4" man="1"/>
    <brk id="235" min="1" max="1" man="1"/>
    <brk id="255" min="1" max="1" man="1"/>
    <brk id="259" min="2" max="4" man="1"/>
    <brk id="271" min="1" max="1" man="1"/>
    <brk id="286" min="1" max="1" man="1"/>
    <brk id="304" min="1" max="1" man="1"/>
    <brk id="335" min="2" max="4" man="1"/>
    <brk id="365" min="1" max="1" man="1"/>
    <brk id="373" min="2" max="4" man="1"/>
    <brk id="387" min="1" max="1" man="1"/>
    <brk id="391" min="2" max="4" man="1"/>
    <brk id="406" min="1" max="1" man="1"/>
    <brk id="410" min="2" max="4" man="1"/>
    <brk id="440" min="1" max="1" man="1"/>
    <brk id="450" min="1" max="1" man="1"/>
    <brk id="511" min="1" max="1" man="1"/>
    <brk id="542" min="1" max="1" man="1"/>
    <brk id="542" min="2" max="4" man="1"/>
    <brk id="564" min="2" max="4" man="1"/>
    <brk id="568" min="1" max="1" man="1"/>
    <brk id="585" min="2" max="4" man="1"/>
    <brk id="589" min="1" max="1" man="1"/>
    <brk id="632" min="2" max="4" man="1"/>
    <brk id="636" min="1" max="1" man="1"/>
    <brk id="677" min="1" max="1" man="1"/>
    <brk id="682" min="2" max="4" man="1"/>
    <brk id="710" min="1" max="1" man="1"/>
    <brk id="710" min="2" max="4" man="1"/>
    <brk id="732" min="1" max="1" man="1"/>
    <brk id="732" min="2" max="4" man="1"/>
    <brk id="752" min="2" max="4" man="1"/>
    <brk id="789" min="2" max="4" man="1"/>
    <brk id="798" min="1" max="1" man="1"/>
    <brk id="814" min="2" max="4" man="1"/>
    <brk id="823" min="1" max="1" man="1"/>
    <brk id="846" min="1" max="1" man="1"/>
    <brk id="875" min="1" max="1" man="1"/>
    <brk id="875" min="2" max="4" man="1"/>
    <brk id="922" min="1" max="1" man="1"/>
    <brk id="922" min="2" max="4" man="1"/>
    <brk id="994" min="2" max="4" man="1"/>
  </rowBreaks>
  <drawing r:id="rId177"/>
  <legacyDrawing r:id="rId17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G21"/>
  <sheetViews>
    <sheetView showGridLines="0" showRowColHeaders="0" zoomScaleNormal="100" workbookViewId="0">
      <pane ySplit="3" topLeftCell="A4" activePane="bottomLeft" state="frozen"/>
      <selection activeCell="D5" sqref="D5"/>
      <selection pane="bottomLeft" activeCell="B5" sqref="B5"/>
    </sheetView>
  </sheetViews>
  <sheetFormatPr baseColWidth="10" defaultColWidth="11" defaultRowHeight="15.5"/>
  <cols>
    <col min="1" max="2" width="5" style="1" customWidth="1"/>
    <col min="3" max="3" width="118" style="3" customWidth="1"/>
    <col min="4" max="16384" width="11" style="1"/>
  </cols>
  <sheetData>
    <row r="1" spans="1:7" s="2" customFormat="1" ht="5.5" customHeight="1" thickBot="1">
      <c r="B1" s="1"/>
      <c r="D1" s="3"/>
      <c r="G1" s="3"/>
    </row>
    <row r="2" spans="1:7" ht="24" customHeight="1" thickBot="1">
      <c r="A2" s="2"/>
      <c r="C2" s="1131" t="s">
        <v>1563</v>
      </c>
    </row>
    <row r="3" spans="1:7" ht="7.5" customHeight="1">
      <c r="C3" s="4"/>
    </row>
    <row r="4" spans="1:7" ht="9.5" customHeight="1" thickBot="1">
      <c r="C4" s="4"/>
    </row>
    <row r="5" spans="1:7" ht="30.5" customHeight="1" thickTop="1" thickBot="1">
      <c r="B5" s="888" t="s">
        <v>0</v>
      </c>
      <c r="C5" s="1324" t="s">
        <v>4342</v>
      </c>
    </row>
    <row r="6" spans="1:7" ht="78.5" customHeight="1" thickBot="1">
      <c r="C6" s="1325"/>
    </row>
    <row r="7" spans="1:7" ht="10" customHeight="1" thickTop="1" thickBot="1"/>
    <row r="8" spans="1:7">
      <c r="C8" s="1326" t="s">
        <v>4137</v>
      </c>
    </row>
    <row r="9" spans="1:7">
      <c r="C9" s="1327"/>
    </row>
    <row r="10" spans="1:7">
      <c r="C10" s="1327"/>
    </row>
    <row r="11" spans="1:7" ht="28">
      <c r="C11" s="994" t="s">
        <v>4340</v>
      </c>
    </row>
    <row r="12" spans="1:7" ht="28">
      <c r="C12" s="994" t="s">
        <v>4343</v>
      </c>
    </row>
    <row r="13" spans="1:7" ht="25">
      <c r="C13" s="1031" t="s">
        <v>4341</v>
      </c>
    </row>
    <row r="14" spans="1:7" s="1054" customFormat="1" ht="30" customHeight="1" thickBot="1">
      <c r="C14" s="1055" t="s">
        <v>3517</v>
      </c>
    </row>
    <row r="15" spans="1:7" ht="16" thickBot="1"/>
    <row r="16" spans="1:7" ht="35" customHeight="1" thickTop="1">
      <c r="C16" s="1328" t="s">
        <v>4504</v>
      </c>
    </row>
    <row r="17" spans="3:3" ht="56.5" customHeight="1" thickBot="1">
      <c r="C17" s="1329"/>
    </row>
    <row r="18" spans="3:3" ht="16" thickTop="1"/>
    <row r="19" spans="3:3" ht="18">
      <c r="C19" s="1013" t="s">
        <v>4543</v>
      </c>
    </row>
    <row r="20" spans="3:3" ht="16" thickBot="1"/>
    <row r="21" spans="3:3" ht="62" customHeight="1" thickBot="1">
      <c r="C21" s="1183" t="s">
        <v>4697</v>
      </c>
    </row>
  </sheetData>
  <mergeCells count="3">
    <mergeCell ref="C5:C6"/>
    <mergeCell ref="C8:C10"/>
    <mergeCell ref="C16:C17"/>
  </mergeCells>
  <phoneticPr fontId="9" type="noConversion"/>
  <hyperlinks>
    <hyperlink ref="B5" location="Sommaire!A1" display="S"/>
    <hyperlink ref="C14" r:id="rId1"/>
  </hyperlinks>
  <printOptions horizontalCentered="1"/>
  <pageMargins left="0.59055118110236204" right="0.39370078740157499" top="0.59055118110236204" bottom="0.59055118110236204" header="0.511811023622047" footer="0.511811023622047"/>
  <pageSetup paperSize="9" orientation="portrait" horizontalDpi="0" verticalDpi="0" r:id="rId2"/>
  <headerFooter alignWithMargins="0">
    <oddFooter xml:space="preserve">&amp;L&amp;8&amp;F &amp;A &amp;R&amp;8&amp;P &amp;N </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M132"/>
  <sheetViews>
    <sheetView showGridLines="0" showRowColHeaders="0" zoomScaleNormal="100" workbookViewId="0">
      <pane xSplit="1" ySplit="3" topLeftCell="B4" activePane="bottomRight" state="frozen"/>
      <selection activeCell="D5" sqref="D5"/>
      <selection pane="topRight" activeCell="D5" sqref="D5"/>
      <selection pane="bottomLeft" activeCell="D5" sqref="D5"/>
      <selection pane="bottomRight" activeCell="A2" sqref="A2"/>
    </sheetView>
  </sheetViews>
  <sheetFormatPr baseColWidth="10" defaultRowHeight="14"/>
  <cols>
    <col min="1" max="2" width="5.6640625" style="514" customWidth="1"/>
    <col min="3" max="3" width="111.83203125" style="514" customWidth="1"/>
    <col min="4" max="16384" width="10.6640625" style="514"/>
  </cols>
  <sheetData>
    <row r="1" spans="1:13" ht="8.5" customHeight="1" thickBot="1"/>
    <row r="2" spans="1:13" s="538" customFormat="1" ht="28.5" customHeight="1" thickBot="1">
      <c r="A2" s="5" t="s">
        <v>0</v>
      </c>
      <c r="C2" s="543" t="s">
        <v>1588</v>
      </c>
      <c r="D2" s="539"/>
    </row>
    <row r="3" spans="1:13" ht="15.5">
      <c r="C3" s="517"/>
      <c r="D3" s="516"/>
      <c r="E3" s="515"/>
      <c r="F3" s="515"/>
      <c r="G3" s="515"/>
      <c r="H3" s="515"/>
      <c r="I3" s="515"/>
      <c r="J3" s="515"/>
      <c r="K3" s="515"/>
      <c r="L3" s="515"/>
      <c r="M3" s="515"/>
    </row>
    <row r="4" spans="1:13" ht="20">
      <c r="C4" s="537" t="s">
        <v>1587</v>
      </c>
      <c r="D4" s="537"/>
      <c r="E4" s="515"/>
      <c r="F4" s="515"/>
      <c r="G4" s="515"/>
      <c r="H4" s="515"/>
      <c r="I4" s="515"/>
      <c r="J4" s="515"/>
      <c r="K4" s="515"/>
      <c r="L4" s="515"/>
      <c r="M4" s="515"/>
    </row>
    <row r="5" spans="1:13" ht="15.5">
      <c r="C5" s="517"/>
      <c r="D5" s="516"/>
      <c r="E5" s="515"/>
      <c r="F5" s="515"/>
      <c r="G5" s="515"/>
      <c r="H5" s="515"/>
      <c r="I5" s="515"/>
      <c r="J5" s="515"/>
      <c r="K5" s="515"/>
      <c r="L5" s="515"/>
      <c r="M5" s="515"/>
    </row>
    <row r="6" spans="1:13" s="533" customFormat="1" ht="18" customHeight="1">
      <c r="C6" s="540" t="s">
        <v>1586</v>
      </c>
      <c r="D6" s="536"/>
    </row>
    <row r="7" spans="1:13" s="533" customFormat="1" ht="18" customHeight="1">
      <c r="C7" s="540" t="s">
        <v>1585</v>
      </c>
      <c r="D7" s="536"/>
    </row>
    <row r="8" spans="1:13" s="533" customFormat="1" ht="18" customHeight="1">
      <c r="C8" s="540" t="s">
        <v>1584</v>
      </c>
      <c r="D8" s="536"/>
    </row>
    <row r="9" spans="1:13" s="533" customFormat="1" ht="18" customHeight="1">
      <c r="C9" s="540" t="s">
        <v>1583</v>
      </c>
      <c r="D9" s="536"/>
    </row>
    <row r="10" spans="1:13" s="533" customFormat="1" ht="18" customHeight="1">
      <c r="C10" s="541" t="s">
        <v>1582</v>
      </c>
      <c r="D10" s="534"/>
    </row>
    <row r="11" spans="1:13" s="533" customFormat="1" ht="18" customHeight="1">
      <c r="C11" s="542" t="s">
        <v>1581</v>
      </c>
      <c r="D11" s="535"/>
    </row>
    <row r="12" spans="1:13" s="533" customFormat="1" ht="18" customHeight="1">
      <c r="C12" s="542" t="s">
        <v>1580</v>
      </c>
      <c r="D12" s="535"/>
    </row>
    <row r="13" spans="1:13" s="533" customFormat="1" ht="18" customHeight="1">
      <c r="C13" s="541" t="s">
        <v>1579</v>
      </c>
      <c r="D13" s="534"/>
    </row>
    <row r="14" spans="1:13" s="533" customFormat="1" ht="18" customHeight="1">
      <c r="C14" s="541" t="s">
        <v>1578</v>
      </c>
      <c r="D14" s="534"/>
    </row>
    <row r="15" spans="1:13" ht="15.5">
      <c r="C15" s="517"/>
      <c r="D15" s="516"/>
      <c r="E15" s="515"/>
      <c r="F15" s="515"/>
      <c r="G15" s="515"/>
      <c r="H15" s="515"/>
      <c r="I15" s="515"/>
      <c r="J15" s="515"/>
      <c r="K15" s="515"/>
      <c r="L15" s="515"/>
      <c r="M15" s="515"/>
    </row>
    <row r="16" spans="1:13" ht="63.75" customHeight="1">
      <c r="C16" s="532" t="s">
        <v>1615</v>
      </c>
      <c r="D16" s="531"/>
      <c r="E16" s="515"/>
      <c r="F16" s="515"/>
      <c r="G16" s="515"/>
      <c r="H16" s="515"/>
      <c r="I16" s="515"/>
      <c r="J16" s="515"/>
      <c r="K16" s="515"/>
      <c r="L16" s="515"/>
      <c r="M16" s="515"/>
    </row>
    <row r="17" spans="3:13" ht="15.5">
      <c r="C17" s="517"/>
      <c r="D17" s="516"/>
      <c r="E17" s="515"/>
      <c r="F17" s="515"/>
      <c r="G17" s="515"/>
      <c r="H17" s="515"/>
      <c r="I17" s="515"/>
      <c r="J17" s="515"/>
      <c r="K17" s="515"/>
      <c r="L17" s="515"/>
      <c r="M17" s="515"/>
    </row>
    <row r="18" spans="3:13" ht="20">
      <c r="C18" s="544" t="s">
        <v>1616</v>
      </c>
      <c r="D18" s="527"/>
      <c r="E18" s="526"/>
      <c r="F18" s="526"/>
      <c r="G18" s="515"/>
      <c r="H18" s="515"/>
      <c r="I18" s="515"/>
      <c r="J18" s="515"/>
      <c r="K18" s="515"/>
      <c r="L18" s="515"/>
      <c r="M18" s="515"/>
    </row>
    <row r="19" spans="3:13" ht="69" customHeight="1">
      <c r="C19" s="525" t="s">
        <v>1577</v>
      </c>
      <c r="D19" s="524"/>
      <c r="E19" s="523"/>
      <c r="F19" s="523"/>
      <c r="G19" s="515"/>
      <c r="H19" s="515"/>
      <c r="I19" s="515"/>
      <c r="J19" s="515"/>
      <c r="K19" s="515"/>
      <c r="L19" s="515"/>
      <c r="M19" s="515"/>
    </row>
    <row r="20" spans="3:13" ht="5.25" customHeight="1">
      <c r="C20" s="530"/>
      <c r="D20" s="529"/>
      <c r="E20" s="520"/>
      <c r="F20" s="520"/>
      <c r="G20" s="515"/>
      <c r="H20" s="515"/>
      <c r="I20" s="515"/>
      <c r="J20" s="515"/>
      <c r="K20" s="515"/>
      <c r="L20" s="515"/>
      <c r="M20" s="515"/>
    </row>
    <row r="21" spans="3:13" ht="20">
      <c r="C21" s="544" t="s">
        <v>1617</v>
      </c>
      <c r="D21" s="527"/>
      <c r="E21" s="526"/>
      <c r="F21" s="526"/>
      <c r="G21" s="515"/>
      <c r="H21" s="515"/>
      <c r="I21" s="515"/>
      <c r="J21" s="515"/>
      <c r="K21" s="515"/>
      <c r="L21" s="515"/>
      <c r="M21" s="515"/>
    </row>
    <row r="22" spans="3:13" ht="69" customHeight="1">
      <c r="C22" s="525" t="s">
        <v>1618</v>
      </c>
      <c r="D22" s="524"/>
      <c r="E22" s="523"/>
      <c r="F22" s="523"/>
      <c r="G22" s="515"/>
      <c r="H22" s="515"/>
      <c r="I22" s="515"/>
      <c r="J22" s="515"/>
      <c r="K22" s="515"/>
      <c r="L22" s="515"/>
      <c r="M22" s="515"/>
    </row>
    <row r="23" spans="3:13" ht="9.75" customHeight="1">
      <c r="C23" s="530"/>
      <c r="D23" s="529"/>
      <c r="E23" s="520"/>
      <c r="F23" s="520"/>
      <c r="G23" s="515"/>
      <c r="H23" s="515"/>
      <c r="I23" s="515"/>
      <c r="J23" s="515"/>
      <c r="K23" s="515"/>
      <c r="L23" s="515"/>
      <c r="M23" s="515"/>
    </row>
    <row r="24" spans="3:13" ht="20">
      <c r="C24" s="544" t="s">
        <v>1619</v>
      </c>
      <c r="D24" s="527"/>
      <c r="E24" s="526"/>
      <c r="F24" s="526"/>
      <c r="G24" s="515"/>
      <c r="H24" s="515"/>
      <c r="I24" s="515"/>
      <c r="J24" s="515"/>
      <c r="K24" s="515"/>
      <c r="L24" s="515"/>
      <c r="M24" s="515"/>
    </row>
    <row r="25" spans="3:13" ht="69" customHeight="1">
      <c r="C25" s="525" t="s">
        <v>1620</v>
      </c>
      <c r="D25" s="524"/>
      <c r="E25" s="523"/>
      <c r="F25" s="523"/>
      <c r="G25" s="515"/>
      <c r="H25" s="515"/>
      <c r="I25" s="515"/>
      <c r="J25" s="515"/>
      <c r="K25" s="515"/>
      <c r="L25" s="515"/>
      <c r="M25" s="515"/>
    </row>
    <row r="26" spans="3:13" ht="5.25" customHeight="1">
      <c r="C26" s="530"/>
      <c r="D26" s="529"/>
      <c r="E26" s="520"/>
      <c r="F26" s="520"/>
      <c r="G26" s="515"/>
      <c r="H26" s="515"/>
      <c r="I26" s="515"/>
      <c r="J26" s="515"/>
      <c r="K26" s="515"/>
      <c r="L26" s="515"/>
      <c r="M26" s="515"/>
    </row>
    <row r="27" spans="3:13" ht="20">
      <c r="C27" s="544" t="s">
        <v>1621</v>
      </c>
      <c r="D27" s="527"/>
      <c r="E27" s="526"/>
      <c r="F27" s="526"/>
      <c r="G27" s="515"/>
      <c r="H27" s="515"/>
      <c r="I27" s="515"/>
      <c r="J27" s="515"/>
      <c r="K27" s="515"/>
      <c r="L27" s="515"/>
      <c r="M27" s="515"/>
    </row>
    <row r="28" spans="3:13" ht="69" customHeight="1">
      <c r="C28" s="525" t="s">
        <v>1622</v>
      </c>
      <c r="D28" s="524"/>
      <c r="E28" s="523"/>
      <c r="F28" s="523"/>
      <c r="G28" s="515"/>
      <c r="H28" s="515"/>
      <c r="I28" s="515"/>
      <c r="J28" s="515"/>
      <c r="K28" s="515"/>
      <c r="L28" s="515"/>
      <c r="M28" s="515"/>
    </row>
    <row r="29" spans="3:13" ht="4.5" customHeight="1">
      <c r="C29" s="530"/>
      <c r="D29" s="529"/>
      <c r="E29" s="520"/>
      <c r="F29" s="520"/>
      <c r="G29" s="515"/>
      <c r="H29" s="515"/>
      <c r="I29" s="515"/>
      <c r="J29" s="515"/>
      <c r="K29" s="515"/>
      <c r="L29" s="515"/>
      <c r="M29" s="515"/>
    </row>
    <row r="30" spans="3:13" ht="20">
      <c r="C30" s="544" t="s">
        <v>1623</v>
      </c>
      <c r="D30" s="527"/>
      <c r="E30" s="526"/>
      <c r="F30" s="526"/>
      <c r="G30" s="515"/>
      <c r="H30" s="515"/>
      <c r="I30" s="515"/>
      <c r="J30" s="515"/>
      <c r="K30" s="515"/>
      <c r="L30" s="515"/>
      <c r="M30" s="515"/>
    </row>
    <row r="31" spans="3:13" ht="69" customHeight="1">
      <c r="C31" s="525" t="s">
        <v>1624</v>
      </c>
      <c r="D31" s="524"/>
      <c r="E31" s="523"/>
      <c r="F31" s="523"/>
      <c r="G31" s="515"/>
      <c r="H31" s="515"/>
      <c r="I31" s="515"/>
      <c r="J31" s="515"/>
      <c r="K31" s="515"/>
      <c r="L31" s="515"/>
      <c r="M31" s="515"/>
    </row>
    <row r="32" spans="3:13" ht="7.5" customHeight="1">
      <c r="C32" s="530"/>
      <c r="D32" s="529"/>
      <c r="E32" s="520"/>
      <c r="F32" s="520"/>
      <c r="G32" s="515"/>
      <c r="H32" s="515"/>
      <c r="I32" s="515"/>
      <c r="J32" s="515"/>
      <c r="K32" s="515"/>
      <c r="L32" s="515"/>
      <c r="M32" s="515"/>
    </row>
    <row r="33" spans="3:13" ht="20">
      <c r="C33" s="544" t="s">
        <v>1625</v>
      </c>
      <c r="D33" s="527"/>
      <c r="E33" s="526"/>
      <c r="F33" s="526"/>
      <c r="G33" s="515"/>
      <c r="H33" s="515"/>
      <c r="I33" s="515"/>
      <c r="J33" s="515"/>
      <c r="K33" s="515"/>
      <c r="L33" s="515"/>
      <c r="M33" s="515"/>
    </row>
    <row r="34" spans="3:13" ht="69" customHeight="1">
      <c r="C34" s="525" t="s">
        <v>1626</v>
      </c>
      <c r="D34" s="524"/>
      <c r="E34" s="523"/>
      <c r="F34" s="523"/>
      <c r="G34" s="515"/>
      <c r="H34" s="515"/>
      <c r="I34" s="515"/>
      <c r="J34" s="515"/>
      <c r="K34" s="515"/>
      <c r="L34" s="515"/>
      <c r="M34" s="515"/>
    </row>
    <row r="35" spans="3:13" ht="9" customHeight="1">
      <c r="C35" s="530"/>
      <c r="D35" s="529"/>
      <c r="E35" s="520"/>
      <c r="F35" s="520"/>
      <c r="G35" s="515"/>
      <c r="H35" s="515"/>
      <c r="I35" s="515"/>
      <c r="J35" s="515"/>
      <c r="K35" s="515"/>
      <c r="L35" s="515"/>
      <c r="M35" s="515"/>
    </row>
    <row r="36" spans="3:13" ht="20">
      <c r="C36" s="544" t="s">
        <v>1627</v>
      </c>
      <c r="D36" s="527"/>
      <c r="E36" s="526"/>
      <c r="F36" s="526"/>
      <c r="G36" s="515"/>
      <c r="H36" s="515"/>
      <c r="I36" s="515"/>
      <c r="J36" s="515"/>
      <c r="K36" s="515"/>
      <c r="L36" s="515"/>
      <c r="M36" s="515"/>
    </row>
    <row r="37" spans="3:13" ht="69" customHeight="1">
      <c r="C37" s="525" t="s">
        <v>1628</v>
      </c>
      <c r="D37" s="524"/>
      <c r="E37" s="523"/>
      <c r="F37" s="523"/>
      <c r="G37" s="515"/>
      <c r="H37" s="515"/>
      <c r="I37" s="515"/>
      <c r="J37" s="515"/>
      <c r="K37" s="515"/>
      <c r="L37" s="515"/>
      <c r="M37" s="515"/>
    </row>
    <row r="38" spans="3:13" ht="90" customHeight="1">
      <c r="C38" s="525" t="s">
        <v>1629</v>
      </c>
      <c r="D38" s="524"/>
      <c r="E38" s="523"/>
      <c r="F38" s="523"/>
      <c r="G38" s="515"/>
      <c r="H38" s="515"/>
      <c r="I38" s="515"/>
      <c r="J38" s="515"/>
      <c r="K38" s="515"/>
      <c r="L38" s="515"/>
      <c r="M38" s="515"/>
    </row>
    <row r="39" spans="3:13" ht="7.5" customHeight="1">
      <c r="C39" s="530"/>
      <c r="D39" s="529"/>
      <c r="E39" s="520"/>
      <c r="F39" s="520"/>
      <c r="G39" s="515"/>
      <c r="H39" s="515"/>
      <c r="I39" s="515"/>
      <c r="J39" s="515"/>
      <c r="K39" s="515"/>
      <c r="L39" s="515"/>
      <c r="M39" s="515"/>
    </row>
    <row r="40" spans="3:13" ht="20">
      <c r="C40" s="544" t="s">
        <v>1630</v>
      </c>
      <c r="D40" s="527"/>
      <c r="E40" s="526"/>
      <c r="F40" s="526"/>
      <c r="G40" s="515"/>
      <c r="H40" s="515"/>
      <c r="I40" s="515"/>
      <c r="J40" s="515"/>
      <c r="K40" s="515"/>
      <c r="L40" s="515"/>
      <c r="M40" s="515"/>
    </row>
    <row r="41" spans="3:13" ht="69" customHeight="1">
      <c r="C41" s="525" t="s">
        <v>1631</v>
      </c>
      <c r="D41" s="524"/>
      <c r="E41" s="523"/>
      <c r="F41" s="523"/>
      <c r="G41" s="515"/>
      <c r="H41" s="515"/>
      <c r="I41" s="515"/>
      <c r="J41" s="515"/>
      <c r="K41" s="515"/>
      <c r="L41" s="515"/>
      <c r="M41" s="515"/>
    </row>
    <row r="42" spans="3:13" ht="48.75" customHeight="1">
      <c r="C42" s="525" t="s">
        <v>1632</v>
      </c>
      <c r="D42" s="524"/>
      <c r="E42" s="523"/>
      <c r="F42" s="523"/>
      <c r="G42" s="515"/>
      <c r="H42" s="515"/>
      <c r="I42" s="515"/>
      <c r="J42" s="515"/>
      <c r="K42" s="515"/>
      <c r="L42" s="515"/>
      <c r="M42" s="515"/>
    </row>
    <row r="43" spans="3:13" ht="6.75" customHeight="1">
      <c r="C43" s="525"/>
      <c r="D43" s="524"/>
      <c r="E43" s="523"/>
      <c r="F43" s="523"/>
      <c r="G43" s="515"/>
      <c r="H43" s="515"/>
      <c r="I43" s="515"/>
      <c r="J43" s="515"/>
      <c r="K43" s="515"/>
      <c r="L43" s="515"/>
      <c r="M43" s="515"/>
    </row>
    <row r="44" spans="3:13" ht="20">
      <c r="C44" s="544" t="s">
        <v>1633</v>
      </c>
      <c r="D44" s="527"/>
      <c r="E44" s="526"/>
      <c r="F44" s="526"/>
      <c r="G44" s="515"/>
      <c r="H44" s="515"/>
      <c r="I44" s="515"/>
      <c r="J44" s="515"/>
      <c r="K44" s="515"/>
      <c r="L44" s="515"/>
      <c r="M44" s="515"/>
    </row>
    <row r="45" spans="3:13" ht="51" customHeight="1">
      <c r="C45" s="525" t="s">
        <v>1634</v>
      </c>
      <c r="D45" s="524"/>
      <c r="E45" s="523"/>
      <c r="F45" s="523"/>
      <c r="G45" s="515"/>
      <c r="H45" s="515"/>
      <c r="I45" s="515"/>
      <c r="J45" s="515"/>
      <c r="K45" s="515"/>
      <c r="L45" s="515"/>
      <c r="M45" s="515"/>
    </row>
    <row r="46" spans="3:13" ht="40.5" customHeight="1">
      <c r="C46" s="525" t="s">
        <v>1576</v>
      </c>
      <c r="D46" s="524"/>
      <c r="E46" s="523"/>
      <c r="F46" s="523"/>
      <c r="G46" s="515"/>
      <c r="H46" s="515"/>
      <c r="I46" s="515"/>
      <c r="J46" s="515"/>
      <c r="K46" s="515"/>
      <c r="L46" s="515"/>
      <c r="M46" s="515"/>
    </row>
    <row r="47" spans="3:13" ht="3.75" customHeight="1">
      <c r="C47" s="530"/>
      <c r="D47" s="529"/>
      <c r="E47" s="520"/>
      <c r="F47" s="520"/>
      <c r="G47" s="515"/>
      <c r="H47" s="515"/>
      <c r="I47" s="515"/>
      <c r="J47" s="515"/>
      <c r="K47" s="515"/>
      <c r="L47" s="515"/>
      <c r="M47" s="515"/>
    </row>
    <row r="48" spans="3:13" ht="45" customHeight="1">
      <c r="C48" s="544" t="s">
        <v>1635</v>
      </c>
      <c r="D48" s="527"/>
      <c r="E48" s="526"/>
      <c r="F48" s="526"/>
      <c r="G48" s="515"/>
      <c r="H48" s="515"/>
      <c r="I48" s="515"/>
      <c r="J48" s="515"/>
      <c r="K48" s="515"/>
      <c r="L48" s="515"/>
      <c r="M48" s="515"/>
    </row>
    <row r="49" spans="3:13" ht="27.75" customHeight="1">
      <c r="C49" s="525" t="s">
        <v>1575</v>
      </c>
      <c r="D49" s="524"/>
      <c r="E49" s="523"/>
      <c r="F49" s="523"/>
      <c r="G49" s="515"/>
      <c r="H49" s="515"/>
      <c r="I49" s="515"/>
      <c r="J49" s="515"/>
      <c r="K49" s="515"/>
      <c r="L49" s="515"/>
      <c r="M49" s="515"/>
    </row>
    <row r="50" spans="3:13" ht="10.5" customHeight="1">
      <c r="C50" s="525"/>
      <c r="D50" s="524"/>
      <c r="E50" s="523"/>
      <c r="F50" s="523"/>
      <c r="G50" s="515"/>
      <c r="H50" s="515"/>
      <c r="I50" s="515"/>
      <c r="J50" s="515"/>
      <c r="K50" s="515"/>
      <c r="L50" s="515"/>
      <c r="M50" s="515"/>
    </row>
    <row r="51" spans="3:13" ht="20">
      <c r="C51" s="544" t="s">
        <v>1636</v>
      </c>
      <c r="D51" s="527"/>
      <c r="E51" s="526"/>
      <c r="F51" s="526"/>
      <c r="G51" s="515"/>
      <c r="H51" s="515"/>
      <c r="I51" s="515"/>
      <c r="J51" s="515"/>
      <c r="K51" s="515"/>
      <c r="L51" s="515"/>
      <c r="M51" s="515"/>
    </row>
    <row r="52" spans="3:13" ht="53.25" customHeight="1">
      <c r="C52" s="525" t="s">
        <v>1574</v>
      </c>
      <c r="D52" s="524"/>
      <c r="E52" s="523"/>
      <c r="F52" s="523"/>
      <c r="G52" s="515"/>
      <c r="H52" s="515"/>
      <c r="I52" s="515"/>
      <c r="J52" s="515"/>
      <c r="K52" s="515"/>
      <c r="L52" s="515"/>
      <c r="M52" s="515"/>
    </row>
    <row r="53" spans="3:13" ht="6" customHeight="1">
      <c r="C53" s="530"/>
      <c r="D53" s="529"/>
      <c r="E53" s="520"/>
      <c r="F53" s="520"/>
      <c r="G53" s="515"/>
      <c r="H53" s="515"/>
      <c r="I53" s="515"/>
      <c r="J53" s="515"/>
      <c r="K53" s="515"/>
      <c r="L53" s="515"/>
      <c r="M53" s="515"/>
    </row>
    <row r="54" spans="3:13" ht="20">
      <c r="C54" s="544" t="s">
        <v>1637</v>
      </c>
      <c r="D54" s="527"/>
      <c r="E54" s="526"/>
      <c r="F54" s="526"/>
      <c r="G54" s="515"/>
      <c r="H54" s="515"/>
      <c r="I54" s="515"/>
      <c r="J54" s="515"/>
      <c r="K54" s="515"/>
      <c r="L54" s="515"/>
      <c r="M54" s="515"/>
    </row>
    <row r="55" spans="3:13" ht="47.25" customHeight="1">
      <c r="C55" s="525" t="s">
        <v>1638</v>
      </c>
      <c r="D55" s="524"/>
      <c r="E55" s="523"/>
      <c r="F55" s="523"/>
      <c r="G55" s="515"/>
      <c r="H55" s="515"/>
      <c r="I55" s="515"/>
      <c r="J55" s="515"/>
      <c r="K55" s="515"/>
      <c r="L55" s="515"/>
      <c r="M55" s="515"/>
    </row>
    <row r="56" spans="3:13" ht="54" customHeight="1">
      <c r="C56" s="525" t="s">
        <v>1573</v>
      </c>
      <c r="D56" s="524"/>
      <c r="E56" s="523"/>
      <c r="F56" s="523"/>
      <c r="G56" s="515"/>
      <c r="H56" s="515"/>
      <c r="I56" s="515"/>
      <c r="J56" s="515"/>
      <c r="K56" s="515"/>
      <c r="L56" s="515"/>
      <c r="M56" s="515"/>
    </row>
    <row r="57" spans="3:13" ht="8.25" customHeight="1">
      <c r="C57" s="530"/>
      <c r="D57" s="529"/>
      <c r="E57" s="520"/>
      <c r="F57" s="520"/>
      <c r="G57" s="515"/>
      <c r="H57" s="515"/>
      <c r="I57" s="515"/>
      <c r="J57" s="515"/>
      <c r="K57" s="515"/>
      <c r="L57" s="515"/>
      <c r="M57" s="515"/>
    </row>
    <row r="58" spans="3:13" ht="20">
      <c r="C58" s="544" t="s">
        <v>1639</v>
      </c>
      <c r="D58" s="527"/>
      <c r="E58" s="526"/>
      <c r="F58" s="526"/>
      <c r="G58" s="515"/>
      <c r="H58" s="515"/>
      <c r="I58" s="515"/>
      <c r="J58" s="515"/>
      <c r="K58" s="515"/>
      <c r="L58" s="515"/>
      <c r="M58" s="515"/>
    </row>
    <row r="59" spans="3:13" ht="55.5" customHeight="1">
      <c r="C59" s="525" t="s">
        <v>1572</v>
      </c>
      <c r="D59" s="524"/>
      <c r="E59" s="523"/>
      <c r="F59" s="523"/>
      <c r="G59" s="515"/>
      <c r="H59" s="515"/>
      <c r="I59" s="515"/>
      <c r="J59" s="515"/>
      <c r="K59" s="515"/>
      <c r="L59" s="515"/>
      <c r="M59" s="515"/>
    </row>
    <row r="60" spans="3:13" ht="7.5" customHeight="1">
      <c r="C60" s="530"/>
      <c r="D60" s="529"/>
      <c r="E60" s="520"/>
      <c r="F60" s="520"/>
      <c r="G60" s="515"/>
      <c r="H60" s="515"/>
      <c r="I60" s="515"/>
      <c r="J60" s="515"/>
      <c r="K60" s="515"/>
      <c r="L60" s="515"/>
      <c r="M60" s="515"/>
    </row>
    <row r="61" spans="3:13" ht="20">
      <c r="C61" s="544" t="s">
        <v>1640</v>
      </c>
      <c r="D61" s="527"/>
      <c r="E61" s="526"/>
      <c r="F61" s="526"/>
      <c r="G61" s="515"/>
      <c r="H61" s="515"/>
      <c r="I61" s="515"/>
      <c r="J61" s="515"/>
      <c r="K61" s="515"/>
      <c r="L61" s="515"/>
      <c r="M61" s="515"/>
    </row>
    <row r="62" spans="3:13" ht="45.75" customHeight="1">
      <c r="C62" s="525" t="s">
        <v>1641</v>
      </c>
      <c r="D62" s="524"/>
      <c r="E62" s="523"/>
      <c r="F62" s="523"/>
      <c r="G62" s="515"/>
      <c r="H62" s="515"/>
      <c r="I62" s="515"/>
      <c r="J62" s="515"/>
      <c r="K62" s="515"/>
      <c r="L62" s="515"/>
      <c r="M62" s="515"/>
    </row>
    <row r="63" spans="3:13" ht="37.5" customHeight="1">
      <c r="C63" s="544" t="s">
        <v>1642</v>
      </c>
      <c r="D63" s="527"/>
      <c r="E63" s="526"/>
      <c r="F63" s="526"/>
      <c r="G63" s="515"/>
      <c r="H63" s="515"/>
      <c r="I63" s="515"/>
      <c r="J63" s="515"/>
      <c r="K63" s="515"/>
      <c r="L63" s="515"/>
      <c r="M63" s="515"/>
    </row>
    <row r="64" spans="3:13" ht="81" customHeight="1">
      <c r="C64" s="525" t="s">
        <v>1643</v>
      </c>
      <c r="D64" s="524"/>
      <c r="E64" s="523"/>
      <c r="F64" s="523"/>
      <c r="G64" s="515"/>
      <c r="H64" s="515"/>
      <c r="I64" s="515"/>
      <c r="J64" s="515"/>
      <c r="K64" s="515"/>
      <c r="L64" s="515"/>
      <c r="M64" s="515"/>
    </row>
    <row r="65" spans="3:13" ht="11.25" customHeight="1">
      <c r="C65" s="530"/>
      <c r="D65" s="529"/>
      <c r="E65" s="520"/>
      <c r="F65" s="520"/>
      <c r="G65" s="515"/>
      <c r="H65" s="515"/>
      <c r="I65" s="515"/>
      <c r="J65" s="515"/>
      <c r="K65" s="515"/>
      <c r="L65" s="515"/>
      <c r="M65" s="515"/>
    </row>
    <row r="66" spans="3:13" ht="20">
      <c r="C66" s="544" t="s">
        <v>1644</v>
      </c>
      <c r="D66" s="527"/>
      <c r="E66" s="526"/>
      <c r="F66" s="526"/>
      <c r="G66" s="515"/>
      <c r="H66" s="515"/>
      <c r="I66" s="515"/>
      <c r="J66" s="515"/>
      <c r="K66" s="515"/>
      <c r="L66" s="515"/>
      <c r="M66" s="515"/>
    </row>
    <row r="67" spans="3:13" ht="51.75" customHeight="1">
      <c r="C67" s="525" t="s">
        <v>1645</v>
      </c>
      <c r="D67" s="524"/>
      <c r="E67" s="523"/>
      <c r="F67" s="523"/>
      <c r="G67" s="515"/>
      <c r="H67" s="515"/>
      <c r="I67" s="515"/>
      <c r="J67" s="515"/>
      <c r="K67" s="515"/>
      <c r="L67" s="515"/>
      <c r="M67" s="515"/>
    </row>
    <row r="68" spans="3:13" ht="46.5" customHeight="1">
      <c r="C68" s="525" t="s">
        <v>1571</v>
      </c>
      <c r="D68" s="524"/>
      <c r="E68" s="523"/>
      <c r="F68" s="523"/>
      <c r="G68" s="515"/>
      <c r="H68" s="515"/>
      <c r="I68" s="515"/>
      <c r="J68" s="515"/>
      <c r="K68" s="515"/>
      <c r="L68" s="515"/>
      <c r="M68" s="515"/>
    </row>
    <row r="69" spans="3:13" ht="3.75" customHeight="1">
      <c r="C69" s="530"/>
      <c r="D69" s="529"/>
      <c r="E69" s="520"/>
      <c r="F69" s="520"/>
      <c r="G69" s="515"/>
      <c r="H69" s="515"/>
      <c r="I69" s="515"/>
      <c r="J69" s="515"/>
      <c r="K69" s="515"/>
      <c r="L69" s="515"/>
      <c r="M69" s="515"/>
    </row>
    <row r="70" spans="3:13" ht="29.25" customHeight="1">
      <c r="C70" s="544" t="s">
        <v>1646</v>
      </c>
      <c r="D70" s="527"/>
      <c r="E70" s="526"/>
      <c r="F70" s="526"/>
      <c r="G70" s="515"/>
      <c r="H70" s="515"/>
      <c r="I70" s="515"/>
      <c r="J70" s="515"/>
      <c r="K70" s="515"/>
      <c r="L70" s="515"/>
      <c r="M70" s="515"/>
    </row>
    <row r="71" spans="3:13" ht="120.75" customHeight="1">
      <c r="C71" s="525" t="s">
        <v>1647</v>
      </c>
      <c r="D71" s="524"/>
      <c r="E71" s="523"/>
      <c r="F71" s="523"/>
      <c r="G71" s="515"/>
      <c r="H71" s="515"/>
      <c r="I71" s="515"/>
      <c r="J71" s="515"/>
      <c r="K71" s="515"/>
      <c r="L71" s="515"/>
      <c r="M71" s="515"/>
    </row>
    <row r="72" spans="3:13" ht="50.25" customHeight="1">
      <c r="C72" s="525" t="s">
        <v>1648</v>
      </c>
      <c r="D72" s="524"/>
      <c r="E72" s="523"/>
      <c r="F72" s="523"/>
      <c r="G72" s="515"/>
      <c r="H72" s="515"/>
      <c r="I72" s="515"/>
      <c r="J72" s="515"/>
      <c r="K72" s="515"/>
      <c r="L72" s="515"/>
      <c r="M72" s="515"/>
    </row>
    <row r="73" spans="3:13" ht="20">
      <c r="C73" s="544" t="s">
        <v>1649</v>
      </c>
      <c r="D73" s="527"/>
      <c r="E73" s="526"/>
      <c r="F73" s="526"/>
      <c r="G73" s="515"/>
      <c r="H73" s="515"/>
      <c r="I73" s="515"/>
      <c r="J73" s="515"/>
      <c r="K73" s="515"/>
      <c r="L73" s="515"/>
      <c r="M73" s="515"/>
    </row>
    <row r="74" spans="3:13" ht="51" customHeight="1">
      <c r="C74" s="525" t="s">
        <v>1650</v>
      </c>
      <c r="D74" s="524"/>
      <c r="E74" s="523"/>
      <c r="F74" s="523"/>
      <c r="G74" s="515"/>
      <c r="H74" s="515"/>
      <c r="I74" s="515"/>
      <c r="J74" s="515"/>
      <c r="K74" s="515"/>
      <c r="L74" s="515"/>
      <c r="M74" s="515"/>
    </row>
    <row r="75" spans="3:13" ht="6.75" customHeight="1">
      <c r="C75" s="530"/>
      <c r="D75" s="529"/>
      <c r="E75" s="520"/>
      <c r="F75" s="520"/>
      <c r="G75" s="515"/>
      <c r="H75" s="515"/>
      <c r="I75" s="515"/>
      <c r="J75" s="515"/>
      <c r="K75" s="515"/>
      <c r="L75" s="515"/>
      <c r="M75" s="515"/>
    </row>
    <row r="76" spans="3:13" ht="20">
      <c r="C76" s="528" t="s">
        <v>1651</v>
      </c>
      <c r="D76" s="527"/>
      <c r="E76" s="526"/>
      <c r="F76" s="526"/>
      <c r="G76" s="515"/>
      <c r="H76" s="515"/>
      <c r="I76" s="515"/>
      <c r="J76" s="515"/>
      <c r="K76" s="515"/>
      <c r="L76" s="515"/>
      <c r="M76" s="515"/>
    </row>
    <row r="77" spans="3:13" ht="69" customHeight="1">
      <c r="C77" s="525" t="s">
        <v>1652</v>
      </c>
      <c r="D77" s="524"/>
      <c r="E77" s="523"/>
      <c r="F77" s="523"/>
      <c r="G77" s="515"/>
      <c r="H77" s="515"/>
      <c r="I77" s="515"/>
      <c r="J77" s="515"/>
      <c r="K77" s="515"/>
      <c r="L77" s="515"/>
      <c r="M77" s="515"/>
    </row>
    <row r="78" spans="3:13" ht="7.5" customHeight="1">
      <c r="C78" s="530"/>
      <c r="D78" s="529"/>
      <c r="E78" s="520"/>
      <c r="F78" s="520"/>
      <c r="G78" s="515"/>
      <c r="H78" s="515"/>
      <c r="I78" s="515"/>
      <c r="J78" s="515"/>
      <c r="K78" s="515"/>
      <c r="L78" s="515"/>
      <c r="M78" s="515"/>
    </row>
    <row r="79" spans="3:13" ht="20">
      <c r="C79" s="544" t="s">
        <v>1653</v>
      </c>
      <c r="D79" s="527"/>
      <c r="E79" s="526"/>
      <c r="F79" s="526"/>
      <c r="G79" s="515"/>
      <c r="H79" s="515"/>
      <c r="I79" s="515"/>
      <c r="J79" s="515"/>
      <c r="K79" s="515"/>
      <c r="L79" s="515"/>
      <c r="M79" s="515"/>
    </row>
    <row r="80" spans="3:13" ht="69" customHeight="1">
      <c r="C80" s="525" t="s">
        <v>1654</v>
      </c>
      <c r="D80" s="524"/>
      <c r="E80" s="523"/>
      <c r="F80" s="523"/>
      <c r="G80" s="515"/>
      <c r="H80" s="515"/>
      <c r="I80" s="515"/>
      <c r="J80" s="515"/>
      <c r="K80" s="515"/>
      <c r="L80" s="515"/>
      <c r="M80" s="515"/>
    </row>
    <row r="81" spans="2:13" ht="20">
      <c r="C81" s="544" t="s">
        <v>1655</v>
      </c>
      <c r="D81" s="527"/>
      <c r="E81" s="526"/>
      <c r="F81" s="526"/>
      <c r="G81" s="515"/>
      <c r="H81" s="515"/>
      <c r="I81" s="515"/>
      <c r="J81" s="515"/>
      <c r="K81" s="515"/>
      <c r="L81" s="515"/>
      <c r="M81" s="515"/>
    </row>
    <row r="82" spans="2:13" ht="69" customHeight="1">
      <c r="C82" s="525" t="s">
        <v>1570</v>
      </c>
      <c r="D82" s="524"/>
      <c r="E82" s="523"/>
      <c r="F82" s="523"/>
      <c r="G82" s="515"/>
      <c r="H82" s="515"/>
      <c r="I82" s="515"/>
      <c r="J82" s="515"/>
      <c r="K82" s="515"/>
      <c r="L82" s="515"/>
      <c r="M82" s="515"/>
    </row>
    <row r="83" spans="2:13" ht="20">
      <c r="C83" s="544" t="s">
        <v>1656</v>
      </c>
      <c r="D83" s="527"/>
      <c r="E83" s="526"/>
      <c r="F83" s="526"/>
      <c r="G83" s="515"/>
      <c r="H83" s="515"/>
      <c r="I83" s="515"/>
      <c r="J83" s="515"/>
      <c r="K83" s="515"/>
      <c r="L83" s="515"/>
      <c r="M83" s="515"/>
    </row>
    <row r="84" spans="2:13" ht="51" customHeight="1">
      <c r="C84" s="525" t="s">
        <v>1569</v>
      </c>
      <c r="D84" s="524"/>
      <c r="E84" s="523"/>
      <c r="F84" s="523"/>
      <c r="G84" s="515"/>
      <c r="H84" s="515"/>
      <c r="I84" s="515"/>
      <c r="J84" s="515"/>
      <c r="K84" s="515"/>
      <c r="L84" s="515"/>
      <c r="M84" s="515"/>
    </row>
    <row r="85" spans="2:13" ht="50.25" customHeight="1">
      <c r="C85" s="525" t="s">
        <v>1568</v>
      </c>
      <c r="D85" s="524"/>
      <c r="E85" s="523"/>
      <c r="F85" s="523"/>
      <c r="G85" s="515"/>
      <c r="H85" s="515"/>
      <c r="I85" s="515"/>
      <c r="J85" s="515"/>
      <c r="K85" s="515"/>
      <c r="L85" s="515"/>
      <c r="M85" s="515"/>
    </row>
    <row r="86" spans="2:13" ht="18">
      <c r="C86" s="522" t="s">
        <v>1538</v>
      </c>
      <c r="D86" s="521"/>
      <c r="E86" s="520"/>
      <c r="F86" s="520"/>
      <c r="G86" s="515"/>
      <c r="H86" s="515"/>
      <c r="I86" s="515"/>
      <c r="J86" s="515"/>
      <c r="K86" s="515"/>
      <c r="L86" s="515"/>
      <c r="M86" s="515"/>
    </row>
    <row r="87" spans="2:13" ht="18">
      <c r="C87" s="522"/>
      <c r="D87" s="521"/>
      <c r="E87" s="520"/>
      <c r="F87" s="520"/>
      <c r="G87" s="515"/>
      <c r="H87" s="515"/>
      <c r="I87" s="515"/>
      <c r="J87" s="515"/>
      <c r="K87" s="515"/>
      <c r="L87" s="515"/>
      <c r="M87" s="515"/>
    </row>
    <row r="88" spans="2:13" ht="15.5">
      <c r="C88" s="518" t="s">
        <v>1567</v>
      </c>
      <c r="D88" s="519"/>
      <c r="E88" s="518"/>
      <c r="F88" s="518"/>
      <c r="G88" s="515"/>
      <c r="H88" s="515"/>
      <c r="I88" s="515"/>
      <c r="J88" s="515"/>
      <c r="K88" s="515"/>
      <c r="L88" s="515"/>
      <c r="M88" s="515"/>
    </row>
    <row r="89" spans="2:13" ht="16" thickBot="1">
      <c r="C89" s="517"/>
      <c r="D89" s="516"/>
      <c r="E89" s="515"/>
      <c r="F89" s="515"/>
      <c r="G89" s="515"/>
      <c r="H89" s="515"/>
      <c r="I89" s="515"/>
      <c r="J89" s="515"/>
      <c r="K89" s="515"/>
      <c r="L89" s="515"/>
      <c r="M89" s="515"/>
    </row>
    <row r="90" spans="2:13" ht="23.5" thickBot="1">
      <c r="C90" s="562" t="s">
        <v>1657</v>
      </c>
    </row>
    <row r="92" spans="2:13" ht="22.5">
      <c r="B92" s="545" t="s">
        <v>1612</v>
      </c>
      <c r="C92" s="561" t="s">
        <v>1605</v>
      </c>
      <c r="D92" s="546"/>
    </row>
    <row r="93" spans="2:13" ht="6.5" customHeight="1">
      <c r="B93" s="553"/>
      <c r="C93" s="554"/>
    </row>
    <row r="94" spans="2:13" ht="18">
      <c r="B94" s="554"/>
      <c r="C94" s="556" t="s">
        <v>1606</v>
      </c>
    </row>
    <row r="95" spans="2:13" ht="17.5">
      <c r="B95" s="554"/>
      <c r="C95" s="557" t="s">
        <v>1658</v>
      </c>
    </row>
    <row r="96" spans="2:13" ht="18">
      <c r="B96" s="555"/>
      <c r="C96" s="556" t="s">
        <v>1607</v>
      </c>
    </row>
    <row r="97" spans="1:4" ht="18">
      <c r="B97" s="554"/>
      <c r="C97" s="558" t="s">
        <v>1608</v>
      </c>
    </row>
    <row r="98" spans="1:4" ht="18">
      <c r="B98" s="554"/>
      <c r="C98" s="558" t="s">
        <v>1609</v>
      </c>
    </row>
    <row r="99" spans="1:4" ht="18">
      <c r="B99" s="554"/>
      <c r="C99" s="556" t="s">
        <v>1610</v>
      </c>
    </row>
    <row r="100" spans="1:4" ht="17.5">
      <c r="C100" s="557" t="s">
        <v>1611</v>
      </c>
    </row>
    <row r="102" spans="1:4" ht="22.5">
      <c r="C102" s="563" t="s">
        <v>1613</v>
      </c>
    </row>
    <row r="104" spans="1:4" s="550" customFormat="1" ht="18">
      <c r="B104" s="547">
        <v>1</v>
      </c>
      <c r="C104" s="548" t="s">
        <v>1659</v>
      </c>
      <c r="D104" s="549"/>
    </row>
    <row r="105" spans="1:4" s="550" customFormat="1" ht="18">
      <c r="A105" s="551"/>
      <c r="B105" s="552"/>
      <c r="C105" s="559" t="s">
        <v>1660</v>
      </c>
    </row>
    <row r="106" spans="1:4" s="550" customFormat="1" ht="18">
      <c r="A106" s="551"/>
      <c r="B106" s="552"/>
      <c r="C106" s="559" t="s">
        <v>1590</v>
      </c>
    </row>
    <row r="107" spans="1:4" s="550" customFormat="1" ht="18">
      <c r="A107" s="551"/>
      <c r="B107" s="552"/>
      <c r="C107" s="559" t="s">
        <v>1591</v>
      </c>
    </row>
    <row r="108" spans="1:4" s="550" customFormat="1" ht="18">
      <c r="A108" s="551"/>
      <c r="B108" s="552"/>
      <c r="C108" s="559" t="s">
        <v>1592</v>
      </c>
    </row>
    <row r="109" spans="1:4" s="550" customFormat="1" ht="18">
      <c r="A109" s="551"/>
      <c r="B109" s="552"/>
      <c r="C109" s="560" t="s">
        <v>1593</v>
      </c>
    </row>
    <row r="110" spans="1:4" s="550" customFormat="1" ht="8" customHeight="1">
      <c r="A110" s="551"/>
      <c r="B110" s="552"/>
      <c r="C110" s="552"/>
    </row>
    <row r="111" spans="1:4" s="550" customFormat="1" ht="18">
      <c r="B111" s="547">
        <v>2</v>
      </c>
      <c r="C111" s="548" t="s">
        <v>1594</v>
      </c>
      <c r="D111" s="549"/>
    </row>
    <row r="112" spans="1:4" s="550" customFormat="1" ht="18">
      <c r="A112" s="551"/>
      <c r="B112" s="552"/>
      <c r="C112" s="559" t="s">
        <v>1595</v>
      </c>
    </row>
    <row r="113" spans="1:4" s="550" customFormat="1" ht="10" customHeight="1">
      <c r="A113" s="551"/>
      <c r="B113" s="552"/>
      <c r="C113" s="552"/>
    </row>
    <row r="114" spans="1:4" s="550" customFormat="1" ht="18">
      <c r="B114" s="547">
        <v>3</v>
      </c>
      <c r="C114" s="548" t="s">
        <v>1596</v>
      </c>
      <c r="D114" s="549"/>
    </row>
    <row r="115" spans="1:4" s="550" customFormat="1" ht="18">
      <c r="A115" s="551"/>
      <c r="B115" s="552"/>
      <c r="C115" s="559" t="s">
        <v>1597</v>
      </c>
    </row>
    <row r="116" spans="1:4" s="550" customFormat="1" ht="18">
      <c r="A116" s="551"/>
      <c r="B116" s="552"/>
      <c r="C116" s="559" t="s">
        <v>1598</v>
      </c>
    </row>
    <row r="117" spans="1:4" s="550" customFormat="1" ht="9" customHeight="1">
      <c r="A117" s="551"/>
      <c r="B117" s="552"/>
      <c r="C117" s="552"/>
    </row>
    <row r="118" spans="1:4" s="550" customFormat="1" ht="18">
      <c r="B118" s="547">
        <v>4</v>
      </c>
      <c r="C118" s="548" t="s">
        <v>1599</v>
      </c>
      <c r="D118" s="549"/>
    </row>
    <row r="119" spans="1:4" s="550" customFormat="1" ht="18">
      <c r="A119" s="551"/>
      <c r="B119" s="552"/>
      <c r="C119" s="559" t="s">
        <v>1600</v>
      </c>
    </row>
    <row r="120" spans="1:4" s="550" customFormat="1" ht="8" customHeight="1">
      <c r="A120" s="551"/>
      <c r="B120" s="552"/>
      <c r="C120" s="552"/>
    </row>
    <row r="121" spans="1:4" s="550" customFormat="1" ht="18">
      <c r="B121" s="547">
        <v>5</v>
      </c>
      <c r="C121" s="548" t="s">
        <v>1601</v>
      </c>
      <c r="D121" s="549"/>
    </row>
    <row r="122" spans="1:4" s="550" customFormat="1" ht="18">
      <c r="A122" s="551"/>
      <c r="B122" s="552"/>
      <c r="C122" s="559" t="s">
        <v>1602</v>
      </c>
    </row>
    <row r="123" spans="1:4" s="550" customFormat="1" ht="7.5" customHeight="1">
      <c r="A123" s="551"/>
      <c r="B123" s="552"/>
      <c r="C123" s="552"/>
    </row>
    <row r="124" spans="1:4" s="550" customFormat="1" ht="18">
      <c r="B124" s="547">
        <v>6</v>
      </c>
      <c r="C124" s="548" t="s">
        <v>1603</v>
      </c>
      <c r="D124" s="549"/>
    </row>
    <row r="125" spans="1:4" s="550" customFormat="1" ht="26" customHeight="1">
      <c r="A125" s="551"/>
      <c r="B125" s="552"/>
      <c r="C125" s="559" t="s">
        <v>1604</v>
      </c>
    </row>
    <row r="126" spans="1:4" s="550" customFormat="1" ht="18">
      <c r="A126" s="551"/>
      <c r="B126" s="552"/>
      <c r="C126" s="552"/>
    </row>
    <row r="127" spans="1:4" s="550" customFormat="1" ht="27" customHeight="1">
      <c r="C127" s="564" t="s">
        <v>1614</v>
      </c>
    </row>
    <row r="128" spans="1:4" s="550" customFormat="1" ht="17.5"/>
    <row r="129" s="550" customFormat="1" ht="17.5"/>
    <row r="130" s="550" customFormat="1" ht="17.5"/>
    <row r="131" s="550" customFormat="1" ht="17.5"/>
    <row r="132" s="550" customFormat="1" ht="17.5"/>
  </sheetData>
  <hyperlinks>
    <hyperlink ref="A2" location="Sommaire!A1" display="S"/>
  </hyperlinks>
  <pageMargins left="0.7" right="0.7" top="0.75" bottom="0.75" header="0.3" footer="0.3"/>
  <pageSetup paperSize="9" orientation="landscape" r:id="rId1"/>
  <rowBreaks count="5" manualBreakCount="5">
    <brk id="19" min="1" max="2" man="1"/>
    <brk id="47" min="1" max="2" man="1"/>
    <brk id="62" min="1" max="2" man="1"/>
    <brk id="72" min="1" max="2" man="1"/>
    <brk id="113" min="1" max="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B18"/>
  <sheetViews>
    <sheetView showGridLines="0" showRowColHeaders="0" workbookViewId="0">
      <pane ySplit="5" topLeftCell="A6" activePane="bottomLeft" state="frozen"/>
      <selection activeCell="D5" sqref="D5"/>
      <selection pane="bottomLeft" activeCell="A2" sqref="A2"/>
    </sheetView>
  </sheetViews>
  <sheetFormatPr baseColWidth="10" defaultRowHeight="15.5"/>
  <cols>
    <col min="1" max="1" width="6.4140625" style="514" customWidth="1"/>
    <col min="2" max="2" width="113.5" style="565" customWidth="1"/>
    <col min="3" max="16384" width="10.6640625" style="514"/>
  </cols>
  <sheetData>
    <row r="1" spans="1:2" ht="6.5" customHeight="1" thickBot="1"/>
    <row r="2" spans="1:2" ht="30.5" customHeight="1" thickBot="1">
      <c r="A2" s="5" t="s">
        <v>0</v>
      </c>
      <c r="B2" s="575" t="s">
        <v>1661</v>
      </c>
    </row>
    <row r="4" spans="1:2" ht="23">
      <c r="B4" s="898" t="s">
        <v>1666</v>
      </c>
    </row>
    <row r="6" spans="1:2">
      <c r="B6" s="899" t="s">
        <v>1662</v>
      </c>
    </row>
    <row r="7" spans="1:2" ht="7" customHeight="1">
      <c r="B7" s="571"/>
    </row>
    <row r="8" spans="1:2" ht="54">
      <c r="B8" s="572" t="s">
        <v>1663</v>
      </c>
    </row>
    <row r="9" spans="1:2" ht="4" customHeight="1">
      <c r="B9" s="571"/>
    </row>
    <row r="10" spans="1:2" ht="87.5" customHeight="1">
      <c r="B10" s="573" t="s">
        <v>1664</v>
      </c>
    </row>
    <row r="11" spans="1:2" ht="106.5">
      <c r="B11" s="572" t="s">
        <v>1667</v>
      </c>
    </row>
    <row r="12" spans="1:2" ht="88.5">
      <c r="B12" s="574" t="s">
        <v>1668</v>
      </c>
    </row>
    <row r="13" spans="1:2">
      <c r="B13" s="567"/>
    </row>
    <row r="14" spans="1:2" ht="18">
      <c r="B14" s="568" t="s">
        <v>1665</v>
      </c>
    </row>
    <row r="15" spans="1:2">
      <c r="B15" s="566"/>
    </row>
    <row r="16" spans="1:2" ht="20">
      <c r="B16" s="569" t="s">
        <v>1666</v>
      </c>
    </row>
    <row r="18" spans="2:2" ht="14">
      <c r="B18" s="570"/>
    </row>
  </sheetData>
  <hyperlinks>
    <hyperlink ref="A2" location="Sommaire!A1" display="S"/>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H24"/>
  <sheetViews>
    <sheetView showGridLines="0" showRowColHeaders="0" zoomScale="101" workbookViewId="0">
      <pane xSplit="1" ySplit="4" topLeftCell="B5" activePane="bottomRight" state="frozen"/>
      <selection activeCell="D5" sqref="D5"/>
      <selection pane="topRight" activeCell="D5" sqref="D5"/>
      <selection pane="bottomLeft" activeCell="D5" sqref="D5"/>
      <selection pane="bottomRight" activeCell="A2" sqref="A2"/>
    </sheetView>
  </sheetViews>
  <sheetFormatPr baseColWidth="10" defaultColWidth="12.5" defaultRowHeight="15.5"/>
  <cols>
    <col min="1" max="1" width="4.83203125" style="328" customWidth="1"/>
    <col min="2" max="3" width="1.9140625" style="328" customWidth="1"/>
    <col min="4" max="4" width="13.08203125" style="576" customWidth="1"/>
    <col min="5" max="5" width="84.5" style="577" customWidth="1"/>
    <col min="6" max="7" width="1.6640625" style="328" customWidth="1"/>
    <col min="8" max="253" width="12.5" style="328"/>
    <col min="254" max="254" width="4.83203125" style="328" customWidth="1"/>
    <col min="255" max="256" width="1.9140625" style="328" customWidth="1"/>
    <col min="257" max="257" width="13.08203125" style="328" customWidth="1"/>
    <col min="258" max="258" width="52" style="328" customWidth="1"/>
    <col min="259" max="260" width="1.6640625" style="328" customWidth="1"/>
    <col min="261" max="261" width="12.5" style="328"/>
    <col min="262" max="262" width="66.58203125" style="328" customWidth="1"/>
    <col min="263" max="509" width="12.5" style="328"/>
    <col min="510" max="510" width="4.83203125" style="328" customWidth="1"/>
    <col min="511" max="512" width="1.9140625" style="328" customWidth="1"/>
    <col min="513" max="513" width="13.08203125" style="328" customWidth="1"/>
    <col min="514" max="514" width="52" style="328" customWidth="1"/>
    <col min="515" max="516" width="1.6640625" style="328" customWidth="1"/>
    <col min="517" max="517" width="12.5" style="328"/>
    <col min="518" max="518" width="66.58203125" style="328" customWidth="1"/>
    <col min="519" max="765" width="12.5" style="328"/>
    <col min="766" max="766" width="4.83203125" style="328" customWidth="1"/>
    <col min="767" max="768" width="1.9140625" style="328" customWidth="1"/>
    <col min="769" max="769" width="13.08203125" style="328" customWidth="1"/>
    <col min="770" max="770" width="52" style="328" customWidth="1"/>
    <col min="771" max="772" width="1.6640625" style="328" customWidth="1"/>
    <col min="773" max="773" width="12.5" style="328"/>
    <col min="774" max="774" width="66.58203125" style="328" customWidth="1"/>
    <col min="775" max="1021" width="12.5" style="328"/>
    <col min="1022" max="1022" width="4.83203125" style="328" customWidth="1"/>
    <col min="1023" max="1024" width="1.9140625" style="328" customWidth="1"/>
    <col min="1025" max="1025" width="13.08203125" style="328" customWidth="1"/>
    <col min="1026" max="1026" width="52" style="328" customWidth="1"/>
    <col min="1027" max="1028" width="1.6640625" style="328" customWidth="1"/>
    <col min="1029" max="1029" width="12.5" style="328"/>
    <col min="1030" max="1030" width="66.58203125" style="328" customWidth="1"/>
    <col min="1031" max="1277" width="12.5" style="328"/>
    <col min="1278" max="1278" width="4.83203125" style="328" customWidth="1"/>
    <col min="1279" max="1280" width="1.9140625" style="328" customWidth="1"/>
    <col min="1281" max="1281" width="13.08203125" style="328" customWidth="1"/>
    <col min="1282" max="1282" width="52" style="328" customWidth="1"/>
    <col min="1283" max="1284" width="1.6640625" style="328" customWidth="1"/>
    <col min="1285" max="1285" width="12.5" style="328"/>
    <col min="1286" max="1286" width="66.58203125" style="328" customWidth="1"/>
    <col min="1287" max="1533" width="12.5" style="328"/>
    <col min="1534" max="1534" width="4.83203125" style="328" customWidth="1"/>
    <col min="1535" max="1536" width="1.9140625" style="328" customWidth="1"/>
    <col min="1537" max="1537" width="13.08203125" style="328" customWidth="1"/>
    <col min="1538" max="1538" width="52" style="328" customWidth="1"/>
    <col min="1539" max="1540" width="1.6640625" style="328" customWidth="1"/>
    <col min="1541" max="1541" width="12.5" style="328"/>
    <col min="1542" max="1542" width="66.58203125" style="328" customWidth="1"/>
    <col min="1543" max="1789" width="12.5" style="328"/>
    <col min="1790" max="1790" width="4.83203125" style="328" customWidth="1"/>
    <col min="1791" max="1792" width="1.9140625" style="328" customWidth="1"/>
    <col min="1793" max="1793" width="13.08203125" style="328" customWidth="1"/>
    <col min="1794" max="1794" width="52" style="328" customWidth="1"/>
    <col min="1795" max="1796" width="1.6640625" style="328" customWidth="1"/>
    <col min="1797" max="1797" width="12.5" style="328"/>
    <col min="1798" max="1798" width="66.58203125" style="328" customWidth="1"/>
    <col min="1799" max="2045" width="12.5" style="328"/>
    <col min="2046" max="2046" width="4.83203125" style="328" customWidth="1"/>
    <col min="2047" max="2048" width="1.9140625" style="328" customWidth="1"/>
    <col min="2049" max="2049" width="13.08203125" style="328" customWidth="1"/>
    <col min="2050" max="2050" width="52" style="328" customWidth="1"/>
    <col min="2051" max="2052" width="1.6640625" style="328" customWidth="1"/>
    <col min="2053" max="2053" width="12.5" style="328"/>
    <col min="2054" max="2054" width="66.58203125" style="328" customWidth="1"/>
    <col min="2055" max="2301" width="12.5" style="328"/>
    <col min="2302" max="2302" width="4.83203125" style="328" customWidth="1"/>
    <col min="2303" max="2304" width="1.9140625" style="328" customWidth="1"/>
    <col min="2305" max="2305" width="13.08203125" style="328" customWidth="1"/>
    <col min="2306" max="2306" width="52" style="328" customWidth="1"/>
    <col min="2307" max="2308" width="1.6640625" style="328" customWidth="1"/>
    <col min="2309" max="2309" width="12.5" style="328"/>
    <col min="2310" max="2310" width="66.58203125" style="328" customWidth="1"/>
    <col min="2311" max="2557" width="12.5" style="328"/>
    <col min="2558" max="2558" width="4.83203125" style="328" customWidth="1"/>
    <col min="2559" max="2560" width="1.9140625" style="328" customWidth="1"/>
    <col min="2561" max="2561" width="13.08203125" style="328" customWidth="1"/>
    <col min="2562" max="2562" width="52" style="328" customWidth="1"/>
    <col min="2563" max="2564" width="1.6640625" style="328" customWidth="1"/>
    <col min="2565" max="2565" width="12.5" style="328"/>
    <col min="2566" max="2566" width="66.58203125" style="328" customWidth="1"/>
    <col min="2567" max="2813" width="12.5" style="328"/>
    <col min="2814" max="2814" width="4.83203125" style="328" customWidth="1"/>
    <col min="2815" max="2816" width="1.9140625" style="328" customWidth="1"/>
    <col min="2817" max="2817" width="13.08203125" style="328" customWidth="1"/>
    <col min="2818" max="2818" width="52" style="328" customWidth="1"/>
    <col min="2819" max="2820" width="1.6640625" style="328" customWidth="1"/>
    <col min="2821" max="2821" width="12.5" style="328"/>
    <col min="2822" max="2822" width="66.58203125" style="328" customWidth="1"/>
    <col min="2823" max="3069" width="12.5" style="328"/>
    <col min="3070" max="3070" width="4.83203125" style="328" customWidth="1"/>
    <col min="3071" max="3072" width="1.9140625" style="328" customWidth="1"/>
    <col min="3073" max="3073" width="13.08203125" style="328" customWidth="1"/>
    <col min="3074" max="3074" width="52" style="328" customWidth="1"/>
    <col min="3075" max="3076" width="1.6640625" style="328" customWidth="1"/>
    <col min="3077" max="3077" width="12.5" style="328"/>
    <col min="3078" max="3078" width="66.58203125" style="328" customWidth="1"/>
    <col min="3079" max="3325" width="12.5" style="328"/>
    <col min="3326" max="3326" width="4.83203125" style="328" customWidth="1"/>
    <col min="3327" max="3328" width="1.9140625" style="328" customWidth="1"/>
    <col min="3329" max="3329" width="13.08203125" style="328" customWidth="1"/>
    <col min="3330" max="3330" width="52" style="328" customWidth="1"/>
    <col min="3331" max="3332" width="1.6640625" style="328" customWidth="1"/>
    <col min="3333" max="3333" width="12.5" style="328"/>
    <col min="3334" max="3334" width="66.58203125" style="328" customWidth="1"/>
    <col min="3335" max="3581" width="12.5" style="328"/>
    <col min="3582" max="3582" width="4.83203125" style="328" customWidth="1"/>
    <col min="3583" max="3584" width="1.9140625" style="328" customWidth="1"/>
    <col min="3585" max="3585" width="13.08203125" style="328" customWidth="1"/>
    <col min="3586" max="3586" width="52" style="328" customWidth="1"/>
    <col min="3587" max="3588" width="1.6640625" style="328" customWidth="1"/>
    <col min="3589" max="3589" width="12.5" style="328"/>
    <col min="3590" max="3590" width="66.58203125" style="328" customWidth="1"/>
    <col min="3591" max="3837" width="12.5" style="328"/>
    <col min="3838" max="3838" width="4.83203125" style="328" customWidth="1"/>
    <col min="3839" max="3840" width="1.9140625" style="328" customWidth="1"/>
    <col min="3841" max="3841" width="13.08203125" style="328" customWidth="1"/>
    <col min="3842" max="3842" width="52" style="328" customWidth="1"/>
    <col min="3843" max="3844" width="1.6640625" style="328" customWidth="1"/>
    <col min="3845" max="3845" width="12.5" style="328"/>
    <col min="3846" max="3846" width="66.58203125" style="328" customWidth="1"/>
    <col min="3847" max="4093" width="12.5" style="328"/>
    <col min="4094" max="4094" width="4.83203125" style="328" customWidth="1"/>
    <col min="4095" max="4096" width="1.9140625" style="328" customWidth="1"/>
    <col min="4097" max="4097" width="13.08203125" style="328" customWidth="1"/>
    <col min="4098" max="4098" width="52" style="328" customWidth="1"/>
    <col min="4099" max="4100" width="1.6640625" style="328" customWidth="1"/>
    <col min="4101" max="4101" width="12.5" style="328"/>
    <col min="4102" max="4102" width="66.58203125" style="328" customWidth="1"/>
    <col min="4103" max="4349" width="12.5" style="328"/>
    <col min="4350" max="4350" width="4.83203125" style="328" customWidth="1"/>
    <col min="4351" max="4352" width="1.9140625" style="328" customWidth="1"/>
    <col min="4353" max="4353" width="13.08203125" style="328" customWidth="1"/>
    <col min="4354" max="4354" width="52" style="328" customWidth="1"/>
    <col min="4355" max="4356" width="1.6640625" style="328" customWidth="1"/>
    <col min="4357" max="4357" width="12.5" style="328"/>
    <col min="4358" max="4358" width="66.58203125" style="328" customWidth="1"/>
    <col min="4359" max="4605" width="12.5" style="328"/>
    <col min="4606" max="4606" width="4.83203125" style="328" customWidth="1"/>
    <col min="4607" max="4608" width="1.9140625" style="328" customWidth="1"/>
    <col min="4609" max="4609" width="13.08203125" style="328" customWidth="1"/>
    <col min="4610" max="4610" width="52" style="328" customWidth="1"/>
    <col min="4611" max="4612" width="1.6640625" style="328" customWidth="1"/>
    <col min="4613" max="4613" width="12.5" style="328"/>
    <col min="4614" max="4614" width="66.58203125" style="328" customWidth="1"/>
    <col min="4615" max="4861" width="12.5" style="328"/>
    <col min="4862" max="4862" width="4.83203125" style="328" customWidth="1"/>
    <col min="4863" max="4864" width="1.9140625" style="328" customWidth="1"/>
    <col min="4865" max="4865" width="13.08203125" style="328" customWidth="1"/>
    <col min="4866" max="4866" width="52" style="328" customWidth="1"/>
    <col min="4867" max="4868" width="1.6640625" style="328" customWidth="1"/>
    <col min="4869" max="4869" width="12.5" style="328"/>
    <col min="4870" max="4870" width="66.58203125" style="328" customWidth="1"/>
    <col min="4871" max="5117" width="12.5" style="328"/>
    <col min="5118" max="5118" width="4.83203125" style="328" customWidth="1"/>
    <col min="5119" max="5120" width="1.9140625" style="328" customWidth="1"/>
    <col min="5121" max="5121" width="13.08203125" style="328" customWidth="1"/>
    <col min="5122" max="5122" width="52" style="328" customWidth="1"/>
    <col min="5123" max="5124" width="1.6640625" style="328" customWidth="1"/>
    <col min="5125" max="5125" width="12.5" style="328"/>
    <col min="5126" max="5126" width="66.58203125" style="328" customWidth="1"/>
    <col min="5127" max="5373" width="12.5" style="328"/>
    <col min="5374" max="5374" width="4.83203125" style="328" customWidth="1"/>
    <col min="5375" max="5376" width="1.9140625" style="328" customWidth="1"/>
    <col min="5377" max="5377" width="13.08203125" style="328" customWidth="1"/>
    <col min="5378" max="5378" width="52" style="328" customWidth="1"/>
    <col min="5379" max="5380" width="1.6640625" style="328" customWidth="1"/>
    <col min="5381" max="5381" width="12.5" style="328"/>
    <col min="5382" max="5382" width="66.58203125" style="328" customWidth="1"/>
    <col min="5383" max="5629" width="12.5" style="328"/>
    <col min="5630" max="5630" width="4.83203125" style="328" customWidth="1"/>
    <col min="5631" max="5632" width="1.9140625" style="328" customWidth="1"/>
    <col min="5633" max="5633" width="13.08203125" style="328" customWidth="1"/>
    <col min="5634" max="5634" width="52" style="328" customWidth="1"/>
    <col min="5635" max="5636" width="1.6640625" style="328" customWidth="1"/>
    <col min="5637" max="5637" width="12.5" style="328"/>
    <col min="5638" max="5638" width="66.58203125" style="328" customWidth="1"/>
    <col min="5639" max="5885" width="12.5" style="328"/>
    <col min="5886" max="5886" width="4.83203125" style="328" customWidth="1"/>
    <col min="5887" max="5888" width="1.9140625" style="328" customWidth="1"/>
    <col min="5889" max="5889" width="13.08203125" style="328" customWidth="1"/>
    <col min="5890" max="5890" width="52" style="328" customWidth="1"/>
    <col min="5891" max="5892" width="1.6640625" style="328" customWidth="1"/>
    <col min="5893" max="5893" width="12.5" style="328"/>
    <col min="5894" max="5894" width="66.58203125" style="328" customWidth="1"/>
    <col min="5895" max="6141" width="12.5" style="328"/>
    <col min="6142" max="6142" width="4.83203125" style="328" customWidth="1"/>
    <col min="6143" max="6144" width="1.9140625" style="328" customWidth="1"/>
    <col min="6145" max="6145" width="13.08203125" style="328" customWidth="1"/>
    <col min="6146" max="6146" width="52" style="328" customWidth="1"/>
    <col min="6147" max="6148" width="1.6640625" style="328" customWidth="1"/>
    <col min="6149" max="6149" width="12.5" style="328"/>
    <col min="6150" max="6150" width="66.58203125" style="328" customWidth="1"/>
    <col min="6151" max="6397" width="12.5" style="328"/>
    <col min="6398" max="6398" width="4.83203125" style="328" customWidth="1"/>
    <col min="6399" max="6400" width="1.9140625" style="328" customWidth="1"/>
    <col min="6401" max="6401" width="13.08203125" style="328" customWidth="1"/>
    <col min="6402" max="6402" width="52" style="328" customWidth="1"/>
    <col min="6403" max="6404" width="1.6640625" style="328" customWidth="1"/>
    <col min="6405" max="6405" width="12.5" style="328"/>
    <col min="6406" max="6406" width="66.58203125" style="328" customWidth="1"/>
    <col min="6407" max="6653" width="12.5" style="328"/>
    <col min="6654" max="6654" width="4.83203125" style="328" customWidth="1"/>
    <col min="6655" max="6656" width="1.9140625" style="328" customWidth="1"/>
    <col min="6657" max="6657" width="13.08203125" style="328" customWidth="1"/>
    <col min="6658" max="6658" width="52" style="328" customWidth="1"/>
    <col min="6659" max="6660" width="1.6640625" style="328" customWidth="1"/>
    <col min="6661" max="6661" width="12.5" style="328"/>
    <col min="6662" max="6662" width="66.58203125" style="328" customWidth="1"/>
    <col min="6663" max="6909" width="12.5" style="328"/>
    <col min="6910" max="6910" width="4.83203125" style="328" customWidth="1"/>
    <col min="6911" max="6912" width="1.9140625" style="328" customWidth="1"/>
    <col min="6913" max="6913" width="13.08203125" style="328" customWidth="1"/>
    <col min="6914" max="6914" width="52" style="328" customWidth="1"/>
    <col min="6915" max="6916" width="1.6640625" style="328" customWidth="1"/>
    <col min="6917" max="6917" width="12.5" style="328"/>
    <col min="6918" max="6918" width="66.58203125" style="328" customWidth="1"/>
    <col min="6919" max="7165" width="12.5" style="328"/>
    <col min="7166" max="7166" width="4.83203125" style="328" customWidth="1"/>
    <col min="7167" max="7168" width="1.9140625" style="328" customWidth="1"/>
    <col min="7169" max="7169" width="13.08203125" style="328" customWidth="1"/>
    <col min="7170" max="7170" width="52" style="328" customWidth="1"/>
    <col min="7171" max="7172" width="1.6640625" style="328" customWidth="1"/>
    <col min="7173" max="7173" width="12.5" style="328"/>
    <col min="7174" max="7174" width="66.58203125" style="328" customWidth="1"/>
    <col min="7175" max="7421" width="12.5" style="328"/>
    <col min="7422" max="7422" width="4.83203125" style="328" customWidth="1"/>
    <col min="7423" max="7424" width="1.9140625" style="328" customWidth="1"/>
    <col min="7425" max="7425" width="13.08203125" style="328" customWidth="1"/>
    <col min="7426" max="7426" width="52" style="328" customWidth="1"/>
    <col min="7427" max="7428" width="1.6640625" style="328" customWidth="1"/>
    <col min="7429" max="7429" width="12.5" style="328"/>
    <col min="7430" max="7430" width="66.58203125" style="328" customWidth="1"/>
    <col min="7431" max="7677" width="12.5" style="328"/>
    <col min="7678" max="7678" width="4.83203125" style="328" customWidth="1"/>
    <col min="7679" max="7680" width="1.9140625" style="328" customWidth="1"/>
    <col min="7681" max="7681" width="13.08203125" style="328" customWidth="1"/>
    <col min="7682" max="7682" width="52" style="328" customWidth="1"/>
    <col min="7683" max="7684" width="1.6640625" style="328" customWidth="1"/>
    <col min="7685" max="7685" width="12.5" style="328"/>
    <col min="7686" max="7686" width="66.58203125" style="328" customWidth="1"/>
    <col min="7687" max="7933" width="12.5" style="328"/>
    <col min="7934" max="7934" width="4.83203125" style="328" customWidth="1"/>
    <col min="7935" max="7936" width="1.9140625" style="328" customWidth="1"/>
    <col min="7937" max="7937" width="13.08203125" style="328" customWidth="1"/>
    <col min="7938" max="7938" width="52" style="328" customWidth="1"/>
    <col min="7939" max="7940" width="1.6640625" style="328" customWidth="1"/>
    <col min="7941" max="7941" width="12.5" style="328"/>
    <col min="7942" max="7942" width="66.58203125" style="328" customWidth="1"/>
    <col min="7943" max="8189" width="12.5" style="328"/>
    <col min="8190" max="8190" width="4.83203125" style="328" customWidth="1"/>
    <col min="8191" max="8192" width="1.9140625" style="328" customWidth="1"/>
    <col min="8193" max="8193" width="13.08203125" style="328" customWidth="1"/>
    <col min="8194" max="8194" width="52" style="328" customWidth="1"/>
    <col min="8195" max="8196" width="1.6640625" style="328" customWidth="1"/>
    <col min="8197" max="8197" width="12.5" style="328"/>
    <col min="8198" max="8198" width="66.58203125" style="328" customWidth="1"/>
    <col min="8199" max="8445" width="12.5" style="328"/>
    <col min="8446" max="8446" width="4.83203125" style="328" customWidth="1"/>
    <col min="8447" max="8448" width="1.9140625" style="328" customWidth="1"/>
    <col min="8449" max="8449" width="13.08203125" style="328" customWidth="1"/>
    <col min="8450" max="8450" width="52" style="328" customWidth="1"/>
    <col min="8451" max="8452" width="1.6640625" style="328" customWidth="1"/>
    <col min="8453" max="8453" width="12.5" style="328"/>
    <col min="8454" max="8454" width="66.58203125" style="328" customWidth="1"/>
    <col min="8455" max="8701" width="12.5" style="328"/>
    <col min="8702" max="8702" width="4.83203125" style="328" customWidth="1"/>
    <col min="8703" max="8704" width="1.9140625" style="328" customWidth="1"/>
    <col min="8705" max="8705" width="13.08203125" style="328" customWidth="1"/>
    <col min="8706" max="8706" width="52" style="328" customWidth="1"/>
    <col min="8707" max="8708" width="1.6640625" style="328" customWidth="1"/>
    <col min="8709" max="8709" width="12.5" style="328"/>
    <col min="8710" max="8710" width="66.58203125" style="328" customWidth="1"/>
    <col min="8711" max="8957" width="12.5" style="328"/>
    <col min="8958" max="8958" width="4.83203125" style="328" customWidth="1"/>
    <col min="8959" max="8960" width="1.9140625" style="328" customWidth="1"/>
    <col min="8961" max="8961" width="13.08203125" style="328" customWidth="1"/>
    <col min="8962" max="8962" width="52" style="328" customWidth="1"/>
    <col min="8963" max="8964" width="1.6640625" style="328" customWidth="1"/>
    <col min="8965" max="8965" width="12.5" style="328"/>
    <col min="8966" max="8966" width="66.58203125" style="328" customWidth="1"/>
    <col min="8967" max="9213" width="12.5" style="328"/>
    <col min="9214" max="9214" width="4.83203125" style="328" customWidth="1"/>
    <col min="9215" max="9216" width="1.9140625" style="328" customWidth="1"/>
    <col min="9217" max="9217" width="13.08203125" style="328" customWidth="1"/>
    <col min="9218" max="9218" width="52" style="328" customWidth="1"/>
    <col min="9219" max="9220" width="1.6640625" style="328" customWidth="1"/>
    <col min="9221" max="9221" width="12.5" style="328"/>
    <col min="9222" max="9222" width="66.58203125" style="328" customWidth="1"/>
    <col min="9223" max="9469" width="12.5" style="328"/>
    <col min="9470" max="9470" width="4.83203125" style="328" customWidth="1"/>
    <col min="9471" max="9472" width="1.9140625" style="328" customWidth="1"/>
    <col min="9473" max="9473" width="13.08203125" style="328" customWidth="1"/>
    <col min="9474" max="9474" width="52" style="328" customWidth="1"/>
    <col min="9475" max="9476" width="1.6640625" style="328" customWidth="1"/>
    <col min="9477" max="9477" width="12.5" style="328"/>
    <col min="9478" max="9478" width="66.58203125" style="328" customWidth="1"/>
    <col min="9479" max="9725" width="12.5" style="328"/>
    <col min="9726" max="9726" width="4.83203125" style="328" customWidth="1"/>
    <col min="9727" max="9728" width="1.9140625" style="328" customWidth="1"/>
    <col min="9729" max="9729" width="13.08203125" style="328" customWidth="1"/>
    <col min="9730" max="9730" width="52" style="328" customWidth="1"/>
    <col min="9731" max="9732" width="1.6640625" style="328" customWidth="1"/>
    <col min="9733" max="9733" width="12.5" style="328"/>
    <col min="9734" max="9734" width="66.58203125" style="328" customWidth="1"/>
    <col min="9735" max="9981" width="12.5" style="328"/>
    <col min="9982" max="9982" width="4.83203125" style="328" customWidth="1"/>
    <col min="9983" max="9984" width="1.9140625" style="328" customWidth="1"/>
    <col min="9985" max="9985" width="13.08203125" style="328" customWidth="1"/>
    <col min="9986" max="9986" width="52" style="328" customWidth="1"/>
    <col min="9987" max="9988" width="1.6640625" style="328" customWidth="1"/>
    <col min="9989" max="9989" width="12.5" style="328"/>
    <col min="9990" max="9990" width="66.58203125" style="328" customWidth="1"/>
    <col min="9991" max="10237" width="12.5" style="328"/>
    <col min="10238" max="10238" width="4.83203125" style="328" customWidth="1"/>
    <col min="10239" max="10240" width="1.9140625" style="328" customWidth="1"/>
    <col min="10241" max="10241" width="13.08203125" style="328" customWidth="1"/>
    <col min="10242" max="10242" width="52" style="328" customWidth="1"/>
    <col min="10243" max="10244" width="1.6640625" style="328" customWidth="1"/>
    <col min="10245" max="10245" width="12.5" style="328"/>
    <col min="10246" max="10246" width="66.58203125" style="328" customWidth="1"/>
    <col min="10247" max="10493" width="12.5" style="328"/>
    <col min="10494" max="10494" width="4.83203125" style="328" customWidth="1"/>
    <col min="10495" max="10496" width="1.9140625" style="328" customWidth="1"/>
    <col min="10497" max="10497" width="13.08203125" style="328" customWidth="1"/>
    <col min="10498" max="10498" width="52" style="328" customWidth="1"/>
    <col min="10499" max="10500" width="1.6640625" style="328" customWidth="1"/>
    <col min="10501" max="10501" width="12.5" style="328"/>
    <col min="10502" max="10502" width="66.58203125" style="328" customWidth="1"/>
    <col min="10503" max="10749" width="12.5" style="328"/>
    <col min="10750" max="10750" width="4.83203125" style="328" customWidth="1"/>
    <col min="10751" max="10752" width="1.9140625" style="328" customWidth="1"/>
    <col min="10753" max="10753" width="13.08203125" style="328" customWidth="1"/>
    <col min="10754" max="10754" width="52" style="328" customWidth="1"/>
    <col min="10755" max="10756" width="1.6640625" style="328" customWidth="1"/>
    <col min="10757" max="10757" width="12.5" style="328"/>
    <col min="10758" max="10758" width="66.58203125" style="328" customWidth="1"/>
    <col min="10759" max="11005" width="12.5" style="328"/>
    <col min="11006" max="11006" width="4.83203125" style="328" customWidth="1"/>
    <col min="11007" max="11008" width="1.9140625" style="328" customWidth="1"/>
    <col min="11009" max="11009" width="13.08203125" style="328" customWidth="1"/>
    <col min="11010" max="11010" width="52" style="328" customWidth="1"/>
    <col min="11011" max="11012" width="1.6640625" style="328" customWidth="1"/>
    <col min="11013" max="11013" width="12.5" style="328"/>
    <col min="11014" max="11014" width="66.58203125" style="328" customWidth="1"/>
    <col min="11015" max="11261" width="12.5" style="328"/>
    <col min="11262" max="11262" width="4.83203125" style="328" customWidth="1"/>
    <col min="11263" max="11264" width="1.9140625" style="328" customWidth="1"/>
    <col min="11265" max="11265" width="13.08203125" style="328" customWidth="1"/>
    <col min="11266" max="11266" width="52" style="328" customWidth="1"/>
    <col min="11267" max="11268" width="1.6640625" style="328" customWidth="1"/>
    <col min="11269" max="11269" width="12.5" style="328"/>
    <col min="11270" max="11270" width="66.58203125" style="328" customWidth="1"/>
    <col min="11271" max="11517" width="12.5" style="328"/>
    <col min="11518" max="11518" width="4.83203125" style="328" customWidth="1"/>
    <col min="11519" max="11520" width="1.9140625" style="328" customWidth="1"/>
    <col min="11521" max="11521" width="13.08203125" style="328" customWidth="1"/>
    <col min="11522" max="11522" width="52" style="328" customWidth="1"/>
    <col min="11523" max="11524" width="1.6640625" style="328" customWidth="1"/>
    <col min="11525" max="11525" width="12.5" style="328"/>
    <col min="11526" max="11526" width="66.58203125" style="328" customWidth="1"/>
    <col min="11527" max="11773" width="12.5" style="328"/>
    <col min="11774" max="11774" width="4.83203125" style="328" customWidth="1"/>
    <col min="11775" max="11776" width="1.9140625" style="328" customWidth="1"/>
    <col min="11777" max="11777" width="13.08203125" style="328" customWidth="1"/>
    <col min="11778" max="11778" width="52" style="328" customWidth="1"/>
    <col min="11779" max="11780" width="1.6640625" style="328" customWidth="1"/>
    <col min="11781" max="11781" width="12.5" style="328"/>
    <col min="11782" max="11782" width="66.58203125" style="328" customWidth="1"/>
    <col min="11783" max="12029" width="12.5" style="328"/>
    <col min="12030" max="12030" width="4.83203125" style="328" customWidth="1"/>
    <col min="12031" max="12032" width="1.9140625" style="328" customWidth="1"/>
    <col min="12033" max="12033" width="13.08203125" style="328" customWidth="1"/>
    <col min="12034" max="12034" width="52" style="328" customWidth="1"/>
    <col min="12035" max="12036" width="1.6640625" style="328" customWidth="1"/>
    <col min="12037" max="12037" width="12.5" style="328"/>
    <col min="12038" max="12038" width="66.58203125" style="328" customWidth="1"/>
    <col min="12039" max="12285" width="12.5" style="328"/>
    <col min="12286" max="12286" width="4.83203125" style="328" customWidth="1"/>
    <col min="12287" max="12288" width="1.9140625" style="328" customWidth="1"/>
    <col min="12289" max="12289" width="13.08203125" style="328" customWidth="1"/>
    <col min="12290" max="12290" width="52" style="328" customWidth="1"/>
    <col min="12291" max="12292" width="1.6640625" style="328" customWidth="1"/>
    <col min="12293" max="12293" width="12.5" style="328"/>
    <col min="12294" max="12294" width="66.58203125" style="328" customWidth="1"/>
    <col min="12295" max="12541" width="12.5" style="328"/>
    <col min="12542" max="12542" width="4.83203125" style="328" customWidth="1"/>
    <col min="12543" max="12544" width="1.9140625" style="328" customWidth="1"/>
    <col min="12545" max="12545" width="13.08203125" style="328" customWidth="1"/>
    <col min="12546" max="12546" width="52" style="328" customWidth="1"/>
    <col min="12547" max="12548" width="1.6640625" style="328" customWidth="1"/>
    <col min="12549" max="12549" width="12.5" style="328"/>
    <col min="12550" max="12550" width="66.58203125" style="328" customWidth="1"/>
    <col min="12551" max="12797" width="12.5" style="328"/>
    <col min="12798" max="12798" width="4.83203125" style="328" customWidth="1"/>
    <col min="12799" max="12800" width="1.9140625" style="328" customWidth="1"/>
    <col min="12801" max="12801" width="13.08203125" style="328" customWidth="1"/>
    <col min="12802" max="12802" width="52" style="328" customWidth="1"/>
    <col min="12803" max="12804" width="1.6640625" style="328" customWidth="1"/>
    <col min="12805" max="12805" width="12.5" style="328"/>
    <col min="12806" max="12806" width="66.58203125" style="328" customWidth="1"/>
    <col min="12807" max="13053" width="12.5" style="328"/>
    <col min="13054" max="13054" width="4.83203125" style="328" customWidth="1"/>
    <col min="13055" max="13056" width="1.9140625" style="328" customWidth="1"/>
    <col min="13057" max="13057" width="13.08203125" style="328" customWidth="1"/>
    <col min="13058" max="13058" width="52" style="328" customWidth="1"/>
    <col min="13059" max="13060" width="1.6640625" style="328" customWidth="1"/>
    <col min="13061" max="13061" width="12.5" style="328"/>
    <col min="13062" max="13062" width="66.58203125" style="328" customWidth="1"/>
    <col min="13063" max="13309" width="12.5" style="328"/>
    <col min="13310" max="13310" width="4.83203125" style="328" customWidth="1"/>
    <col min="13311" max="13312" width="1.9140625" style="328" customWidth="1"/>
    <col min="13313" max="13313" width="13.08203125" style="328" customWidth="1"/>
    <col min="13314" max="13314" width="52" style="328" customWidth="1"/>
    <col min="13315" max="13316" width="1.6640625" style="328" customWidth="1"/>
    <col min="13317" max="13317" width="12.5" style="328"/>
    <col min="13318" max="13318" width="66.58203125" style="328" customWidth="1"/>
    <col min="13319" max="13565" width="12.5" style="328"/>
    <col min="13566" max="13566" width="4.83203125" style="328" customWidth="1"/>
    <col min="13567" max="13568" width="1.9140625" style="328" customWidth="1"/>
    <col min="13569" max="13569" width="13.08203125" style="328" customWidth="1"/>
    <col min="13570" max="13570" width="52" style="328" customWidth="1"/>
    <col min="13571" max="13572" width="1.6640625" style="328" customWidth="1"/>
    <col min="13573" max="13573" width="12.5" style="328"/>
    <col min="13574" max="13574" width="66.58203125" style="328" customWidth="1"/>
    <col min="13575" max="13821" width="12.5" style="328"/>
    <col min="13822" max="13822" width="4.83203125" style="328" customWidth="1"/>
    <col min="13823" max="13824" width="1.9140625" style="328" customWidth="1"/>
    <col min="13825" max="13825" width="13.08203125" style="328" customWidth="1"/>
    <col min="13826" max="13826" width="52" style="328" customWidth="1"/>
    <col min="13827" max="13828" width="1.6640625" style="328" customWidth="1"/>
    <col min="13829" max="13829" width="12.5" style="328"/>
    <col min="13830" max="13830" width="66.58203125" style="328" customWidth="1"/>
    <col min="13831" max="14077" width="12.5" style="328"/>
    <col min="14078" max="14078" width="4.83203125" style="328" customWidth="1"/>
    <col min="14079" max="14080" width="1.9140625" style="328" customWidth="1"/>
    <col min="14081" max="14081" width="13.08203125" style="328" customWidth="1"/>
    <col min="14082" max="14082" width="52" style="328" customWidth="1"/>
    <col min="14083" max="14084" width="1.6640625" style="328" customWidth="1"/>
    <col min="14085" max="14085" width="12.5" style="328"/>
    <col min="14086" max="14086" width="66.58203125" style="328" customWidth="1"/>
    <col min="14087" max="14333" width="12.5" style="328"/>
    <col min="14334" max="14334" width="4.83203125" style="328" customWidth="1"/>
    <col min="14335" max="14336" width="1.9140625" style="328" customWidth="1"/>
    <col min="14337" max="14337" width="13.08203125" style="328" customWidth="1"/>
    <col min="14338" max="14338" width="52" style="328" customWidth="1"/>
    <col min="14339" max="14340" width="1.6640625" style="328" customWidth="1"/>
    <col min="14341" max="14341" width="12.5" style="328"/>
    <col min="14342" max="14342" width="66.58203125" style="328" customWidth="1"/>
    <col min="14343" max="14589" width="12.5" style="328"/>
    <col min="14590" max="14590" width="4.83203125" style="328" customWidth="1"/>
    <col min="14591" max="14592" width="1.9140625" style="328" customWidth="1"/>
    <col min="14593" max="14593" width="13.08203125" style="328" customWidth="1"/>
    <col min="14594" max="14594" width="52" style="328" customWidth="1"/>
    <col min="14595" max="14596" width="1.6640625" style="328" customWidth="1"/>
    <col min="14597" max="14597" width="12.5" style="328"/>
    <col min="14598" max="14598" width="66.58203125" style="328" customWidth="1"/>
    <col min="14599" max="14845" width="12.5" style="328"/>
    <col min="14846" max="14846" width="4.83203125" style="328" customWidth="1"/>
    <col min="14847" max="14848" width="1.9140625" style="328" customWidth="1"/>
    <col min="14849" max="14849" width="13.08203125" style="328" customWidth="1"/>
    <col min="14850" max="14850" width="52" style="328" customWidth="1"/>
    <col min="14851" max="14852" width="1.6640625" style="328" customWidth="1"/>
    <col min="14853" max="14853" width="12.5" style="328"/>
    <col min="14854" max="14854" width="66.58203125" style="328" customWidth="1"/>
    <col min="14855" max="15101" width="12.5" style="328"/>
    <col min="15102" max="15102" width="4.83203125" style="328" customWidth="1"/>
    <col min="15103" max="15104" width="1.9140625" style="328" customWidth="1"/>
    <col min="15105" max="15105" width="13.08203125" style="328" customWidth="1"/>
    <col min="15106" max="15106" width="52" style="328" customWidth="1"/>
    <col min="15107" max="15108" width="1.6640625" style="328" customWidth="1"/>
    <col min="15109" max="15109" width="12.5" style="328"/>
    <col min="15110" max="15110" width="66.58203125" style="328" customWidth="1"/>
    <col min="15111" max="15357" width="12.5" style="328"/>
    <col min="15358" max="15358" width="4.83203125" style="328" customWidth="1"/>
    <col min="15359" max="15360" width="1.9140625" style="328" customWidth="1"/>
    <col min="15361" max="15361" width="13.08203125" style="328" customWidth="1"/>
    <col min="15362" max="15362" width="52" style="328" customWidth="1"/>
    <col min="15363" max="15364" width="1.6640625" style="328" customWidth="1"/>
    <col min="15365" max="15365" width="12.5" style="328"/>
    <col min="15366" max="15366" width="66.58203125" style="328" customWidth="1"/>
    <col min="15367" max="15613" width="12.5" style="328"/>
    <col min="15614" max="15614" width="4.83203125" style="328" customWidth="1"/>
    <col min="15615" max="15616" width="1.9140625" style="328" customWidth="1"/>
    <col min="15617" max="15617" width="13.08203125" style="328" customWidth="1"/>
    <col min="15618" max="15618" width="52" style="328" customWidth="1"/>
    <col min="15619" max="15620" width="1.6640625" style="328" customWidth="1"/>
    <col min="15621" max="15621" width="12.5" style="328"/>
    <col min="15622" max="15622" width="66.58203125" style="328" customWidth="1"/>
    <col min="15623" max="15869" width="12.5" style="328"/>
    <col min="15870" max="15870" width="4.83203125" style="328" customWidth="1"/>
    <col min="15871" max="15872" width="1.9140625" style="328" customWidth="1"/>
    <col min="15873" max="15873" width="13.08203125" style="328" customWidth="1"/>
    <col min="15874" max="15874" width="52" style="328" customWidth="1"/>
    <col min="15875" max="15876" width="1.6640625" style="328" customWidth="1"/>
    <col min="15877" max="15877" width="12.5" style="328"/>
    <col min="15878" max="15878" width="66.58203125" style="328" customWidth="1"/>
    <col min="15879" max="16125" width="12.5" style="328"/>
    <col min="16126" max="16126" width="4.83203125" style="328" customWidth="1"/>
    <col min="16127" max="16128" width="1.9140625" style="328" customWidth="1"/>
    <col min="16129" max="16129" width="13.08203125" style="328" customWidth="1"/>
    <col min="16130" max="16130" width="52" style="328" customWidth="1"/>
    <col min="16131" max="16132" width="1.6640625" style="328" customWidth="1"/>
    <col min="16133" max="16133" width="12.5" style="328"/>
    <col min="16134" max="16134" width="66.58203125" style="328" customWidth="1"/>
    <col min="16135" max="16384" width="12.5" style="328"/>
  </cols>
  <sheetData>
    <row r="1" spans="1:8" s="514" customFormat="1" ht="7.5" customHeight="1" thickBot="1">
      <c r="B1" s="565"/>
    </row>
    <row r="2" spans="1:8" s="514" customFormat="1" ht="24" customHeight="1" thickBot="1">
      <c r="A2" s="5" t="s">
        <v>0</v>
      </c>
      <c r="D2" s="1374" t="s">
        <v>1675</v>
      </c>
      <c r="E2" s="1375"/>
      <c r="F2" s="1375"/>
      <c r="G2" s="1376"/>
    </row>
    <row r="3" spans="1:8" ht="3.5" customHeight="1"/>
    <row r="4" spans="1:8" s="607" customFormat="1" ht="26.5" customHeight="1">
      <c r="D4" s="608"/>
      <c r="E4" s="609" t="s">
        <v>1676</v>
      </c>
    </row>
    <row r="5" spans="1:8" ht="7" customHeight="1" thickBot="1"/>
    <row r="6" spans="1:8" ht="12" customHeight="1" thickTop="1">
      <c r="B6" s="578"/>
      <c r="C6" s="579"/>
      <c r="D6" s="580"/>
      <c r="E6" s="581"/>
      <c r="F6" s="579"/>
      <c r="G6" s="582"/>
    </row>
    <row r="7" spans="1:8" ht="8.25" customHeight="1">
      <c r="B7" s="583"/>
      <c r="C7" s="584"/>
      <c r="D7" s="585"/>
      <c r="E7" s="586"/>
      <c r="F7" s="584"/>
      <c r="G7" s="587"/>
    </row>
    <row r="8" spans="1:8" s="327" customFormat="1" ht="68" customHeight="1">
      <c r="B8" s="583"/>
      <c r="C8" s="584"/>
      <c r="D8" s="588"/>
      <c r="E8" s="589" t="s">
        <v>1670</v>
      </c>
      <c r="F8" s="590"/>
      <c r="G8" s="587"/>
      <c r="H8" s="328"/>
    </row>
    <row r="9" spans="1:8" s="327" customFormat="1" ht="31.5" customHeight="1">
      <c r="B9" s="583"/>
      <c r="C9" s="584"/>
      <c r="D9" s="1373" t="s">
        <v>1671</v>
      </c>
      <c r="E9" s="1373"/>
      <c r="F9" s="590"/>
      <c r="G9" s="587"/>
    </row>
    <row r="10" spans="1:8" ht="45.5" customHeight="1">
      <c r="B10" s="583"/>
      <c r="C10" s="584"/>
      <c r="D10" s="1380" t="s">
        <v>1672</v>
      </c>
      <c r="E10" s="1380"/>
      <c r="F10" s="584"/>
      <c r="G10" s="587"/>
    </row>
    <row r="11" spans="1:8" ht="62.5" customHeight="1">
      <c r="B11" s="583"/>
      <c r="C11" s="584"/>
      <c r="D11" s="1373" t="s">
        <v>1673</v>
      </c>
      <c r="E11" s="1373"/>
      <c r="F11" s="584"/>
      <c r="G11" s="587"/>
    </row>
    <row r="12" spans="1:8" ht="4.5" hidden="1" customHeight="1">
      <c r="B12" s="591"/>
      <c r="C12" s="592"/>
      <c r="F12" s="593"/>
      <c r="G12" s="594"/>
    </row>
    <row r="13" spans="1:8" s="598" customFormat="1" ht="21" customHeight="1">
      <c r="B13" s="595"/>
      <c r="C13" s="588"/>
      <c r="D13" s="1379" t="s">
        <v>1674</v>
      </c>
      <c r="E13" s="1379"/>
      <c r="F13" s="588"/>
      <c r="G13" s="596"/>
      <c r="H13" s="597"/>
    </row>
    <row r="14" spans="1:8" ht="10.5" customHeight="1" thickBot="1">
      <c r="B14" s="599"/>
      <c r="C14" s="600"/>
      <c r="D14" s="601"/>
      <c r="E14" s="602"/>
      <c r="F14" s="600"/>
      <c r="G14" s="603"/>
    </row>
    <row r="15" spans="1:8" ht="10" customHeight="1" thickTop="1" thickBot="1"/>
    <row r="16" spans="1:8" ht="74.5" customHeight="1" thickTop="1">
      <c r="B16" s="1297"/>
      <c r="C16" s="1295"/>
      <c r="D16" s="1381" t="s">
        <v>4720</v>
      </c>
      <c r="E16" s="1381"/>
      <c r="F16" s="1381"/>
      <c r="G16" s="1292"/>
    </row>
    <row r="17" spans="2:7" ht="57" customHeight="1">
      <c r="B17" s="1298"/>
      <c r="C17" s="327"/>
      <c r="D17" s="1377" t="s">
        <v>4721</v>
      </c>
      <c r="E17" s="1377"/>
      <c r="F17" s="1377"/>
      <c r="G17" s="1293"/>
    </row>
    <row r="18" spans="2:7" ht="136.5" customHeight="1">
      <c r="B18" s="1298"/>
      <c r="C18" s="327"/>
      <c r="D18" s="1377" t="s">
        <v>4724</v>
      </c>
      <c r="E18" s="1377"/>
      <c r="F18" s="1377"/>
      <c r="G18" s="1293"/>
    </row>
    <row r="19" spans="2:7" ht="6.5" customHeight="1">
      <c r="B19" s="1298"/>
      <c r="C19" s="327"/>
      <c r="D19" s="1377"/>
      <c r="E19" s="1377"/>
      <c r="F19" s="1377"/>
      <c r="G19" s="1293"/>
    </row>
    <row r="20" spans="2:7">
      <c r="B20" s="1298"/>
      <c r="C20" s="327"/>
      <c r="D20" s="1377" t="s">
        <v>4723</v>
      </c>
      <c r="E20" s="1377"/>
      <c r="F20" s="1377"/>
      <c r="G20" s="1293"/>
    </row>
    <row r="21" spans="2:7">
      <c r="B21" s="1298"/>
      <c r="C21" s="327"/>
      <c r="D21" s="1377" t="s">
        <v>4722</v>
      </c>
      <c r="E21" s="1377"/>
      <c r="F21" s="1377"/>
      <c r="G21" s="1293"/>
    </row>
    <row r="22" spans="2:7" ht="16" thickBot="1">
      <c r="B22" s="1299"/>
      <c r="C22" s="1296"/>
      <c r="D22" s="1378"/>
      <c r="E22" s="1378"/>
      <c r="F22" s="1378"/>
      <c r="G22" s="1294"/>
    </row>
    <row r="23" spans="2:7" ht="16" thickTop="1"/>
    <row r="24" spans="2:7" s="604" customFormat="1" ht="18">
      <c r="D24" s="605"/>
      <c r="E24" s="606" t="s">
        <v>1669</v>
      </c>
    </row>
  </sheetData>
  <mergeCells count="12">
    <mergeCell ref="D9:E9"/>
    <mergeCell ref="D2:G2"/>
    <mergeCell ref="D21:F21"/>
    <mergeCell ref="D22:F22"/>
    <mergeCell ref="D13:E13"/>
    <mergeCell ref="D11:E11"/>
    <mergeCell ref="D10:E10"/>
    <mergeCell ref="D16:F16"/>
    <mergeCell ref="D17:F17"/>
    <mergeCell ref="D18:F18"/>
    <mergeCell ref="D19:F19"/>
    <mergeCell ref="D20:F20"/>
  </mergeCells>
  <hyperlinks>
    <hyperlink ref="A2" location="Sommaire!A1" display="S"/>
    <hyperlink ref="E24" r:id="rId1" display="http://11988.sg-autorepondeur.fr/image.php/?photo=c2ctYXV0b3JlcG9uZGV1ci5jb20vdXJsLnBocC8/ZT0zOTYyNzImYz0xMTk4OCZhPTc1MDQmdXJsPVlteHZaeTV2YkdsMmFXVnlZMnhsY21NdVkyOXRMMkpzYjJkMVpTOD0="/>
  </hyperlinks>
  <printOptions horizontalCentered="1" verticalCentered="1"/>
  <pageMargins left="0.39370078740157483" right="0.39370078740157483" top="0.39370078740157483" bottom="0.39370078740157483" header="0.51181102362204722" footer="0.51181102362204722"/>
  <pageSetup paperSize="9" scale="135"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D25"/>
  <sheetViews>
    <sheetView showGridLines="0" showRowColHeaders="0" zoomScaleNormal="100" workbookViewId="0">
      <pane xSplit="2" ySplit="5" topLeftCell="C6" activePane="bottomRight" state="frozen"/>
      <selection activeCell="D5" sqref="D5"/>
      <selection pane="topRight" activeCell="D5" sqref="D5"/>
      <selection pane="bottomLeft" activeCell="D5" sqref="D5"/>
      <selection pane="bottomRight" activeCell="A2" sqref="A2"/>
    </sheetView>
  </sheetViews>
  <sheetFormatPr baseColWidth="10" defaultColWidth="11" defaultRowHeight="15.5"/>
  <cols>
    <col min="1" max="1" width="5" style="1" customWidth="1"/>
    <col min="2" max="2" width="13.08203125" style="6" customWidth="1"/>
    <col min="3" max="3" width="2.75" style="6" customWidth="1"/>
    <col min="4" max="4" width="101.58203125" style="610" customWidth="1"/>
    <col min="5" max="16384" width="11" style="1"/>
  </cols>
  <sheetData>
    <row r="1" spans="1:4" ht="7.5" customHeight="1" thickBot="1"/>
    <row r="2" spans="1:4" ht="28" customHeight="1" thickBot="1">
      <c r="A2" s="5" t="s">
        <v>0</v>
      </c>
      <c r="D2" s="617" t="s">
        <v>1682</v>
      </c>
    </row>
    <row r="3" spans="1:4" ht="7" customHeight="1">
      <c r="D3" s="615"/>
    </row>
    <row r="4" spans="1:4" ht="33.5" customHeight="1">
      <c r="A4" s="1382" t="s">
        <v>1684</v>
      </c>
      <c r="B4" s="1382"/>
      <c r="D4" s="616" t="s">
        <v>1681</v>
      </c>
    </row>
    <row r="5" spans="1:4" ht="5.5" customHeight="1"/>
    <row r="6" spans="1:4" ht="6.5" customHeight="1"/>
    <row r="7" spans="1:4" s="514" customFormat="1" ht="145" customHeight="1">
      <c r="B7" s="565"/>
      <c r="C7" s="565"/>
      <c r="D7" s="572" t="s">
        <v>1679</v>
      </c>
    </row>
    <row r="8" spans="1:4" ht="167.5" customHeight="1">
      <c r="D8" s="572" t="s">
        <v>1680</v>
      </c>
    </row>
    <row r="9" spans="1:4" ht="16" thickBot="1"/>
    <row r="10" spans="1:4" ht="27.5" customHeight="1">
      <c r="D10" s="620" t="s">
        <v>1685</v>
      </c>
    </row>
    <row r="11" spans="1:4" ht="9.5" customHeight="1">
      <c r="D11" s="618"/>
    </row>
    <row r="12" spans="1:4" ht="25">
      <c r="D12" s="1122" t="s">
        <v>1183</v>
      </c>
    </row>
    <row r="13" spans="1:4" ht="16" thickBot="1">
      <c r="D13" s="619"/>
    </row>
    <row r="14" spans="1:4">
      <c r="D14" s="612"/>
    </row>
    <row r="15" spans="1:4">
      <c r="D15" s="613" t="s">
        <v>1686</v>
      </c>
    </row>
    <row r="16" spans="1:4">
      <c r="D16" s="612"/>
    </row>
    <row r="17" spans="4:4">
      <c r="D17" s="611"/>
    </row>
    <row r="18" spans="4:4">
      <c r="D18" s="612"/>
    </row>
    <row r="19" spans="4:4">
      <c r="D19" s="613"/>
    </row>
    <row r="22" spans="4:4" ht="23">
      <c r="D22" s="614"/>
    </row>
    <row r="23" spans="4:4">
      <c r="D23" s="612"/>
    </row>
    <row r="24" spans="4:4">
      <c r="D24" s="613"/>
    </row>
    <row r="25" spans="4:4">
      <c r="D25" s="613"/>
    </row>
  </sheetData>
  <mergeCells count="1">
    <mergeCell ref="A4:B4"/>
  </mergeCells>
  <phoneticPr fontId="9" type="noConversion"/>
  <hyperlinks>
    <hyperlink ref="A2" location="Sommaire!A1" display="S"/>
  </hyperlinks>
  <printOptions horizontalCentered="1"/>
  <pageMargins left="0.59055118110236204" right="0.39370078740157499" top="0.59055118110236204" bottom="0.59055118110236204" header="0.511811023622047" footer="0.511811023622047"/>
  <pageSetup paperSize="9" orientation="portrait" horizontalDpi="0" verticalDpi="0" r:id="rId1"/>
  <headerFooter alignWithMargins="0">
    <oddFooter xml:space="preserve">&amp;L&amp;8&amp;F &amp;A &amp;R&amp;8&amp;P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F3562"/>
  <sheetViews>
    <sheetView showGridLines="0" showRowColHeaders="0" zoomScaleNormal="100" workbookViewId="0">
      <pane xSplit="1" ySplit="4" topLeftCell="B5" activePane="bottomRight" state="frozen"/>
      <selection activeCell="D5" sqref="D5"/>
      <selection pane="topRight" activeCell="D5" sqref="D5"/>
      <selection pane="bottomLeft" activeCell="D5" sqref="D5"/>
      <selection pane="bottomRight" activeCell="A2" sqref="A2"/>
    </sheetView>
  </sheetViews>
  <sheetFormatPr baseColWidth="10" defaultRowHeight="17.5"/>
  <cols>
    <col min="1" max="1" width="6.1640625" style="622" customWidth="1"/>
    <col min="2" max="2" width="1.4140625" style="622" customWidth="1"/>
    <col min="3" max="3" width="120.08203125" style="621" customWidth="1"/>
    <col min="4" max="16384" width="10.6640625" style="622"/>
  </cols>
  <sheetData>
    <row r="1" spans="1:3" s="514" customFormat="1" ht="6" customHeight="1" thickBot="1">
      <c r="C1" s="565"/>
    </row>
    <row r="2" spans="1:3" s="514" customFormat="1" ht="30.5" customHeight="1" thickBot="1">
      <c r="A2" s="5" t="s">
        <v>0</v>
      </c>
      <c r="C2" s="575" t="s">
        <v>1957</v>
      </c>
    </row>
    <row r="3" spans="1:3" ht="7" customHeight="1"/>
    <row r="4" spans="1:3" ht="17" customHeight="1">
      <c r="C4" s="1100" t="s">
        <v>4437</v>
      </c>
    </row>
    <row r="5" spans="1:3" ht="7" customHeight="1"/>
    <row r="6" spans="1:3" ht="7" customHeight="1"/>
    <row r="7" spans="1:3" ht="18">
      <c r="C7" s="623" t="s">
        <v>1687</v>
      </c>
    </row>
    <row r="8" spans="1:3" ht="6.5" customHeight="1"/>
    <row r="9" spans="1:3" ht="36">
      <c r="C9" s="623" t="s">
        <v>1688</v>
      </c>
    </row>
    <row r="10" spans="1:3" ht="8.5" customHeight="1"/>
    <row r="11" spans="1:3" ht="36">
      <c r="C11" s="623" t="s">
        <v>1689</v>
      </c>
    </row>
    <row r="12" spans="1:3" ht="8.5" customHeight="1"/>
    <row r="13" spans="1:3" ht="18">
      <c r="C13" s="623" t="s">
        <v>1690</v>
      </c>
    </row>
    <row r="15" spans="1:3">
      <c r="C15" s="624"/>
    </row>
    <row r="17" spans="3:3" ht="36">
      <c r="C17" s="623" t="s">
        <v>1691</v>
      </c>
    </row>
    <row r="18" spans="3:3" ht="18">
      <c r="C18" s="623"/>
    </row>
    <row r="19" spans="3:3" ht="18">
      <c r="C19" s="623" t="s">
        <v>1692</v>
      </c>
    </row>
    <row r="20" spans="3:3" ht="7" customHeight="1">
      <c r="C20" s="623"/>
    </row>
    <row r="21" spans="3:3" ht="18">
      <c r="C21" s="623" t="s">
        <v>1693</v>
      </c>
    </row>
    <row r="22" spans="3:3" ht="7.5" customHeight="1">
      <c r="C22" s="623"/>
    </row>
    <row r="23" spans="3:3" ht="18">
      <c r="C23" s="623" t="s">
        <v>1694</v>
      </c>
    </row>
    <row r="24" spans="3:3" ht="5.5" customHeight="1">
      <c r="C24" s="623"/>
    </row>
    <row r="25" spans="3:3" ht="18">
      <c r="C25" s="623" t="s">
        <v>1695</v>
      </c>
    </row>
    <row r="26" spans="3:3" ht="9.5" customHeight="1">
      <c r="C26" s="623"/>
    </row>
    <row r="27" spans="3:3" ht="18">
      <c r="C27" s="623" t="s">
        <v>1696</v>
      </c>
    </row>
    <row r="28" spans="3:3" ht="8.5" customHeight="1">
      <c r="C28" s="623"/>
    </row>
    <row r="29" spans="3:3" ht="18">
      <c r="C29" s="623" t="s">
        <v>1697</v>
      </c>
    </row>
    <row r="30" spans="3:3" ht="6.5" customHeight="1">
      <c r="C30" s="623"/>
    </row>
    <row r="31" spans="3:3" ht="18">
      <c r="C31" s="623" t="s">
        <v>1698</v>
      </c>
    </row>
    <row r="32" spans="3:3" ht="7.5" customHeight="1">
      <c r="C32" s="623"/>
    </row>
    <row r="33" spans="3:3" ht="18">
      <c r="C33" s="623" t="s">
        <v>1699</v>
      </c>
    </row>
    <row r="34" spans="3:3" ht="18">
      <c r="C34" s="623"/>
    </row>
    <row r="35" spans="3:3" ht="18">
      <c r="C35" s="623" t="s">
        <v>1700</v>
      </c>
    </row>
    <row r="36" spans="3:3" ht="18">
      <c r="C36" s="623"/>
    </row>
    <row r="37" spans="3:3" ht="18">
      <c r="C37" s="625" t="s">
        <v>1701</v>
      </c>
    </row>
    <row r="38" spans="3:3" ht="18">
      <c r="C38" s="623"/>
    </row>
    <row r="39" spans="3:3" ht="18">
      <c r="C39" s="623" t="s">
        <v>1702</v>
      </c>
    </row>
    <row r="40" spans="3:3" ht="18">
      <c r="C40" s="623"/>
    </row>
    <row r="41" spans="3:3" ht="18">
      <c r="C41" s="623" t="s">
        <v>1703</v>
      </c>
    </row>
    <row r="42" spans="3:3" ht="18">
      <c r="C42" s="623"/>
    </row>
    <row r="43" spans="3:3" ht="36">
      <c r="C43" s="623" t="s">
        <v>1704</v>
      </c>
    </row>
    <row r="44" spans="3:3" ht="18">
      <c r="C44" s="623"/>
    </row>
    <row r="45" spans="3:3" ht="36">
      <c r="C45" s="623" t="s">
        <v>1705</v>
      </c>
    </row>
    <row r="46" spans="3:3" ht="18">
      <c r="C46" s="623"/>
    </row>
    <row r="47" spans="3:3" ht="18">
      <c r="C47" s="623" t="s">
        <v>1706</v>
      </c>
    </row>
    <row r="48" spans="3:3" ht="8" customHeight="1">
      <c r="C48" s="623"/>
    </row>
    <row r="49" spans="3:3" ht="18">
      <c r="C49" s="623" t="s">
        <v>1707</v>
      </c>
    </row>
    <row r="50" spans="3:3" ht="10" customHeight="1">
      <c r="C50" s="623"/>
    </row>
    <row r="51" spans="3:3" ht="18">
      <c r="C51" s="623" t="s">
        <v>1708</v>
      </c>
    </row>
    <row r="52" spans="3:3" ht="9" customHeight="1">
      <c r="C52" s="623"/>
    </row>
    <row r="53" spans="3:3" ht="36">
      <c r="C53" s="623" t="s">
        <v>1709</v>
      </c>
    </row>
    <row r="54" spans="3:3" ht="18">
      <c r="C54" s="623"/>
    </row>
    <row r="55" spans="3:3" ht="18">
      <c r="C55" s="623" t="s">
        <v>1710</v>
      </c>
    </row>
    <row r="56" spans="3:3" ht="18">
      <c r="C56" s="623"/>
    </row>
    <row r="57" spans="3:3" ht="36">
      <c r="C57" s="623" t="s">
        <v>1711</v>
      </c>
    </row>
    <row r="58" spans="3:3" ht="18">
      <c r="C58" s="623"/>
    </row>
    <row r="59" spans="3:3" ht="18">
      <c r="C59" s="625"/>
    </row>
    <row r="60" spans="3:3" ht="18">
      <c r="C60" s="623"/>
    </row>
    <row r="61" spans="3:3" ht="18">
      <c r="C61" s="623" t="s">
        <v>1712</v>
      </c>
    </row>
    <row r="62" spans="3:3" ht="18">
      <c r="C62" s="623"/>
    </row>
    <row r="63" spans="3:3" ht="18">
      <c r="C63" s="623" t="s">
        <v>1713</v>
      </c>
    </row>
    <row r="64" spans="3:3" ht="7.5" customHeight="1">
      <c r="C64" s="623"/>
    </row>
    <row r="65" spans="3:3" ht="18">
      <c r="C65" s="623" t="s">
        <v>1714</v>
      </c>
    </row>
    <row r="66" spans="3:3" ht="6" customHeight="1">
      <c r="C66" s="623"/>
    </row>
    <row r="67" spans="3:3" ht="18">
      <c r="C67" s="623" t="s">
        <v>1715</v>
      </c>
    </row>
    <row r="68" spans="3:3" ht="7.5" customHeight="1">
      <c r="C68" s="623"/>
    </row>
    <row r="69" spans="3:3" ht="18">
      <c r="C69" s="623" t="s">
        <v>1716</v>
      </c>
    </row>
    <row r="70" spans="3:3" ht="18">
      <c r="C70" s="623" t="s">
        <v>1717</v>
      </c>
    </row>
    <row r="71" spans="3:3" ht="18">
      <c r="C71" s="623"/>
    </row>
    <row r="72" spans="3:3" ht="18">
      <c r="C72" s="625"/>
    </row>
    <row r="73" spans="3:3" ht="18">
      <c r="C73" s="623"/>
    </row>
    <row r="74" spans="3:3" ht="18.5">
      <c r="C74" s="626" t="s">
        <v>1718</v>
      </c>
    </row>
    <row r="75" spans="3:3" ht="18">
      <c r="C75" s="623" t="s">
        <v>1719</v>
      </c>
    </row>
    <row r="76" spans="3:3" ht="18">
      <c r="C76" s="623" t="s">
        <v>1720</v>
      </c>
    </row>
    <row r="77" spans="3:3" ht="18">
      <c r="C77" s="623" t="s">
        <v>1721</v>
      </c>
    </row>
    <row r="78" spans="3:3" ht="18">
      <c r="C78" s="623" t="s">
        <v>1722</v>
      </c>
    </row>
    <row r="79" spans="3:3" ht="18">
      <c r="C79" s="623" t="s">
        <v>1723</v>
      </c>
    </row>
    <row r="80" spans="3:3" ht="18">
      <c r="C80" s="623"/>
    </row>
    <row r="81" spans="3:3" ht="18">
      <c r="C81" s="623" t="s">
        <v>1724</v>
      </c>
    </row>
    <row r="82" spans="3:3" ht="18">
      <c r="C82" s="623"/>
    </row>
    <row r="83" spans="3:3" ht="36">
      <c r="C83" s="623" t="s">
        <v>1725</v>
      </c>
    </row>
    <row r="84" spans="3:3" ht="18">
      <c r="C84" s="623" t="s">
        <v>1726</v>
      </c>
    </row>
    <row r="85" spans="3:3" ht="18">
      <c r="C85" s="623" t="s">
        <v>1727</v>
      </c>
    </row>
    <row r="86" spans="3:3" ht="18">
      <c r="C86" s="623"/>
    </row>
    <row r="87" spans="3:3" ht="18">
      <c r="C87" s="625"/>
    </row>
    <row r="88" spans="3:3" ht="18">
      <c r="C88" s="623"/>
    </row>
    <row r="89" spans="3:3" ht="15.5">
      <c r="C89" s="627" t="s">
        <v>1728</v>
      </c>
    </row>
    <row r="90" spans="3:3" ht="15">
      <c r="C90" s="628"/>
    </row>
    <row r="91" spans="3:3" s="630" customFormat="1" ht="18">
      <c r="C91" s="629" t="s">
        <v>1729</v>
      </c>
    </row>
    <row r="92" spans="3:3" s="630" customFormat="1" ht="18">
      <c r="C92" s="629" t="s">
        <v>1730</v>
      </c>
    </row>
    <row r="93" spans="3:3" s="630" customFormat="1" ht="18">
      <c r="C93" s="629" t="s">
        <v>1731</v>
      </c>
    </row>
    <row r="94" spans="3:3" s="630" customFormat="1" ht="18">
      <c r="C94" s="629" t="s">
        <v>1732</v>
      </c>
    </row>
    <row r="95" spans="3:3" s="630" customFormat="1" ht="18">
      <c r="C95" s="629" t="s">
        <v>1733</v>
      </c>
    </row>
    <row r="96" spans="3:3" s="630" customFormat="1" ht="18">
      <c r="C96" s="629" t="s">
        <v>1734</v>
      </c>
    </row>
    <row r="97" spans="3:3" s="630" customFormat="1" ht="18">
      <c r="C97" s="629" t="s">
        <v>1735</v>
      </c>
    </row>
    <row r="98" spans="3:3" s="630" customFormat="1" ht="18">
      <c r="C98" s="629" t="s">
        <v>1736</v>
      </c>
    </row>
    <row r="99" spans="3:3" s="630" customFormat="1" ht="18">
      <c r="C99" s="629" t="s">
        <v>1737</v>
      </c>
    </row>
    <row r="100" spans="3:3" s="630" customFormat="1" ht="18">
      <c r="C100" s="629" t="s">
        <v>1738</v>
      </c>
    </row>
    <row r="101" spans="3:3" s="630" customFormat="1" ht="18">
      <c r="C101" s="629" t="s">
        <v>1739</v>
      </c>
    </row>
    <row r="102" spans="3:3" s="630" customFormat="1" ht="18">
      <c r="C102" s="629" t="s">
        <v>1740</v>
      </c>
    </row>
    <row r="103" spans="3:3" s="630" customFormat="1" ht="18">
      <c r="C103" s="629" t="s">
        <v>1741</v>
      </c>
    </row>
    <row r="104" spans="3:3" s="630" customFormat="1" ht="18">
      <c r="C104" s="629" t="s">
        <v>1742</v>
      </c>
    </row>
    <row r="105" spans="3:3" ht="18">
      <c r="C105" s="623"/>
    </row>
    <row r="106" spans="3:3" ht="18">
      <c r="C106" s="625"/>
    </row>
    <row r="107" spans="3:3" ht="18">
      <c r="C107" s="623"/>
    </row>
    <row r="108" spans="3:3" ht="22.5">
      <c r="C108" s="631" t="s">
        <v>1743</v>
      </c>
    </row>
    <row r="109" spans="3:3" ht="14">
      <c r="C109" s="622"/>
    </row>
    <row r="110" spans="3:3" ht="22.5">
      <c r="C110" s="631" t="s">
        <v>1744</v>
      </c>
    </row>
    <row r="111" spans="3:3" ht="14">
      <c r="C111" s="622"/>
    </row>
    <row r="112" spans="3:3" ht="22.5">
      <c r="C112" s="631" t="s">
        <v>1745</v>
      </c>
    </row>
    <row r="113" spans="3:3" ht="14">
      <c r="C113" s="622"/>
    </row>
    <row r="114" spans="3:3" ht="22.5">
      <c r="C114" s="631" t="s">
        <v>1746</v>
      </c>
    </row>
    <row r="115" spans="3:3" ht="14">
      <c r="C115" s="622"/>
    </row>
    <row r="116" spans="3:3" ht="22.5">
      <c r="C116" s="631" t="s">
        <v>1747</v>
      </c>
    </row>
    <row r="117" spans="3:3" ht="14">
      <c r="C117" s="622"/>
    </row>
    <row r="118" spans="3:3" ht="22.5">
      <c r="C118" s="631" t="s">
        <v>1748</v>
      </c>
    </row>
    <row r="119" spans="3:3" ht="14">
      <c r="C119" s="622"/>
    </row>
    <row r="120" spans="3:3" ht="22.5">
      <c r="C120" s="631" t="s">
        <v>1749</v>
      </c>
    </row>
    <row r="121" spans="3:3" ht="14">
      <c r="C121" s="622"/>
    </row>
    <row r="122" spans="3:3" ht="22.5">
      <c r="C122" s="631" t="s">
        <v>1750</v>
      </c>
    </row>
    <row r="123" spans="3:3" ht="14">
      <c r="C123" s="622"/>
    </row>
    <row r="124" spans="3:3" ht="22.5">
      <c r="C124" s="631" t="s">
        <v>1751</v>
      </c>
    </row>
    <row r="125" spans="3:3" ht="14">
      <c r="C125" s="622"/>
    </row>
    <row r="126" spans="3:3" ht="22.5">
      <c r="C126" s="631" t="s">
        <v>1752</v>
      </c>
    </row>
    <row r="127" spans="3:3" ht="14">
      <c r="C127" s="622"/>
    </row>
    <row r="128" spans="3:3" ht="22.5">
      <c r="C128" s="631" t="s">
        <v>1753</v>
      </c>
    </row>
    <row r="129" spans="3:3" ht="14">
      <c r="C129" s="622"/>
    </row>
    <row r="130" spans="3:3" ht="22.5">
      <c r="C130" s="631" t="s">
        <v>1754</v>
      </c>
    </row>
    <row r="131" spans="3:3" ht="14">
      <c r="C131" s="622"/>
    </row>
    <row r="132" spans="3:3" ht="22.5">
      <c r="C132" s="631" t="s">
        <v>1755</v>
      </c>
    </row>
    <row r="133" spans="3:3" ht="14">
      <c r="C133" s="622"/>
    </row>
    <row r="134" spans="3:3" ht="22.5">
      <c r="C134" s="631" t="s">
        <v>1756</v>
      </c>
    </row>
    <row r="135" spans="3:3" ht="14">
      <c r="C135" s="622"/>
    </row>
    <row r="136" spans="3:3" ht="22.5">
      <c r="C136" s="631" t="s">
        <v>1757</v>
      </c>
    </row>
    <row r="137" spans="3:3" ht="14">
      <c r="C137" s="622"/>
    </row>
    <row r="138" spans="3:3" ht="22.5">
      <c r="C138" s="631" t="s">
        <v>1758</v>
      </c>
    </row>
    <row r="139" spans="3:3" ht="14">
      <c r="C139" s="622"/>
    </row>
    <row r="140" spans="3:3" ht="22.5">
      <c r="C140" s="631" t="s">
        <v>1759</v>
      </c>
    </row>
    <row r="141" spans="3:3" ht="14">
      <c r="C141" s="622"/>
    </row>
    <row r="142" spans="3:3" ht="22.5">
      <c r="C142" s="631" t="s">
        <v>1760</v>
      </c>
    </row>
    <row r="143" spans="3:3" ht="14">
      <c r="C143" s="622"/>
    </row>
    <row r="144" spans="3:3" ht="22.5">
      <c r="C144" s="631" t="s">
        <v>1761</v>
      </c>
    </row>
    <row r="145" spans="3:3" ht="14">
      <c r="C145" s="622"/>
    </row>
    <row r="146" spans="3:3" ht="22.5">
      <c r="C146" s="631" t="s">
        <v>1762</v>
      </c>
    </row>
    <row r="147" spans="3:3" ht="14">
      <c r="C147" s="622"/>
    </row>
    <row r="148" spans="3:3" ht="22.5">
      <c r="C148" s="631" t="s">
        <v>1763</v>
      </c>
    </row>
    <row r="149" spans="3:3" ht="14">
      <c r="C149" s="622"/>
    </row>
    <row r="150" spans="3:3" ht="22.5">
      <c r="C150" s="631" t="s">
        <v>1764</v>
      </c>
    </row>
    <row r="151" spans="3:3" ht="14">
      <c r="C151" s="622"/>
    </row>
    <row r="152" spans="3:3" ht="22.5">
      <c r="C152" s="631" t="s">
        <v>1765</v>
      </c>
    </row>
    <row r="153" spans="3:3" ht="14">
      <c r="C153" s="622"/>
    </row>
    <row r="154" spans="3:3" ht="22.5">
      <c r="C154" s="631" t="s">
        <v>1766</v>
      </c>
    </row>
    <row r="155" spans="3:3" ht="14">
      <c r="C155" s="622"/>
    </row>
    <row r="156" spans="3:3" ht="22.5">
      <c r="C156" s="631" t="s">
        <v>1767</v>
      </c>
    </row>
    <row r="157" spans="3:3" ht="14">
      <c r="C157" s="622"/>
    </row>
    <row r="158" spans="3:3" ht="22.5">
      <c r="C158" s="631" t="s">
        <v>1768</v>
      </c>
    </row>
    <row r="159" spans="3:3" ht="14">
      <c r="C159" s="622"/>
    </row>
    <row r="160" spans="3:3" ht="22.5">
      <c r="C160" s="631" t="s">
        <v>1769</v>
      </c>
    </row>
    <row r="161" spans="3:3" ht="14">
      <c r="C161" s="622"/>
    </row>
    <row r="162" spans="3:3" ht="22.5">
      <c r="C162" s="631" t="s">
        <v>1770</v>
      </c>
    </row>
    <row r="163" spans="3:3" ht="14">
      <c r="C163" s="622"/>
    </row>
    <row r="164" spans="3:3" ht="22.5">
      <c r="C164" s="631" t="s">
        <v>1771</v>
      </c>
    </row>
    <row r="165" spans="3:3" ht="14">
      <c r="C165" s="622"/>
    </row>
    <row r="166" spans="3:3" ht="22.5">
      <c r="C166" s="631" t="s">
        <v>1772</v>
      </c>
    </row>
    <row r="168" spans="3:3">
      <c r="C168" s="624"/>
    </row>
    <row r="170" spans="3:3" ht="36">
      <c r="C170" s="632" t="s">
        <v>1773</v>
      </c>
    </row>
    <row r="171" spans="3:3" ht="18">
      <c r="C171" s="632" t="s">
        <v>1774</v>
      </c>
    </row>
    <row r="172" spans="3:3" ht="36">
      <c r="C172" s="632" t="s">
        <v>1775</v>
      </c>
    </row>
    <row r="173" spans="3:3" ht="15.5">
      <c r="C173" s="633" t="s">
        <v>1776</v>
      </c>
    </row>
    <row r="174" spans="3:3" ht="18">
      <c r="C174" s="632" t="s">
        <v>1777</v>
      </c>
    </row>
    <row r="175" spans="3:3" ht="36">
      <c r="C175" s="632" t="s">
        <v>1778</v>
      </c>
    </row>
    <row r="176" spans="3:3" ht="18">
      <c r="C176" s="632" t="s">
        <v>1779</v>
      </c>
    </row>
    <row r="177" spans="3:3" ht="18">
      <c r="C177" s="632" t="s">
        <v>1780</v>
      </c>
    </row>
    <row r="178" spans="3:3" ht="18">
      <c r="C178" s="632" t="s">
        <v>1776</v>
      </c>
    </row>
    <row r="179" spans="3:3" ht="18">
      <c r="C179" s="632" t="s">
        <v>1781</v>
      </c>
    </row>
    <row r="180" spans="3:3" ht="18">
      <c r="C180" s="632" t="s">
        <v>1782</v>
      </c>
    </row>
    <row r="181" spans="3:3" ht="18">
      <c r="C181" s="632" t="s">
        <v>1783</v>
      </c>
    </row>
    <row r="182" spans="3:3" ht="18">
      <c r="C182" s="632" t="s">
        <v>1784</v>
      </c>
    </row>
    <row r="183" spans="3:3" ht="18">
      <c r="C183" s="632" t="s">
        <v>1785</v>
      </c>
    </row>
    <row r="184" spans="3:3" ht="18">
      <c r="C184" s="632" t="s">
        <v>1786</v>
      </c>
    </row>
    <row r="185" spans="3:3" ht="18">
      <c r="C185" s="632" t="s">
        <v>1787</v>
      </c>
    </row>
    <row r="186" spans="3:3" ht="18">
      <c r="C186" s="632" t="s">
        <v>1788</v>
      </c>
    </row>
    <row r="187" spans="3:3" ht="36">
      <c r="C187" s="632" t="s">
        <v>1789</v>
      </c>
    </row>
    <row r="188" spans="3:3" ht="18">
      <c r="C188" s="632" t="s">
        <v>1790</v>
      </c>
    </row>
    <row r="189" spans="3:3" ht="18">
      <c r="C189" s="632" t="s">
        <v>1776</v>
      </c>
    </row>
    <row r="190" spans="3:3" ht="36">
      <c r="C190" s="632" t="s">
        <v>1791</v>
      </c>
    </row>
    <row r="191" spans="3:3" ht="18">
      <c r="C191" s="632" t="s">
        <v>1792</v>
      </c>
    </row>
    <row r="192" spans="3:3" ht="18">
      <c r="C192" s="632" t="s">
        <v>1793</v>
      </c>
    </row>
    <row r="193" spans="3:3" ht="18">
      <c r="C193" s="632" t="s">
        <v>1794</v>
      </c>
    </row>
    <row r="194" spans="3:3" ht="18">
      <c r="C194" s="632" t="s">
        <v>1795</v>
      </c>
    </row>
    <row r="195" spans="3:3" ht="18">
      <c r="C195" s="632" t="s">
        <v>1776</v>
      </c>
    </row>
    <row r="196" spans="3:3" ht="36">
      <c r="C196" s="632" t="s">
        <v>1796</v>
      </c>
    </row>
    <row r="197" spans="3:3" ht="18">
      <c r="C197" s="632" t="s">
        <v>1797</v>
      </c>
    </row>
    <row r="198" spans="3:3" ht="18">
      <c r="C198" s="632" t="s">
        <v>1798</v>
      </c>
    </row>
    <row r="199" spans="3:3" ht="18">
      <c r="C199" s="632" t="s">
        <v>1799</v>
      </c>
    </row>
    <row r="200" spans="3:3" ht="18">
      <c r="C200" s="632" t="s">
        <v>1776</v>
      </c>
    </row>
    <row r="201" spans="3:3" ht="36">
      <c r="C201" s="632" t="s">
        <v>1800</v>
      </c>
    </row>
    <row r="202" spans="3:3" ht="36">
      <c r="C202" s="632" t="s">
        <v>1801</v>
      </c>
    </row>
    <row r="203" spans="3:3" ht="18">
      <c r="C203" s="632" t="s">
        <v>1802</v>
      </c>
    </row>
    <row r="205" spans="3:3">
      <c r="C205" s="624"/>
    </row>
    <row r="207" spans="3:3" ht="18">
      <c r="C207" s="634" t="s">
        <v>1803</v>
      </c>
    </row>
    <row r="208" spans="3:3">
      <c r="C208" s="635" t="s">
        <v>1804</v>
      </c>
    </row>
    <row r="209" spans="3:3">
      <c r="C209" s="635" t="s">
        <v>1805</v>
      </c>
    </row>
    <row r="210" spans="3:3">
      <c r="C210" s="635" t="s">
        <v>1806</v>
      </c>
    </row>
    <row r="211" spans="3:3">
      <c r="C211" s="635" t="s">
        <v>1807</v>
      </c>
    </row>
    <row r="212" spans="3:3">
      <c r="C212" s="635" t="s">
        <v>1808</v>
      </c>
    </row>
    <row r="213" spans="3:3">
      <c r="C213" s="635" t="s">
        <v>1809</v>
      </c>
    </row>
    <row r="214" spans="3:3">
      <c r="C214" s="635" t="s">
        <v>1810</v>
      </c>
    </row>
    <row r="215" spans="3:3">
      <c r="C215" s="635" t="s">
        <v>1811</v>
      </c>
    </row>
    <row r="216" spans="3:3">
      <c r="C216" s="635" t="s">
        <v>1812</v>
      </c>
    </row>
    <row r="217" spans="3:3">
      <c r="C217" s="635" t="s">
        <v>1813</v>
      </c>
    </row>
    <row r="218" spans="3:3">
      <c r="C218" s="635" t="s">
        <v>1814</v>
      </c>
    </row>
    <row r="219" spans="3:3">
      <c r="C219" s="635" t="s">
        <v>1815</v>
      </c>
    </row>
    <row r="220" spans="3:3">
      <c r="C220" s="635" t="s">
        <v>1816</v>
      </c>
    </row>
    <row r="221" spans="3:3">
      <c r="C221" s="635" t="s">
        <v>1817</v>
      </c>
    </row>
    <row r="222" spans="3:3" ht="14">
      <c r="C222" s="622"/>
    </row>
    <row r="223" spans="3:3" ht="15.5">
      <c r="C223" s="636"/>
    </row>
    <row r="225" spans="3:3" ht="23">
      <c r="C225" s="637" t="s">
        <v>1818</v>
      </c>
    </row>
    <row r="226" spans="3:3" ht="7.5" customHeight="1">
      <c r="C226" s="638" t="s">
        <v>1819</v>
      </c>
    </row>
    <row r="227" spans="3:3" ht="36">
      <c r="C227" s="639" t="s">
        <v>1820</v>
      </c>
    </row>
    <row r="228" spans="3:3" ht="18">
      <c r="C228" s="639" t="s">
        <v>1819</v>
      </c>
    </row>
    <row r="229" spans="3:3" ht="36">
      <c r="C229" s="639" t="s">
        <v>1821</v>
      </c>
    </row>
    <row r="230" spans="3:3">
      <c r="C230" s="640" t="s">
        <v>1822</v>
      </c>
    </row>
    <row r="231" spans="3:3" ht="18">
      <c r="C231" s="639" t="s">
        <v>1823</v>
      </c>
    </row>
    <row r="232" spans="3:3" ht="36">
      <c r="C232" s="639" t="s">
        <v>1824</v>
      </c>
    </row>
    <row r="233" spans="3:3" ht="18">
      <c r="C233" s="641" t="s">
        <v>1825</v>
      </c>
    </row>
    <row r="234" spans="3:3" ht="23.5" customHeight="1">
      <c r="C234" s="639" t="s">
        <v>1826</v>
      </c>
    </row>
    <row r="235" spans="3:3" ht="18">
      <c r="C235" s="639" t="s">
        <v>1827</v>
      </c>
    </row>
    <row r="236" spans="3:3" ht="18">
      <c r="C236" s="639" t="s">
        <v>1828</v>
      </c>
    </row>
    <row r="237" spans="3:3" ht="18">
      <c r="C237" s="639" t="s">
        <v>1829</v>
      </c>
    </row>
    <row r="238" spans="3:3" ht="18">
      <c r="C238" s="639" t="s">
        <v>1830</v>
      </c>
    </row>
    <row r="239" spans="3:3" ht="18">
      <c r="C239" s="639" t="s">
        <v>1831</v>
      </c>
    </row>
    <row r="240" spans="3:3" ht="18">
      <c r="C240" s="639" t="s">
        <v>1832</v>
      </c>
    </row>
    <row r="241" spans="3:3" ht="18">
      <c r="C241" s="639" t="s">
        <v>1833</v>
      </c>
    </row>
    <row r="242" spans="3:3" ht="18">
      <c r="C242" s="639" t="s">
        <v>1834</v>
      </c>
    </row>
    <row r="243" spans="3:3" ht="18">
      <c r="C243" s="639" t="s">
        <v>1835</v>
      </c>
    </row>
    <row r="244" spans="3:3" ht="36">
      <c r="C244" s="639" t="s">
        <v>1836</v>
      </c>
    </row>
    <row r="245" spans="3:3" ht="36">
      <c r="C245" s="639" t="s">
        <v>1837</v>
      </c>
    </row>
    <row r="246" spans="3:3" ht="36">
      <c r="C246" s="639" t="s">
        <v>1838</v>
      </c>
    </row>
    <row r="247" spans="3:3" ht="36">
      <c r="C247" s="639" t="s">
        <v>1839</v>
      </c>
    </row>
    <row r="248" spans="3:3" ht="18">
      <c r="C248" s="639" t="s">
        <v>1840</v>
      </c>
    </row>
    <row r="249" spans="3:3" ht="18">
      <c r="C249" s="639" t="s">
        <v>1841</v>
      </c>
    </row>
    <row r="250" spans="3:3" ht="36">
      <c r="C250" s="639" t="s">
        <v>1842</v>
      </c>
    </row>
    <row r="251" spans="3:3" ht="36">
      <c r="C251" s="639" t="s">
        <v>1843</v>
      </c>
    </row>
    <row r="252" spans="3:3" ht="18">
      <c r="C252" s="639" t="s">
        <v>1844</v>
      </c>
    </row>
    <row r="253" spans="3:3" ht="18">
      <c r="C253" s="639" t="s">
        <v>1845</v>
      </c>
    </row>
    <row r="254" spans="3:3" ht="18">
      <c r="C254" s="639" t="s">
        <v>1846</v>
      </c>
    </row>
    <row r="255" spans="3:3" ht="36">
      <c r="C255" s="639" t="s">
        <v>1847</v>
      </c>
    </row>
    <row r="256" spans="3:3" ht="18">
      <c r="C256" s="639" t="s">
        <v>1848</v>
      </c>
    </row>
    <row r="257" spans="3:3" ht="20">
      <c r="C257" s="642" t="s">
        <v>1849</v>
      </c>
    </row>
    <row r="258" spans="3:3" ht="7.5" customHeight="1">
      <c r="C258" s="638" t="s">
        <v>1819</v>
      </c>
    </row>
    <row r="259" spans="3:3" ht="20">
      <c r="C259" s="643" t="s">
        <v>1850</v>
      </c>
    </row>
    <row r="260" spans="3:3" ht="8" customHeight="1">
      <c r="C260" s="644" t="s">
        <v>1851</v>
      </c>
    </row>
    <row r="261" spans="3:3" ht="20">
      <c r="C261" s="644" t="s">
        <v>1852</v>
      </c>
    </row>
    <row r="262" spans="3:3" ht="5" customHeight="1">
      <c r="C262" s="644" t="s">
        <v>1819</v>
      </c>
    </row>
    <row r="263" spans="3:3" ht="20">
      <c r="C263" s="643" t="s">
        <v>1853</v>
      </c>
    </row>
    <row r="264" spans="3:3" ht="10.5" customHeight="1">
      <c r="C264" s="643"/>
    </row>
    <row r="265" spans="3:3" ht="20">
      <c r="C265" s="644" t="s">
        <v>1854</v>
      </c>
    </row>
    <row r="266" spans="3:3" ht="20">
      <c r="C266" s="645" t="s">
        <v>1855</v>
      </c>
    </row>
    <row r="267" spans="3:3" ht="20">
      <c r="C267" s="645" t="s">
        <v>1856</v>
      </c>
    </row>
    <row r="268" spans="3:3" ht="20">
      <c r="C268" s="645" t="s">
        <v>1857</v>
      </c>
    </row>
    <row r="269" spans="3:3" ht="6.5" customHeight="1">
      <c r="C269" s="644"/>
    </row>
    <row r="270" spans="3:3" ht="20">
      <c r="C270" s="642" t="s">
        <v>1858</v>
      </c>
    </row>
    <row r="272" spans="3:3">
      <c r="C272" s="624"/>
    </row>
    <row r="274" spans="3:3" ht="20">
      <c r="C274" s="646" t="s">
        <v>1859</v>
      </c>
    </row>
    <row r="275" spans="3:3" ht="20">
      <c r="C275" s="647" t="s">
        <v>1860</v>
      </c>
    </row>
    <row r="276" spans="3:3" ht="20">
      <c r="C276" s="647" t="s">
        <v>1861</v>
      </c>
    </row>
    <row r="277" spans="3:3" ht="20">
      <c r="C277" s="646" t="s">
        <v>1862</v>
      </c>
    </row>
    <row r="278" spans="3:3" ht="20">
      <c r="C278" s="647" t="s">
        <v>1863</v>
      </c>
    </row>
    <row r="279" spans="3:3" ht="20">
      <c r="C279" s="647" t="s">
        <v>1864</v>
      </c>
    </row>
    <row r="280" spans="3:3" ht="20">
      <c r="C280" s="646" t="s">
        <v>1865</v>
      </c>
    </row>
    <row r="281" spans="3:3" ht="20">
      <c r="C281" s="647" t="s">
        <v>1866</v>
      </c>
    </row>
    <row r="282" spans="3:3" ht="20">
      <c r="C282" s="647" t="s">
        <v>1867</v>
      </c>
    </row>
    <row r="283" spans="3:3" ht="20">
      <c r="C283" s="647" t="s">
        <v>1868</v>
      </c>
    </row>
    <row r="284" spans="3:3" ht="20">
      <c r="C284" s="646" t="s">
        <v>1869</v>
      </c>
    </row>
    <row r="285" spans="3:3" ht="20">
      <c r="C285" s="647" t="s">
        <v>1866</v>
      </c>
    </row>
    <row r="286" spans="3:3" ht="20">
      <c r="C286" s="647" t="s">
        <v>1870</v>
      </c>
    </row>
    <row r="287" spans="3:3" ht="20">
      <c r="C287" s="647" t="s">
        <v>1871</v>
      </c>
    </row>
    <row r="289" spans="3:3">
      <c r="C289" s="624"/>
    </row>
    <row r="310" spans="3:5" ht="23">
      <c r="C310" s="637" t="s">
        <v>1872</v>
      </c>
    </row>
    <row r="311" spans="3:5" ht="7" customHeight="1"/>
    <row r="312" spans="3:5" ht="23">
      <c r="C312" s="637" t="s">
        <v>1873</v>
      </c>
    </row>
    <row r="313" spans="3:5" ht="20">
      <c r="C313" s="648" t="s">
        <v>1874</v>
      </c>
      <c r="E313" s="622">
        <f>117-40</f>
        <v>77</v>
      </c>
    </row>
    <row r="314" spans="3:5" ht="20">
      <c r="C314" s="648" t="s">
        <v>1875</v>
      </c>
    </row>
    <row r="315" spans="3:5" ht="20">
      <c r="C315" s="648" t="s">
        <v>1876</v>
      </c>
    </row>
    <row r="316" spans="3:5" ht="20">
      <c r="C316" s="648" t="s">
        <v>1877</v>
      </c>
    </row>
    <row r="317" spans="3:5" ht="20">
      <c r="C317" s="648" t="s">
        <v>1878</v>
      </c>
    </row>
    <row r="318" spans="3:5" ht="60">
      <c r="C318" s="648" t="s">
        <v>1879</v>
      </c>
    </row>
    <row r="319" spans="3:5" ht="20">
      <c r="C319" s="648" t="s">
        <v>1880</v>
      </c>
    </row>
    <row r="320" spans="3:5" ht="20">
      <c r="C320" s="642" t="s">
        <v>1881</v>
      </c>
    </row>
    <row r="321" spans="3:5" ht="20">
      <c r="C321" s="648" t="s">
        <v>1882</v>
      </c>
    </row>
    <row r="322" spans="3:5" ht="20">
      <c r="C322" s="648" t="s">
        <v>1883</v>
      </c>
      <c r="D322" s="622">
        <f>77+40</f>
        <v>117</v>
      </c>
      <c r="E322" s="622">
        <f>1945+72</f>
        <v>2017</v>
      </c>
    </row>
    <row r="323" spans="3:5" ht="40">
      <c r="C323" s="648" t="s">
        <v>1884</v>
      </c>
      <c r="E323" s="622">
        <f>E322-D322</f>
        <v>1900</v>
      </c>
    </row>
    <row r="324" spans="3:5" ht="20">
      <c r="C324" s="648" t="s">
        <v>1885</v>
      </c>
    </row>
    <row r="325" spans="3:5" ht="20">
      <c r="C325" s="648" t="s">
        <v>1886</v>
      </c>
      <c r="E325" s="622">
        <f>117-72</f>
        <v>45</v>
      </c>
    </row>
    <row r="326" spans="3:5" ht="20">
      <c r="C326" s="648"/>
    </row>
    <row r="327" spans="3:5" ht="20">
      <c r="C327" s="648" t="s">
        <v>1887</v>
      </c>
    </row>
    <row r="328" spans="3:5" ht="40">
      <c r="C328" s="648" t="s">
        <v>1888</v>
      </c>
    </row>
    <row r="329" spans="3:5" ht="20">
      <c r="C329" s="648" t="s">
        <v>1889</v>
      </c>
    </row>
    <row r="330" spans="3:5" ht="20">
      <c r="C330" s="648" t="s">
        <v>1890</v>
      </c>
    </row>
    <row r="331" spans="3:5" ht="20">
      <c r="C331" s="648" t="s">
        <v>1891</v>
      </c>
    </row>
    <row r="332" spans="3:5" ht="20">
      <c r="C332" s="648" t="s">
        <v>1892</v>
      </c>
    </row>
    <row r="334" spans="3:5">
      <c r="C334" s="624"/>
    </row>
    <row r="336" spans="3:5" ht="18">
      <c r="C336" s="649" t="s">
        <v>1893</v>
      </c>
    </row>
    <row r="337" spans="3:3">
      <c r="C337" s="650"/>
    </row>
    <row r="338" spans="3:3" ht="18">
      <c r="C338" s="632" t="s">
        <v>1894</v>
      </c>
    </row>
    <row r="339" spans="3:3" ht="14">
      <c r="C339" s="651"/>
    </row>
    <row r="340" spans="3:3" ht="18">
      <c r="C340" s="632" t="s">
        <v>1895</v>
      </c>
    </row>
    <row r="341" spans="3:3" ht="14">
      <c r="C341" s="651"/>
    </row>
    <row r="342" spans="3:3" ht="18">
      <c r="C342" s="632" t="s">
        <v>1896</v>
      </c>
    </row>
    <row r="343" spans="3:3" ht="14">
      <c r="C343" s="651"/>
    </row>
    <row r="344" spans="3:3" ht="18">
      <c r="C344" s="632" t="s">
        <v>1897</v>
      </c>
    </row>
    <row r="345" spans="3:3" ht="14">
      <c r="C345" s="651"/>
    </row>
    <row r="346" spans="3:3" ht="18">
      <c r="C346" s="632" t="s">
        <v>1898</v>
      </c>
    </row>
    <row r="347" spans="3:3" ht="14">
      <c r="C347" s="651"/>
    </row>
    <row r="348" spans="3:3" ht="36">
      <c r="C348" s="632" t="s">
        <v>1899</v>
      </c>
    </row>
    <row r="349" spans="3:3" ht="14">
      <c r="C349" s="651"/>
    </row>
    <row r="350" spans="3:3" ht="18">
      <c r="C350" s="649" t="s">
        <v>1900</v>
      </c>
    </row>
    <row r="351" spans="3:3" ht="18">
      <c r="C351" s="652"/>
    </row>
    <row r="352" spans="3:3" ht="18">
      <c r="C352" s="652" t="s">
        <v>1901</v>
      </c>
    </row>
    <row r="353" spans="3:3" ht="14">
      <c r="C353" s="651"/>
    </row>
    <row r="354" spans="3:3" ht="18">
      <c r="C354" s="652" t="s">
        <v>1902</v>
      </c>
    </row>
    <row r="355" spans="3:3" ht="14">
      <c r="C355" s="651"/>
    </row>
    <row r="356" spans="3:3" ht="18">
      <c r="C356" s="652" t="s">
        <v>1903</v>
      </c>
    </row>
    <row r="357" spans="3:3" ht="14">
      <c r="C357" s="651"/>
    </row>
    <row r="358" spans="3:3" ht="18">
      <c r="C358" s="652" t="s">
        <v>1904</v>
      </c>
    </row>
    <row r="359" spans="3:3" ht="14">
      <c r="C359" s="651"/>
    </row>
    <row r="360" spans="3:3" ht="18">
      <c r="C360" s="652" t="s">
        <v>1905</v>
      </c>
    </row>
    <row r="361" spans="3:3" ht="14">
      <c r="C361" s="651"/>
    </row>
    <row r="362" spans="3:3" ht="18">
      <c r="C362" s="649" t="s">
        <v>1906</v>
      </c>
    </row>
    <row r="363" spans="3:3" ht="18">
      <c r="C363" s="652"/>
    </row>
    <row r="364" spans="3:3" ht="18">
      <c r="C364" s="652" t="s">
        <v>1907</v>
      </c>
    </row>
    <row r="365" spans="3:3" ht="14">
      <c r="C365" s="651"/>
    </row>
    <row r="366" spans="3:3" ht="18">
      <c r="C366" s="652" t="s">
        <v>1908</v>
      </c>
    </row>
    <row r="367" spans="3:3" ht="14">
      <c r="C367" s="651"/>
    </row>
    <row r="368" spans="3:3" ht="18">
      <c r="C368" s="652" t="s">
        <v>1909</v>
      </c>
    </row>
    <row r="369" spans="3:3" ht="14">
      <c r="C369" s="651"/>
    </row>
    <row r="370" spans="3:3" ht="18">
      <c r="C370" s="649" t="s">
        <v>1910</v>
      </c>
    </row>
    <row r="371" spans="3:3" ht="18">
      <c r="C371" s="652"/>
    </row>
    <row r="372" spans="3:3" ht="35.5">
      <c r="C372" s="652" t="s">
        <v>1911</v>
      </c>
    </row>
    <row r="373" spans="3:3" ht="14">
      <c r="C373" s="651"/>
    </row>
    <row r="374" spans="3:3" ht="18">
      <c r="C374" s="652" t="s">
        <v>1912</v>
      </c>
    </row>
    <row r="375" spans="3:3" ht="14">
      <c r="C375" s="651"/>
    </row>
    <row r="376" spans="3:3" ht="18">
      <c r="C376" s="652" t="s">
        <v>1913</v>
      </c>
    </row>
    <row r="377" spans="3:3" ht="14">
      <c r="C377" s="651"/>
    </row>
    <row r="378" spans="3:3" ht="18">
      <c r="C378" s="652" t="s">
        <v>1914</v>
      </c>
    </row>
    <row r="379" spans="3:3" ht="14">
      <c r="C379" s="651"/>
    </row>
    <row r="380" spans="3:3" ht="35.5">
      <c r="C380" s="652" t="s">
        <v>1915</v>
      </c>
    </row>
    <row r="381" spans="3:3" ht="14">
      <c r="C381" s="651"/>
    </row>
    <row r="382" spans="3:3" ht="18">
      <c r="C382" s="652" t="s">
        <v>1916</v>
      </c>
    </row>
    <row r="383" spans="3:3" ht="14">
      <c r="C383" s="651"/>
    </row>
    <row r="384" spans="3:3" ht="18">
      <c r="C384" s="652" t="s">
        <v>1917</v>
      </c>
    </row>
    <row r="385" spans="3:3" ht="14">
      <c r="C385" s="651"/>
    </row>
    <row r="386" spans="3:3" ht="18">
      <c r="C386" s="652" t="s">
        <v>1918</v>
      </c>
    </row>
    <row r="387" spans="3:3" ht="14">
      <c r="C387" s="651"/>
    </row>
    <row r="388" spans="3:3" ht="18">
      <c r="C388" s="649" t="s">
        <v>1919</v>
      </c>
    </row>
    <row r="389" spans="3:3">
      <c r="C389" s="653"/>
    </row>
    <row r="390" spans="3:3" ht="18">
      <c r="C390" s="652" t="s">
        <v>1920</v>
      </c>
    </row>
    <row r="391" spans="3:3" ht="14">
      <c r="C391" s="651"/>
    </row>
    <row r="392" spans="3:3" ht="18">
      <c r="C392" s="652" t="s">
        <v>1921</v>
      </c>
    </row>
    <row r="393" spans="3:3" ht="14">
      <c r="C393" s="651"/>
    </row>
    <row r="394" spans="3:3" ht="18">
      <c r="C394" s="652" t="s">
        <v>1922</v>
      </c>
    </row>
    <row r="395" spans="3:3" ht="14">
      <c r="C395" s="651"/>
    </row>
    <row r="396" spans="3:3" ht="18">
      <c r="C396" s="649" t="s">
        <v>1923</v>
      </c>
    </row>
    <row r="397" spans="3:3" ht="18">
      <c r="C397" s="652"/>
    </row>
    <row r="398" spans="3:3" ht="18">
      <c r="C398" s="652" t="s">
        <v>1924</v>
      </c>
    </row>
    <row r="399" spans="3:3" ht="14">
      <c r="C399" s="651"/>
    </row>
    <row r="400" spans="3:3" ht="18">
      <c r="C400" s="652" t="s">
        <v>1925</v>
      </c>
    </row>
    <row r="401" spans="3:3" ht="14">
      <c r="C401" s="651"/>
    </row>
    <row r="402" spans="3:3" ht="18">
      <c r="C402" s="652" t="s">
        <v>1926</v>
      </c>
    </row>
    <row r="403" spans="3:3" ht="14">
      <c r="C403" s="651"/>
    </row>
    <row r="404" spans="3:3" ht="18">
      <c r="C404" s="652" t="s">
        <v>1927</v>
      </c>
    </row>
    <row r="405" spans="3:3" ht="14">
      <c r="C405" s="651"/>
    </row>
    <row r="406" spans="3:3" ht="18">
      <c r="C406" s="649" t="s">
        <v>1928</v>
      </c>
    </row>
    <row r="407" spans="3:3">
      <c r="C407" s="653"/>
    </row>
    <row r="408" spans="3:3" ht="18">
      <c r="C408" s="652" t="s">
        <v>1929</v>
      </c>
    </row>
    <row r="409" spans="3:3" ht="14">
      <c r="C409" s="651"/>
    </row>
    <row r="410" spans="3:3" ht="18">
      <c r="C410" s="652" t="s">
        <v>1930</v>
      </c>
    </row>
    <row r="411" spans="3:3" ht="14">
      <c r="C411" s="651"/>
    </row>
    <row r="412" spans="3:3" ht="18">
      <c r="C412" s="652" t="s">
        <v>1931</v>
      </c>
    </row>
    <row r="413" spans="3:3" ht="14">
      <c r="C413" s="651"/>
    </row>
    <row r="414" spans="3:3" ht="35.5">
      <c r="C414" s="652" t="s">
        <v>1932</v>
      </c>
    </row>
    <row r="415" spans="3:3" ht="14">
      <c r="C415" s="651"/>
    </row>
    <row r="416" spans="3:3" ht="18">
      <c r="C416" s="649" t="s">
        <v>1933</v>
      </c>
    </row>
    <row r="417" spans="3:3" ht="18">
      <c r="C417" s="652"/>
    </row>
    <row r="418" spans="3:3" ht="18">
      <c r="C418" s="652" t="s">
        <v>1934</v>
      </c>
    </row>
    <row r="419" spans="3:3" ht="14">
      <c r="C419" s="651"/>
    </row>
    <row r="420" spans="3:3" ht="18">
      <c r="C420" s="652" t="s">
        <v>1935</v>
      </c>
    </row>
    <row r="421" spans="3:3" ht="14">
      <c r="C421" s="651"/>
    </row>
    <row r="422" spans="3:3" ht="18">
      <c r="C422" s="652" t="s">
        <v>1936</v>
      </c>
    </row>
    <row r="423" spans="3:3" ht="14">
      <c r="C423" s="651"/>
    </row>
    <row r="424" spans="3:3" ht="18">
      <c r="C424" s="652" t="s">
        <v>1937</v>
      </c>
    </row>
    <row r="425" spans="3:3" ht="14">
      <c r="C425" s="651"/>
    </row>
    <row r="426" spans="3:3" ht="18">
      <c r="C426" s="652" t="s">
        <v>1938</v>
      </c>
    </row>
    <row r="427" spans="3:3" ht="14">
      <c r="C427" s="651"/>
    </row>
    <row r="428" spans="3:3" ht="18">
      <c r="C428" s="652" t="s">
        <v>1939</v>
      </c>
    </row>
    <row r="429" spans="3:3" ht="14">
      <c r="C429" s="651"/>
    </row>
    <row r="430" spans="3:3" ht="18">
      <c r="C430" s="652" t="s">
        <v>1940</v>
      </c>
    </row>
    <row r="431" spans="3:3" ht="14">
      <c r="C431" s="651"/>
    </row>
    <row r="432" spans="3:3" ht="18">
      <c r="C432" s="652" t="s">
        <v>1941</v>
      </c>
    </row>
    <row r="433" spans="3:3" ht="14">
      <c r="C433" s="651"/>
    </row>
    <row r="434" spans="3:3" ht="35.5">
      <c r="C434" s="652" t="s">
        <v>1942</v>
      </c>
    </row>
    <row r="435" spans="3:3" ht="14">
      <c r="C435" s="651"/>
    </row>
    <row r="436" spans="3:3" ht="35.5">
      <c r="C436" s="652" t="s">
        <v>1943</v>
      </c>
    </row>
    <row r="437" spans="3:3" ht="14">
      <c r="C437" s="651"/>
    </row>
    <row r="438" spans="3:3" ht="18">
      <c r="C438" s="652" t="s">
        <v>1944</v>
      </c>
    </row>
    <row r="439" spans="3:3" ht="14">
      <c r="C439" s="651"/>
    </row>
    <row r="440" spans="3:3" ht="18">
      <c r="C440" s="649" t="s">
        <v>1945</v>
      </c>
    </row>
    <row r="441" spans="3:3">
      <c r="C441" s="653"/>
    </row>
    <row r="442" spans="3:3" ht="18">
      <c r="C442" s="652" t="s">
        <v>1946</v>
      </c>
    </row>
    <row r="443" spans="3:3" ht="14">
      <c r="C443" s="651"/>
    </row>
    <row r="444" spans="3:3" ht="18">
      <c r="C444" s="652" t="s">
        <v>1947</v>
      </c>
    </row>
    <row r="445" spans="3:3" ht="14">
      <c r="C445" s="651"/>
    </row>
    <row r="446" spans="3:3" ht="18">
      <c r="C446" s="652" t="s">
        <v>1948</v>
      </c>
    </row>
    <row r="447" spans="3:3" ht="14">
      <c r="C447" s="651"/>
    </row>
    <row r="448" spans="3:3" ht="18">
      <c r="C448" s="652" t="s">
        <v>1949</v>
      </c>
    </row>
    <row r="449" spans="3:3" ht="14">
      <c r="C449" s="651"/>
    </row>
    <row r="450" spans="3:3" ht="18">
      <c r="C450" s="652" t="s">
        <v>1950</v>
      </c>
    </row>
    <row r="451" spans="3:3" ht="14">
      <c r="C451" s="651"/>
    </row>
    <row r="452" spans="3:3" ht="18">
      <c r="C452" s="652" t="s">
        <v>1951</v>
      </c>
    </row>
    <row r="453" spans="3:3" ht="14">
      <c r="C453" s="651"/>
    </row>
    <row r="454" spans="3:3" ht="18">
      <c r="C454" s="649" t="s">
        <v>1952</v>
      </c>
    </row>
    <row r="455" spans="3:3">
      <c r="C455" s="653"/>
    </row>
    <row r="456" spans="3:3" ht="18">
      <c r="C456" s="652" t="s">
        <v>1953</v>
      </c>
    </row>
    <row r="457" spans="3:3" ht="14">
      <c r="C457" s="651"/>
    </row>
    <row r="458" spans="3:3" ht="18">
      <c r="C458" s="652" t="s">
        <v>1954</v>
      </c>
    </row>
    <row r="459" spans="3:3" ht="14">
      <c r="C459" s="651"/>
    </row>
    <row r="460" spans="3:3" ht="18">
      <c r="C460" s="652" t="s">
        <v>1955</v>
      </c>
    </row>
    <row r="461" spans="3:3" ht="14">
      <c r="C461" s="651"/>
    </row>
    <row r="462" spans="3:3" ht="18">
      <c r="C462" s="652" t="s">
        <v>1956</v>
      </c>
    </row>
    <row r="464" spans="3:3">
      <c r="C464" s="624"/>
    </row>
    <row r="465" spans="3:3" ht="18" thickBot="1"/>
    <row r="466" spans="3:3" ht="18">
      <c r="C466" s="868" t="s">
        <v>3865</v>
      </c>
    </row>
    <row r="467" spans="3:3" ht="18">
      <c r="C467" s="869" t="s">
        <v>1960</v>
      </c>
    </row>
    <row r="468" spans="3:3" ht="18">
      <c r="C468" s="870" t="s">
        <v>1961</v>
      </c>
    </row>
    <row r="469" spans="3:3" ht="18.5" thickBot="1">
      <c r="C469" s="871" t="s">
        <v>1962</v>
      </c>
    </row>
    <row r="470" spans="3:3" ht="18.5" thickBot="1">
      <c r="C470" s="674" t="s">
        <v>1963</v>
      </c>
    </row>
    <row r="471" spans="3:3" ht="18">
      <c r="C471" s="872" t="s">
        <v>1964</v>
      </c>
    </row>
    <row r="472" spans="3:3" ht="36">
      <c r="C472" s="873" t="s">
        <v>1965</v>
      </c>
    </row>
    <row r="473" spans="3:3" ht="18">
      <c r="C473" s="870" t="s">
        <v>1966</v>
      </c>
    </row>
    <row r="474" spans="3:3" ht="18">
      <c r="C474" s="869" t="s">
        <v>1967</v>
      </c>
    </row>
    <row r="475" spans="3:3" ht="18">
      <c r="C475" s="870" t="s">
        <v>1968</v>
      </c>
    </row>
    <row r="476" spans="3:3" ht="9" customHeight="1">
      <c r="C476" s="874"/>
    </row>
    <row r="477" spans="3:3" ht="18.5" thickBot="1">
      <c r="C477" s="875" t="s">
        <v>1969</v>
      </c>
    </row>
    <row r="478" spans="3:3" ht="18.5" thickBot="1">
      <c r="C478" s="674"/>
    </row>
    <row r="479" spans="3:3" ht="18">
      <c r="C479" s="872" t="s">
        <v>1970</v>
      </c>
    </row>
    <row r="480" spans="3:3" ht="18">
      <c r="C480" s="873" t="s">
        <v>1971</v>
      </c>
    </row>
    <row r="481" spans="3:3" ht="18.5" thickBot="1">
      <c r="C481" s="871" t="s">
        <v>1972</v>
      </c>
    </row>
    <row r="482" spans="3:3" ht="18.5" thickBot="1">
      <c r="C482" s="674"/>
    </row>
    <row r="483" spans="3:3" ht="18">
      <c r="C483" s="876" t="s">
        <v>1973</v>
      </c>
    </row>
    <row r="484" spans="3:3" ht="18">
      <c r="C484" s="869" t="s">
        <v>1974</v>
      </c>
    </row>
    <row r="485" spans="3:3" ht="8.5" customHeight="1">
      <c r="C485" s="874"/>
    </row>
    <row r="486" spans="3:3" ht="18">
      <c r="C486" s="874" t="s">
        <v>1975</v>
      </c>
    </row>
    <row r="487" spans="3:3" ht="18">
      <c r="C487" s="870" t="s">
        <v>1976</v>
      </c>
    </row>
    <row r="488" spans="3:3" ht="18">
      <c r="C488" s="870" t="s">
        <v>1977</v>
      </c>
    </row>
    <row r="489" spans="3:3" ht="36.5" thickBot="1">
      <c r="C489" s="871" t="s">
        <v>1978</v>
      </c>
    </row>
    <row r="490" spans="3:3" ht="18.5" thickBot="1">
      <c r="C490" s="674"/>
    </row>
    <row r="491" spans="3:3" ht="36">
      <c r="C491" s="872" t="s">
        <v>1979</v>
      </c>
    </row>
    <row r="492" spans="3:3" ht="18">
      <c r="C492" s="873" t="s">
        <v>1980</v>
      </c>
    </row>
    <row r="493" spans="3:3" ht="10" customHeight="1">
      <c r="C493" s="874"/>
    </row>
    <row r="494" spans="3:3" ht="18">
      <c r="C494" s="874" t="s">
        <v>1981</v>
      </c>
    </row>
    <row r="495" spans="3:3" ht="18">
      <c r="C495" s="870" t="s">
        <v>1982</v>
      </c>
    </row>
    <row r="496" spans="3:3" ht="18.5" thickBot="1">
      <c r="C496" s="871" t="s">
        <v>1983</v>
      </c>
    </row>
    <row r="497" spans="3:3" ht="18.5" thickBot="1">
      <c r="C497" s="674"/>
    </row>
    <row r="498" spans="3:3" ht="18">
      <c r="C498" s="876" t="s">
        <v>1984</v>
      </c>
    </row>
    <row r="499" spans="3:3" ht="18">
      <c r="C499" s="873" t="s">
        <v>1985</v>
      </c>
    </row>
    <row r="500" spans="3:3" ht="18">
      <c r="C500" s="870" t="s">
        <v>1986</v>
      </c>
    </row>
    <row r="501" spans="3:3" ht="18">
      <c r="C501" s="870" t="s">
        <v>1987</v>
      </c>
    </row>
    <row r="502" spans="3:3" ht="18.5" thickBot="1">
      <c r="C502" s="871" t="s">
        <v>1988</v>
      </c>
    </row>
    <row r="503" spans="3:3" ht="18.5" thickBot="1">
      <c r="C503" s="674"/>
    </row>
    <row r="504" spans="3:3" ht="36">
      <c r="C504" s="876" t="s">
        <v>1989</v>
      </c>
    </row>
    <row r="505" spans="3:3" ht="18">
      <c r="C505" s="874"/>
    </row>
    <row r="506" spans="3:3" ht="18">
      <c r="C506" s="874" t="s">
        <v>1990</v>
      </c>
    </row>
    <row r="507" spans="3:3" ht="18">
      <c r="C507" s="870" t="s">
        <v>1991</v>
      </c>
    </row>
    <row r="508" spans="3:3" ht="18">
      <c r="C508" s="870" t="s">
        <v>1992</v>
      </c>
    </row>
    <row r="509" spans="3:3" ht="18">
      <c r="C509" s="870" t="s">
        <v>1993</v>
      </c>
    </row>
    <row r="510" spans="3:3" ht="36">
      <c r="C510" s="870" t="s">
        <v>1994</v>
      </c>
    </row>
    <row r="511" spans="3:3" ht="18">
      <c r="C511" s="870" t="s">
        <v>1995</v>
      </c>
    </row>
    <row r="512" spans="3:3" ht="18.5" thickBot="1">
      <c r="C512" s="871" t="s">
        <v>1996</v>
      </c>
    </row>
    <row r="513" spans="3:3" ht="23.5" thickBot="1">
      <c r="C513" s="656" t="s">
        <v>1997</v>
      </c>
    </row>
    <row r="514" spans="3:3" ht="18">
      <c r="C514" s="876" t="s">
        <v>1998</v>
      </c>
    </row>
    <row r="515" spans="3:3" ht="18">
      <c r="C515" s="873" t="s">
        <v>1999</v>
      </c>
    </row>
    <row r="516" spans="3:3" ht="18">
      <c r="C516" s="870" t="s">
        <v>2000</v>
      </c>
    </row>
    <row r="517" spans="3:3" ht="18.5" thickBot="1">
      <c r="C517" s="871" t="s">
        <v>2001</v>
      </c>
    </row>
    <row r="518" spans="3:3" ht="18.5" thickBot="1">
      <c r="C518" s="674"/>
    </row>
    <row r="519" spans="3:3" ht="18">
      <c r="C519" s="876" t="s">
        <v>2002</v>
      </c>
    </row>
    <row r="520" spans="3:3" ht="36">
      <c r="C520" s="873" t="s">
        <v>2003</v>
      </c>
    </row>
    <row r="521" spans="3:3" ht="18">
      <c r="C521" s="870" t="s">
        <v>2004</v>
      </c>
    </row>
    <row r="522" spans="3:3" ht="18">
      <c r="C522" s="870" t="s">
        <v>2005</v>
      </c>
    </row>
    <row r="523" spans="3:3" ht="54">
      <c r="C523" s="870" t="s">
        <v>2006</v>
      </c>
    </row>
    <row r="524" spans="3:3" ht="18">
      <c r="C524" s="870" t="s">
        <v>2007</v>
      </c>
    </row>
    <row r="525" spans="3:3" ht="36">
      <c r="C525" s="870" t="s">
        <v>2008</v>
      </c>
    </row>
    <row r="526" spans="3:3" ht="18">
      <c r="C526" s="870" t="s">
        <v>2009</v>
      </c>
    </row>
    <row r="527" spans="3:3" ht="18">
      <c r="C527" s="870" t="s">
        <v>2010</v>
      </c>
    </row>
    <row r="528" spans="3:3" ht="10.5" customHeight="1">
      <c r="C528" s="874"/>
    </row>
    <row r="529" spans="3:3" ht="36">
      <c r="C529" s="874" t="s">
        <v>2011</v>
      </c>
    </row>
    <row r="530" spans="3:3" ht="18">
      <c r="C530" s="870" t="s">
        <v>2012</v>
      </c>
    </row>
    <row r="531" spans="3:3" ht="18">
      <c r="C531" s="870" t="s">
        <v>2013</v>
      </c>
    </row>
    <row r="532" spans="3:3" ht="18.5" thickBot="1">
      <c r="C532" s="877" t="s">
        <v>2014</v>
      </c>
    </row>
    <row r="533" spans="3:3" ht="23">
      <c r="C533" s="656"/>
    </row>
    <row r="534" spans="3:3" ht="20">
      <c r="C534" s="657" t="s">
        <v>2015</v>
      </c>
    </row>
    <row r="535" spans="3:3" ht="20">
      <c r="C535" s="658" t="s">
        <v>2016</v>
      </c>
    </row>
    <row r="536" spans="3:3" ht="20">
      <c r="C536" s="659" t="s">
        <v>2017</v>
      </c>
    </row>
    <row r="537" spans="3:3" ht="20">
      <c r="C537" s="658"/>
    </row>
    <row r="538" spans="3:3" ht="20">
      <c r="C538" s="658" t="s">
        <v>2018</v>
      </c>
    </row>
    <row r="539" spans="3:3" ht="20">
      <c r="C539" s="658"/>
    </row>
    <row r="540" spans="3:3" ht="20">
      <c r="C540" s="657" t="s">
        <v>2019</v>
      </c>
    </row>
    <row r="541" spans="3:3" ht="20">
      <c r="C541" s="658"/>
    </row>
    <row r="542" spans="3:3" ht="20">
      <c r="C542" s="660" t="s">
        <v>2020</v>
      </c>
    </row>
    <row r="543" spans="3:3" ht="20">
      <c r="C543" s="658"/>
    </row>
    <row r="544" spans="3:3" ht="20">
      <c r="C544" s="660" t="s">
        <v>2021</v>
      </c>
    </row>
    <row r="545" spans="3:3" ht="20">
      <c r="C545" s="660" t="s">
        <v>2022</v>
      </c>
    </row>
    <row r="546" spans="3:3" ht="20">
      <c r="C546" s="660" t="s">
        <v>2023</v>
      </c>
    </row>
    <row r="547" spans="3:3" ht="20">
      <c r="C547" s="658" t="s">
        <v>2024</v>
      </c>
    </row>
    <row r="548" spans="3:3" ht="20">
      <c r="C548" s="660" t="s">
        <v>2025</v>
      </c>
    </row>
    <row r="549" spans="3:3" ht="40">
      <c r="C549" s="660" t="s">
        <v>2026</v>
      </c>
    </row>
    <row r="550" spans="3:3" ht="20">
      <c r="C550" s="658"/>
    </row>
    <row r="551" spans="3:3" ht="20">
      <c r="C551" s="661" t="s">
        <v>2027</v>
      </c>
    </row>
    <row r="552" spans="3:3" ht="20">
      <c r="C552" s="661" t="s">
        <v>2028</v>
      </c>
    </row>
    <row r="553" spans="3:3" ht="20">
      <c r="C553" s="661" t="s">
        <v>2029</v>
      </c>
    </row>
    <row r="554" spans="3:3" ht="20">
      <c r="C554" s="658" t="s">
        <v>2030</v>
      </c>
    </row>
    <row r="555" spans="3:3" ht="20">
      <c r="C555" s="658"/>
    </row>
    <row r="556" spans="3:3" ht="40">
      <c r="C556" s="662" t="s">
        <v>2031</v>
      </c>
    </row>
    <row r="557" spans="3:3" ht="20">
      <c r="C557" s="658" t="s">
        <v>2032</v>
      </c>
    </row>
    <row r="558" spans="3:3" ht="15.5">
      <c r="C558" s="663"/>
    </row>
    <row r="559" spans="3:3" ht="20">
      <c r="C559" s="658" t="s">
        <v>2033</v>
      </c>
    </row>
    <row r="560" spans="3:3" ht="180">
      <c r="C560" s="658" t="s">
        <v>2034</v>
      </c>
    </row>
    <row r="561" spans="3:3" ht="15.5">
      <c r="C561" s="663"/>
    </row>
    <row r="562" spans="3:3" ht="20">
      <c r="C562" s="658" t="s">
        <v>2035</v>
      </c>
    </row>
    <row r="563" spans="3:3" ht="20">
      <c r="C563" s="658"/>
    </row>
    <row r="564" spans="3:3" ht="20">
      <c r="C564" s="664" t="s">
        <v>2036</v>
      </c>
    </row>
    <row r="565" spans="3:3" ht="20">
      <c r="C565" s="658"/>
    </row>
    <row r="566" spans="3:3" ht="100">
      <c r="C566" s="664" t="s">
        <v>2037</v>
      </c>
    </row>
    <row r="567" spans="3:3" ht="15.5">
      <c r="C567" s="665"/>
    </row>
    <row r="568" spans="3:3" ht="23">
      <c r="C568" s="656" t="s">
        <v>2038</v>
      </c>
    </row>
    <row r="569" spans="3:3" ht="276">
      <c r="C569" s="666" t="s">
        <v>2039</v>
      </c>
    </row>
    <row r="570" spans="3:3" ht="23">
      <c r="C570" s="656"/>
    </row>
    <row r="571" spans="3:3" ht="23">
      <c r="C571" s="666" t="s">
        <v>2040</v>
      </c>
    </row>
    <row r="572" spans="3:3" ht="23">
      <c r="C572" s="666" t="s">
        <v>301</v>
      </c>
    </row>
    <row r="573" spans="3:3" ht="23">
      <c r="C573" s="656" t="s">
        <v>2041</v>
      </c>
    </row>
    <row r="574" spans="3:3" ht="23">
      <c r="C574" s="654"/>
    </row>
    <row r="575" spans="3:3" ht="23">
      <c r="C575" s="667" t="s">
        <v>2042</v>
      </c>
    </row>
    <row r="576" spans="3:3" ht="20">
      <c r="C576" s="658" t="s">
        <v>2043</v>
      </c>
    </row>
    <row r="577" spans="3:3" ht="20">
      <c r="C577" s="658" t="s">
        <v>2044</v>
      </c>
    </row>
    <row r="578" spans="3:3" ht="20">
      <c r="C578" s="658" t="s">
        <v>2045</v>
      </c>
    </row>
    <row r="579" spans="3:3" ht="20">
      <c r="C579" s="658"/>
    </row>
    <row r="580" spans="3:3" ht="40">
      <c r="C580" s="658" t="s">
        <v>2046</v>
      </c>
    </row>
    <row r="581" spans="3:3" ht="20">
      <c r="C581" s="658" t="s">
        <v>2047</v>
      </c>
    </row>
    <row r="582" spans="3:3" ht="20">
      <c r="C582" s="658" t="s">
        <v>2048</v>
      </c>
    </row>
    <row r="583" spans="3:3" ht="20">
      <c r="C583" s="658"/>
    </row>
    <row r="584" spans="3:3" ht="20">
      <c r="C584" s="658" t="s">
        <v>2049</v>
      </c>
    </row>
    <row r="585" spans="3:3" ht="20">
      <c r="C585" s="658" t="s">
        <v>2050</v>
      </c>
    </row>
    <row r="586" spans="3:3" ht="20">
      <c r="C586" s="658" t="s">
        <v>2051</v>
      </c>
    </row>
    <row r="587" spans="3:3" ht="20">
      <c r="C587" s="658"/>
    </row>
    <row r="588" spans="3:3" ht="20">
      <c r="C588" s="658" t="s">
        <v>2052</v>
      </c>
    </row>
    <row r="589" spans="3:3" ht="20">
      <c r="C589" s="658" t="s">
        <v>2053</v>
      </c>
    </row>
    <row r="590" spans="3:3" ht="20">
      <c r="C590" s="658" t="s">
        <v>2054</v>
      </c>
    </row>
    <row r="591" spans="3:3" ht="40">
      <c r="C591" s="658" t="s">
        <v>3866</v>
      </c>
    </row>
    <row r="592" spans="3:3" ht="20">
      <c r="C592" s="658"/>
    </row>
    <row r="593" spans="3:3" ht="20">
      <c r="C593" s="658" t="s">
        <v>2055</v>
      </c>
    </row>
    <row r="594" spans="3:3" ht="20">
      <c r="C594" s="658" t="s">
        <v>2056</v>
      </c>
    </row>
    <row r="595" spans="3:3" ht="20">
      <c r="C595" s="658" t="s">
        <v>2057</v>
      </c>
    </row>
    <row r="596" spans="3:3" ht="20">
      <c r="C596" s="658" t="s">
        <v>2058</v>
      </c>
    </row>
    <row r="597" spans="3:3" ht="20">
      <c r="C597" s="658" t="s">
        <v>2059</v>
      </c>
    </row>
    <row r="598" spans="3:3" ht="20">
      <c r="C598" s="658" t="s">
        <v>2060</v>
      </c>
    </row>
    <row r="599" spans="3:3" ht="20">
      <c r="C599" s="658"/>
    </row>
    <row r="600" spans="3:3" ht="20">
      <c r="C600" s="658" t="s">
        <v>2061</v>
      </c>
    </row>
    <row r="601" spans="3:3" ht="20">
      <c r="C601" s="658" t="s">
        <v>2062</v>
      </c>
    </row>
    <row r="602" spans="3:3" ht="20">
      <c r="C602" s="658" t="s">
        <v>2063</v>
      </c>
    </row>
    <row r="603" spans="3:3" ht="20">
      <c r="C603" s="658" t="s">
        <v>2064</v>
      </c>
    </row>
    <row r="604" spans="3:3" ht="20">
      <c r="C604" s="658" t="s">
        <v>2065</v>
      </c>
    </row>
    <row r="605" spans="3:3" ht="20">
      <c r="C605" s="658" t="s">
        <v>2066</v>
      </c>
    </row>
    <row r="606" spans="3:3" ht="20">
      <c r="C606" s="658" t="s">
        <v>2067</v>
      </c>
    </row>
    <row r="607" spans="3:3" ht="20">
      <c r="C607" s="658"/>
    </row>
    <row r="608" spans="3:3" ht="20">
      <c r="C608" s="658" t="s">
        <v>2068</v>
      </c>
    </row>
    <row r="609" spans="3:3" ht="20">
      <c r="C609" s="658" t="s">
        <v>2069</v>
      </c>
    </row>
    <row r="610" spans="3:3" ht="20">
      <c r="C610" s="658" t="s">
        <v>2070</v>
      </c>
    </row>
    <row r="611" spans="3:3" ht="20">
      <c r="C611" s="658" t="s">
        <v>2071</v>
      </c>
    </row>
    <row r="612" spans="3:3" ht="20">
      <c r="C612" s="658"/>
    </row>
    <row r="613" spans="3:3" ht="20">
      <c r="C613" s="658" t="s">
        <v>2072</v>
      </c>
    </row>
    <row r="614" spans="3:3" ht="20">
      <c r="C614" s="658" t="s">
        <v>2073</v>
      </c>
    </row>
    <row r="615" spans="3:3" ht="20">
      <c r="C615" s="658" t="s">
        <v>2074</v>
      </c>
    </row>
    <row r="616" spans="3:3" ht="20">
      <c r="C616" s="658" t="s">
        <v>2075</v>
      </c>
    </row>
    <row r="617" spans="3:3" ht="20">
      <c r="C617" s="658" t="s">
        <v>2076</v>
      </c>
    </row>
    <row r="618" spans="3:3" ht="20">
      <c r="C618" s="658" t="s">
        <v>2077</v>
      </c>
    </row>
    <row r="619" spans="3:3" ht="20">
      <c r="C619" s="669"/>
    </row>
    <row r="620" spans="3:3" ht="20">
      <c r="C620" s="670" t="s">
        <v>2078</v>
      </c>
    </row>
    <row r="621" spans="3:3" ht="20">
      <c r="C621" s="670"/>
    </row>
    <row r="622" spans="3:3" ht="20">
      <c r="C622" s="671" t="s">
        <v>2079</v>
      </c>
    </row>
    <row r="623" spans="3:3" ht="20">
      <c r="C623" s="671" t="s">
        <v>2080</v>
      </c>
    </row>
    <row r="624" spans="3:3" ht="20">
      <c r="C624" s="671" t="s">
        <v>2081</v>
      </c>
    </row>
    <row r="625" spans="3:3" ht="20">
      <c r="C625" s="671" t="s">
        <v>2082</v>
      </c>
    </row>
    <row r="626" spans="3:3" ht="20">
      <c r="C626" s="671" t="s">
        <v>2083</v>
      </c>
    </row>
    <row r="627" spans="3:3" ht="20">
      <c r="C627" s="671" t="s">
        <v>2081</v>
      </c>
    </row>
    <row r="628" spans="3:3" ht="20">
      <c r="C628" s="671" t="s">
        <v>2084</v>
      </c>
    </row>
    <row r="629" spans="3:3" ht="20">
      <c r="C629" s="671" t="s">
        <v>2085</v>
      </c>
    </row>
    <row r="630" spans="3:3" ht="20">
      <c r="C630" s="671" t="s">
        <v>2081</v>
      </c>
    </row>
    <row r="631" spans="3:3" ht="20">
      <c r="C631" s="671" t="s">
        <v>2086</v>
      </c>
    </row>
    <row r="632" spans="3:3" ht="20">
      <c r="C632" s="671" t="s">
        <v>2081</v>
      </c>
    </row>
    <row r="633" spans="3:3" ht="20">
      <c r="C633" s="671" t="s">
        <v>2087</v>
      </c>
    </row>
    <row r="634" spans="3:3" ht="20">
      <c r="C634" s="671" t="s">
        <v>2081</v>
      </c>
    </row>
    <row r="635" spans="3:3" ht="20">
      <c r="C635" s="671" t="s">
        <v>2088</v>
      </c>
    </row>
    <row r="636" spans="3:3" ht="20">
      <c r="C636" s="671" t="s">
        <v>2081</v>
      </c>
    </row>
    <row r="637" spans="3:3" ht="20">
      <c r="C637" s="671" t="s">
        <v>2089</v>
      </c>
    </row>
    <row r="638" spans="3:3" ht="20">
      <c r="C638" s="671" t="s">
        <v>2090</v>
      </c>
    </row>
    <row r="639" spans="3:3" ht="20">
      <c r="C639" s="671" t="s">
        <v>2081</v>
      </c>
    </row>
    <row r="640" spans="3:3" ht="20">
      <c r="C640" s="671" t="s">
        <v>2091</v>
      </c>
    </row>
    <row r="641" spans="3:3" ht="20">
      <c r="C641" s="671" t="s">
        <v>2092</v>
      </c>
    </row>
    <row r="642" spans="3:3" ht="20">
      <c r="C642" s="671" t="s">
        <v>2093</v>
      </c>
    </row>
    <row r="643" spans="3:3" ht="20">
      <c r="C643" s="671" t="s">
        <v>2081</v>
      </c>
    </row>
    <row r="644" spans="3:3" ht="20">
      <c r="C644" s="671" t="s">
        <v>2094</v>
      </c>
    </row>
    <row r="645" spans="3:3" ht="20">
      <c r="C645" s="671" t="s">
        <v>2081</v>
      </c>
    </row>
    <row r="646" spans="3:3" ht="20">
      <c r="C646" s="671" t="s">
        <v>2095</v>
      </c>
    </row>
    <row r="647" spans="3:3" ht="20">
      <c r="C647" s="671" t="s">
        <v>2081</v>
      </c>
    </row>
    <row r="648" spans="3:3" ht="20">
      <c r="C648" s="671" t="s">
        <v>2096</v>
      </c>
    </row>
    <row r="649" spans="3:3" ht="20">
      <c r="C649" s="671" t="s">
        <v>2081</v>
      </c>
    </row>
    <row r="650" spans="3:3" ht="20">
      <c r="C650" s="671" t="s">
        <v>2097</v>
      </c>
    </row>
    <row r="651" spans="3:3" ht="20">
      <c r="C651" s="671" t="s">
        <v>2098</v>
      </c>
    </row>
    <row r="652" spans="3:3" ht="20">
      <c r="C652" s="671" t="s">
        <v>2099</v>
      </c>
    </row>
    <row r="653" spans="3:3" ht="20">
      <c r="C653" s="671" t="s">
        <v>2081</v>
      </c>
    </row>
    <row r="654" spans="3:3" ht="20">
      <c r="C654" s="671" t="s">
        <v>2100</v>
      </c>
    </row>
    <row r="655" spans="3:3" ht="20">
      <c r="C655" s="671" t="s">
        <v>2081</v>
      </c>
    </row>
    <row r="656" spans="3:3" ht="20">
      <c r="C656" s="671" t="s">
        <v>2101</v>
      </c>
    </row>
    <row r="657" spans="3:3" ht="20">
      <c r="C657" s="671" t="s">
        <v>2081</v>
      </c>
    </row>
    <row r="658" spans="3:3" ht="20">
      <c r="C658" s="671" t="s">
        <v>2102</v>
      </c>
    </row>
    <row r="659" spans="3:3" ht="20">
      <c r="C659" s="671" t="s">
        <v>2103</v>
      </c>
    </row>
    <row r="660" spans="3:3" ht="20">
      <c r="C660" s="671" t="s">
        <v>2104</v>
      </c>
    </row>
    <row r="661" spans="3:3" ht="20">
      <c r="C661" s="671" t="s">
        <v>2081</v>
      </c>
    </row>
    <row r="662" spans="3:3" ht="20">
      <c r="C662" s="671" t="s">
        <v>2105</v>
      </c>
    </row>
    <row r="663" spans="3:3" ht="20">
      <c r="C663" s="671" t="s">
        <v>2081</v>
      </c>
    </row>
    <row r="664" spans="3:3" ht="20">
      <c r="C664" s="671" t="s">
        <v>2106</v>
      </c>
    </row>
    <row r="665" spans="3:3" ht="20">
      <c r="C665" s="671" t="s">
        <v>2107</v>
      </c>
    </row>
    <row r="666" spans="3:3" ht="20">
      <c r="C666" s="671" t="s">
        <v>2081</v>
      </c>
    </row>
    <row r="667" spans="3:3" ht="20">
      <c r="C667" s="671" t="s">
        <v>2108</v>
      </c>
    </row>
    <row r="668" spans="3:3" ht="20">
      <c r="C668" s="671" t="s">
        <v>2109</v>
      </c>
    </row>
    <row r="669" spans="3:3" ht="20">
      <c r="C669" s="671" t="s">
        <v>2110</v>
      </c>
    </row>
    <row r="670" spans="3:3" ht="20">
      <c r="C670" s="671" t="s">
        <v>2081</v>
      </c>
    </row>
    <row r="671" spans="3:3" ht="20">
      <c r="C671" s="670" t="s">
        <v>2111</v>
      </c>
    </row>
    <row r="672" spans="3:3" ht="20">
      <c r="C672" s="671"/>
    </row>
    <row r="673" spans="3:3" ht="20">
      <c r="C673" s="671" t="s">
        <v>2112</v>
      </c>
    </row>
    <row r="674" spans="3:3" ht="20">
      <c r="C674" s="671" t="s">
        <v>2113</v>
      </c>
    </row>
    <row r="675" spans="3:3" ht="20">
      <c r="C675" s="671" t="s">
        <v>2114</v>
      </c>
    </row>
    <row r="676" spans="3:3" ht="20">
      <c r="C676" s="671" t="s">
        <v>2115</v>
      </c>
    </row>
    <row r="677" spans="3:3" ht="20">
      <c r="C677" s="671" t="s">
        <v>2116</v>
      </c>
    </row>
    <row r="678" spans="3:3" ht="20">
      <c r="C678" s="671" t="s">
        <v>2117</v>
      </c>
    </row>
    <row r="679" spans="3:3" ht="20">
      <c r="C679" s="671"/>
    </row>
    <row r="680" spans="3:3" ht="20">
      <c r="C680" s="671" t="s">
        <v>2118</v>
      </c>
    </row>
    <row r="681" spans="3:3" ht="20">
      <c r="C681" s="671"/>
    </row>
    <row r="682" spans="3:3" ht="20">
      <c r="C682" s="671" t="s">
        <v>2119</v>
      </c>
    </row>
    <row r="683" spans="3:3" ht="20">
      <c r="C683" s="671" t="s">
        <v>2120</v>
      </c>
    </row>
    <row r="684" spans="3:3" ht="20">
      <c r="C684" s="671" t="s">
        <v>2121</v>
      </c>
    </row>
    <row r="685" spans="3:3" ht="20">
      <c r="C685" s="671"/>
    </row>
    <row r="686" spans="3:3" ht="20">
      <c r="C686" s="672" t="s">
        <v>2122</v>
      </c>
    </row>
    <row r="687" spans="3:3" ht="15.5">
      <c r="C687" s="673" t="s">
        <v>2123</v>
      </c>
    </row>
    <row r="688" spans="3:3" ht="18">
      <c r="C688" s="858" t="s">
        <v>2124</v>
      </c>
    </row>
    <row r="689" spans="3:3" ht="18">
      <c r="C689" s="858" t="s">
        <v>2125</v>
      </c>
    </row>
    <row r="690" spans="3:3">
      <c r="C690" s="900" t="s">
        <v>2126</v>
      </c>
    </row>
    <row r="691" spans="3:3" ht="18">
      <c r="C691" s="858" t="s">
        <v>2127</v>
      </c>
    </row>
    <row r="692" spans="3:3">
      <c r="C692" s="900" t="s">
        <v>2128</v>
      </c>
    </row>
    <row r="693" spans="3:3">
      <c r="C693" s="859" t="s">
        <v>2129</v>
      </c>
    </row>
    <row r="694" spans="3:3">
      <c r="C694" s="900" t="s">
        <v>2130</v>
      </c>
    </row>
    <row r="695" spans="3:3">
      <c r="C695" s="859" t="s">
        <v>2131</v>
      </c>
    </row>
    <row r="696" spans="3:3" ht="23">
      <c r="C696" s="654"/>
    </row>
    <row r="697" spans="3:3" ht="18">
      <c r="C697" s="901" t="s">
        <v>2132</v>
      </c>
    </row>
    <row r="698" spans="3:3" ht="18">
      <c r="C698" s="674"/>
    </row>
    <row r="699" spans="3:3" ht="18">
      <c r="C699" s="674" t="s">
        <v>2133</v>
      </c>
    </row>
    <row r="700" spans="3:3" ht="18">
      <c r="C700" s="674"/>
    </row>
    <row r="701" spans="3:3" ht="54">
      <c r="C701" s="674" t="s">
        <v>2134</v>
      </c>
    </row>
    <row r="702" spans="3:3" ht="36">
      <c r="C702" s="674" t="s">
        <v>2135</v>
      </c>
    </row>
    <row r="703" spans="3:3" ht="18">
      <c r="C703" s="674"/>
    </row>
    <row r="704" spans="3:3" ht="36">
      <c r="C704" s="674" t="s">
        <v>2136</v>
      </c>
    </row>
    <row r="705" spans="3:3" ht="18">
      <c r="C705" s="674"/>
    </row>
    <row r="706" spans="3:3" ht="36">
      <c r="C706" s="674" t="s">
        <v>2137</v>
      </c>
    </row>
    <row r="707" spans="3:3" ht="18">
      <c r="C707" s="674" t="s">
        <v>2138</v>
      </c>
    </row>
    <row r="708" spans="3:3" ht="18">
      <c r="C708" s="674"/>
    </row>
    <row r="709" spans="3:3" ht="20">
      <c r="C709" s="661" t="s">
        <v>2139</v>
      </c>
    </row>
    <row r="710" spans="3:3" ht="15.5">
      <c r="C710" s="663"/>
    </row>
    <row r="711" spans="3:3" ht="54">
      <c r="C711" s="674" t="s">
        <v>2140</v>
      </c>
    </row>
    <row r="712" spans="3:3" ht="18">
      <c r="C712" s="674"/>
    </row>
    <row r="713" spans="3:3" ht="18">
      <c r="C713" s="674" t="s">
        <v>2141</v>
      </c>
    </row>
    <row r="714" spans="3:3" ht="18">
      <c r="C714" s="674"/>
    </row>
    <row r="715" spans="3:3" ht="18">
      <c r="C715" s="674" t="s">
        <v>2142</v>
      </c>
    </row>
    <row r="716" spans="3:3" ht="18">
      <c r="C716" s="674"/>
    </row>
    <row r="717" spans="3:3" ht="18">
      <c r="C717" s="674" t="s">
        <v>2143</v>
      </c>
    </row>
    <row r="718" spans="3:3" ht="18">
      <c r="C718" s="674"/>
    </row>
    <row r="719" spans="3:3" ht="18">
      <c r="C719" s="674" t="s">
        <v>2144</v>
      </c>
    </row>
    <row r="720" spans="3:3" ht="18">
      <c r="C720" s="674"/>
    </row>
    <row r="721" spans="3:3" ht="18">
      <c r="C721" s="674" t="s">
        <v>2145</v>
      </c>
    </row>
    <row r="722" spans="3:3" ht="18">
      <c r="C722" s="674"/>
    </row>
    <row r="723" spans="3:3" ht="36">
      <c r="C723" s="674" t="s">
        <v>2146</v>
      </c>
    </row>
    <row r="724" spans="3:3" ht="18">
      <c r="C724" s="674"/>
    </row>
    <row r="725" spans="3:3" ht="18">
      <c r="C725" s="674" t="s">
        <v>2147</v>
      </c>
    </row>
    <row r="726" spans="3:3" ht="18">
      <c r="C726" s="674"/>
    </row>
    <row r="727" spans="3:3" ht="36">
      <c r="C727" s="674" t="s">
        <v>2148</v>
      </c>
    </row>
    <row r="728" spans="3:3" ht="23">
      <c r="C728" s="654"/>
    </row>
    <row r="729" spans="3:3" ht="20">
      <c r="C729" s="661" t="s">
        <v>2149</v>
      </c>
    </row>
    <row r="730" spans="3:3" ht="20">
      <c r="C730" s="661"/>
    </row>
    <row r="731" spans="3:3" ht="18">
      <c r="C731" s="676" t="s">
        <v>2150</v>
      </c>
    </row>
    <row r="732" spans="3:3" ht="18">
      <c r="C732" s="676" t="s">
        <v>2151</v>
      </c>
    </row>
    <row r="733" spans="3:3" ht="18">
      <c r="C733" s="676" t="s">
        <v>2152</v>
      </c>
    </row>
    <row r="734" spans="3:3" ht="18">
      <c r="C734" s="676" t="s">
        <v>2153</v>
      </c>
    </row>
    <row r="735" spans="3:3" ht="36">
      <c r="C735" s="676" t="s">
        <v>2154</v>
      </c>
    </row>
    <row r="736" spans="3:3" ht="18">
      <c r="C736" s="676" t="s">
        <v>2155</v>
      </c>
    </row>
    <row r="737" spans="3:3" ht="18">
      <c r="C737" s="676" t="s">
        <v>2156</v>
      </c>
    </row>
    <row r="738" spans="3:3" ht="18">
      <c r="C738" s="676" t="s">
        <v>2157</v>
      </c>
    </row>
    <row r="739" spans="3:3" ht="36">
      <c r="C739" s="676" t="s">
        <v>2158</v>
      </c>
    </row>
    <row r="740" spans="3:3" ht="18">
      <c r="C740" s="676" t="s">
        <v>2159</v>
      </c>
    </row>
    <row r="741" spans="3:3" ht="36">
      <c r="C741" s="676" t="s">
        <v>2160</v>
      </c>
    </row>
    <row r="742" spans="3:3" ht="36">
      <c r="C742" s="676" t="s">
        <v>2161</v>
      </c>
    </row>
    <row r="743" spans="3:3" ht="23">
      <c r="C743" s="654"/>
    </row>
    <row r="744" spans="3:3" ht="18">
      <c r="C744" s="677" t="s">
        <v>2162</v>
      </c>
    </row>
    <row r="745" spans="3:3" ht="20">
      <c r="C745" s="678" t="s">
        <v>2163</v>
      </c>
    </row>
    <row r="746" spans="3:3" ht="20">
      <c r="C746" s="678" t="s">
        <v>2164</v>
      </c>
    </row>
    <row r="747" spans="3:3" ht="20">
      <c r="C747" s="678"/>
    </row>
    <row r="748" spans="3:3" ht="20">
      <c r="C748" s="678" t="s">
        <v>2165</v>
      </c>
    </row>
    <row r="749" spans="3:3" ht="20">
      <c r="C749" s="678" t="s">
        <v>2166</v>
      </c>
    </row>
    <row r="750" spans="3:3" ht="20">
      <c r="C750" s="678" t="s">
        <v>2167</v>
      </c>
    </row>
    <row r="751" spans="3:3" ht="20">
      <c r="C751" s="678"/>
    </row>
    <row r="752" spans="3:3" ht="20">
      <c r="C752" s="678" t="s">
        <v>2168</v>
      </c>
    </row>
    <row r="753" spans="3:3" ht="20">
      <c r="C753" s="678" t="s">
        <v>2169</v>
      </c>
    </row>
    <row r="754" spans="3:3" ht="20">
      <c r="C754" s="678" t="s">
        <v>2170</v>
      </c>
    </row>
    <row r="755" spans="3:3" ht="20">
      <c r="C755" s="678" t="s">
        <v>2171</v>
      </c>
    </row>
    <row r="756" spans="3:3" ht="20">
      <c r="C756" s="678" t="s">
        <v>2172</v>
      </c>
    </row>
    <row r="757" spans="3:3" ht="20">
      <c r="C757" s="678"/>
    </row>
    <row r="758" spans="3:3" ht="20">
      <c r="C758" s="678" t="s">
        <v>2173</v>
      </c>
    </row>
    <row r="759" spans="3:3" ht="20">
      <c r="C759" s="678" t="s">
        <v>2174</v>
      </c>
    </row>
    <row r="760" spans="3:3" ht="20">
      <c r="C760" s="678" t="s">
        <v>2175</v>
      </c>
    </row>
    <row r="761" spans="3:3" ht="20">
      <c r="C761" s="678" t="s">
        <v>2176</v>
      </c>
    </row>
    <row r="762" spans="3:3" ht="20">
      <c r="C762" s="678" t="s">
        <v>2177</v>
      </c>
    </row>
    <row r="763" spans="3:3" ht="20">
      <c r="C763" s="678" t="s">
        <v>2178</v>
      </c>
    </row>
    <row r="764" spans="3:3" ht="20">
      <c r="C764" s="678"/>
    </row>
    <row r="765" spans="3:3" ht="20">
      <c r="C765" s="679" t="s">
        <v>2179</v>
      </c>
    </row>
    <row r="766" spans="3:3" ht="20">
      <c r="C766" s="679"/>
    </row>
    <row r="767" spans="3:3" ht="20">
      <c r="C767" s="678" t="s">
        <v>2180</v>
      </c>
    </row>
    <row r="768" spans="3:3" ht="20">
      <c r="C768" s="678" t="s">
        <v>2181</v>
      </c>
    </row>
    <row r="769" spans="3:3" ht="20">
      <c r="C769" s="678" t="s">
        <v>2182</v>
      </c>
    </row>
    <row r="770" spans="3:3" ht="20">
      <c r="C770" s="678" t="s">
        <v>2183</v>
      </c>
    </row>
    <row r="771" spans="3:3" ht="20">
      <c r="C771" s="678" t="s">
        <v>2184</v>
      </c>
    </row>
    <row r="772" spans="3:3" ht="20">
      <c r="C772" s="678" t="s">
        <v>2185</v>
      </c>
    </row>
    <row r="773" spans="3:3" ht="20">
      <c r="C773" s="678"/>
    </row>
    <row r="774" spans="3:3" ht="20">
      <c r="C774" s="678" t="s">
        <v>2186</v>
      </c>
    </row>
    <row r="775" spans="3:3" ht="20">
      <c r="C775" s="678" t="s">
        <v>2187</v>
      </c>
    </row>
    <row r="776" spans="3:3" ht="20">
      <c r="C776" s="678" t="s">
        <v>2188</v>
      </c>
    </row>
    <row r="777" spans="3:3" ht="20">
      <c r="C777" s="678"/>
    </row>
    <row r="778" spans="3:3" ht="20">
      <c r="C778" s="678" t="s">
        <v>2189</v>
      </c>
    </row>
    <row r="779" spans="3:3" ht="20">
      <c r="C779" s="679" t="s">
        <v>2190</v>
      </c>
    </row>
    <row r="780" spans="3:3" ht="20">
      <c r="C780" s="679" t="s">
        <v>2191</v>
      </c>
    </row>
    <row r="781" spans="3:3" ht="20">
      <c r="C781" s="679" t="s">
        <v>2192</v>
      </c>
    </row>
    <row r="782" spans="3:3" ht="20">
      <c r="C782" s="680" t="s">
        <v>2193</v>
      </c>
    </row>
    <row r="783" spans="3:3" ht="20">
      <c r="C783" s="678"/>
    </row>
    <row r="784" spans="3:3" ht="18">
      <c r="C784" s="681" t="s">
        <v>2194</v>
      </c>
    </row>
    <row r="785" spans="3:3" ht="18">
      <c r="C785" s="681"/>
    </row>
    <row r="786" spans="3:3" ht="18">
      <c r="C786" s="681" t="s">
        <v>2195</v>
      </c>
    </row>
    <row r="787" spans="3:3" ht="18">
      <c r="C787" s="681"/>
    </row>
    <row r="788" spans="3:3" ht="18">
      <c r="C788" s="681" t="s">
        <v>2196</v>
      </c>
    </row>
    <row r="789" spans="3:3" ht="18">
      <c r="C789" s="681" t="s">
        <v>2197</v>
      </c>
    </row>
    <row r="790" spans="3:3" ht="36">
      <c r="C790" s="681" t="s">
        <v>2198</v>
      </c>
    </row>
    <row r="791" spans="3:3">
      <c r="C791" s="682" t="s">
        <v>2199</v>
      </c>
    </row>
    <row r="792" spans="3:3" ht="18">
      <c r="C792" s="681" t="s">
        <v>2200</v>
      </c>
    </row>
    <row r="793" spans="3:3" ht="18">
      <c r="C793" s="681" t="s">
        <v>2201</v>
      </c>
    </row>
    <row r="794" spans="3:3" ht="18">
      <c r="C794" s="681" t="s">
        <v>2202</v>
      </c>
    </row>
    <row r="795" spans="3:3" ht="18">
      <c r="C795" s="681"/>
    </row>
    <row r="796" spans="3:3" ht="18">
      <c r="C796" s="681" t="s">
        <v>2203</v>
      </c>
    </row>
    <row r="797" spans="3:3" ht="23">
      <c r="C797" s="654"/>
    </row>
    <row r="798" spans="3:3" ht="18">
      <c r="C798" s="674" t="s">
        <v>2204</v>
      </c>
    </row>
    <row r="799" spans="3:3" ht="18">
      <c r="C799" s="674" t="s">
        <v>2205</v>
      </c>
    </row>
    <row r="800" spans="3:3" ht="18">
      <c r="C800" s="674" t="s">
        <v>2206</v>
      </c>
    </row>
    <row r="801" spans="3:3" ht="54">
      <c r="C801" s="674" t="s">
        <v>2207</v>
      </c>
    </row>
    <row r="802" spans="3:3" ht="18">
      <c r="C802" s="674" t="s">
        <v>2208</v>
      </c>
    </row>
    <row r="803" spans="3:3" ht="18">
      <c r="C803" s="674" t="s">
        <v>2209</v>
      </c>
    </row>
    <row r="804" spans="3:3" ht="18">
      <c r="C804" s="674" t="s">
        <v>2210</v>
      </c>
    </row>
    <row r="805" spans="3:3" ht="18">
      <c r="C805" s="674" t="s">
        <v>2211</v>
      </c>
    </row>
    <row r="806" spans="3:3" ht="18">
      <c r="C806" s="674" t="s">
        <v>2212</v>
      </c>
    </row>
    <row r="807" spans="3:3" ht="18">
      <c r="C807" s="674" t="s">
        <v>2213</v>
      </c>
    </row>
    <row r="808" spans="3:3" ht="18">
      <c r="C808" s="674" t="s">
        <v>2214</v>
      </c>
    </row>
    <row r="809" spans="3:3" ht="18">
      <c r="C809" s="674" t="s">
        <v>2215</v>
      </c>
    </row>
    <row r="810" spans="3:3" ht="18">
      <c r="C810" s="674" t="s">
        <v>2216</v>
      </c>
    </row>
    <row r="811" spans="3:3" ht="23">
      <c r="C811" s="654"/>
    </row>
    <row r="812" spans="3:3" ht="18">
      <c r="C812" s="681" t="s">
        <v>2217</v>
      </c>
    </row>
    <row r="813" spans="3:3" ht="18">
      <c r="C813" s="681"/>
    </row>
    <row r="814" spans="3:3" ht="18">
      <c r="C814" s="683" t="s">
        <v>2218</v>
      </c>
    </row>
    <row r="815" spans="3:3" ht="18">
      <c r="C815" s="681"/>
    </row>
    <row r="816" spans="3:3" ht="18">
      <c r="C816" s="681" t="s">
        <v>2219</v>
      </c>
    </row>
    <row r="817" spans="3:3" ht="18">
      <c r="C817" s="681" t="s">
        <v>2220</v>
      </c>
    </row>
    <row r="818" spans="3:3" ht="18">
      <c r="C818" s="681" t="s">
        <v>2221</v>
      </c>
    </row>
    <row r="819" spans="3:3" ht="18">
      <c r="C819" s="681" t="s">
        <v>2222</v>
      </c>
    </row>
    <row r="820" spans="3:3" ht="18">
      <c r="C820" s="681" t="s">
        <v>2223</v>
      </c>
    </row>
    <row r="821" spans="3:3" ht="18">
      <c r="C821" s="681"/>
    </row>
    <row r="822" spans="3:3" ht="18">
      <c r="C822" s="683" t="s">
        <v>2224</v>
      </c>
    </row>
    <row r="823" spans="3:3" ht="18">
      <c r="C823" s="681"/>
    </row>
    <row r="824" spans="3:3" ht="18">
      <c r="C824" s="681" t="s">
        <v>2225</v>
      </c>
    </row>
    <row r="825" spans="3:3" ht="18">
      <c r="C825" s="681" t="s">
        <v>2226</v>
      </c>
    </row>
    <row r="826" spans="3:3" ht="18">
      <c r="C826" s="681" t="s">
        <v>2227</v>
      </c>
    </row>
    <row r="827" spans="3:3" ht="18">
      <c r="C827" s="681" t="s">
        <v>2228</v>
      </c>
    </row>
    <row r="828" spans="3:3" ht="18">
      <c r="C828" s="681" t="s">
        <v>2229</v>
      </c>
    </row>
    <row r="829" spans="3:3" ht="18">
      <c r="C829" s="681" t="s">
        <v>2230</v>
      </c>
    </row>
    <row r="830" spans="3:3" ht="18">
      <c r="C830" s="681"/>
    </row>
    <row r="831" spans="3:3" ht="18">
      <c r="C831" s="683" t="s">
        <v>2231</v>
      </c>
    </row>
    <row r="832" spans="3:3" ht="18">
      <c r="C832" s="681"/>
    </row>
    <row r="833" spans="3:3" ht="18">
      <c r="C833" s="681" t="s">
        <v>2232</v>
      </c>
    </row>
    <row r="834" spans="3:3" ht="18">
      <c r="C834" s="681" t="s">
        <v>2233</v>
      </c>
    </row>
    <row r="835" spans="3:3" ht="18">
      <c r="C835" s="681" t="s">
        <v>2234</v>
      </c>
    </row>
    <row r="836" spans="3:3" ht="18">
      <c r="C836" s="681" t="s">
        <v>2235</v>
      </c>
    </row>
    <row r="837" spans="3:3" ht="18">
      <c r="C837" s="681" t="s">
        <v>2236</v>
      </c>
    </row>
    <row r="838" spans="3:3" ht="18">
      <c r="C838" s="681" t="s">
        <v>2237</v>
      </c>
    </row>
    <row r="839" spans="3:3" ht="18">
      <c r="C839" s="681" t="s">
        <v>2238</v>
      </c>
    </row>
    <row r="840" spans="3:3" ht="18">
      <c r="C840" s="681" t="s">
        <v>2239</v>
      </c>
    </row>
    <row r="841" spans="3:3" ht="18">
      <c r="C841" s="681"/>
    </row>
    <row r="842" spans="3:3" ht="18">
      <c r="C842" s="683" t="s">
        <v>2240</v>
      </c>
    </row>
    <row r="843" spans="3:3" ht="18">
      <c r="C843" s="681"/>
    </row>
    <row r="844" spans="3:3" ht="18">
      <c r="C844" s="681" t="s">
        <v>2241</v>
      </c>
    </row>
    <row r="845" spans="3:3" ht="18">
      <c r="C845" s="681" t="s">
        <v>2242</v>
      </c>
    </row>
    <row r="846" spans="3:3" ht="18">
      <c r="C846" s="681" t="s">
        <v>2243</v>
      </c>
    </row>
    <row r="847" spans="3:3" ht="18">
      <c r="C847" s="681" t="s">
        <v>2244</v>
      </c>
    </row>
    <row r="848" spans="3:3" ht="18">
      <c r="C848" s="681" t="s">
        <v>2245</v>
      </c>
    </row>
    <row r="849" spans="3:3" ht="18">
      <c r="C849" s="681"/>
    </row>
    <row r="850" spans="3:3" ht="18">
      <c r="C850" s="683" t="s">
        <v>2246</v>
      </c>
    </row>
    <row r="851" spans="3:3" ht="18">
      <c r="C851" s="681"/>
    </row>
    <row r="852" spans="3:3" ht="18">
      <c r="C852" s="681" t="s">
        <v>2247</v>
      </c>
    </row>
    <row r="853" spans="3:3" ht="18">
      <c r="C853" s="681" t="s">
        <v>2248</v>
      </c>
    </row>
    <row r="854" spans="3:3" ht="18">
      <c r="C854" s="681" t="s">
        <v>2249</v>
      </c>
    </row>
    <row r="855" spans="3:3" ht="18">
      <c r="C855" s="681" t="s">
        <v>2250</v>
      </c>
    </row>
    <row r="856" spans="3:3" ht="18">
      <c r="C856" s="681" t="s">
        <v>2251</v>
      </c>
    </row>
    <row r="857" spans="3:3" ht="18">
      <c r="C857" s="681" t="s">
        <v>2252</v>
      </c>
    </row>
    <row r="858" spans="3:3" ht="18">
      <c r="C858" s="681" t="s">
        <v>2253</v>
      </c>
    </row>
    <row r="859" spans="3:3" ht="18">
      <c r="C859" s="681" t="s">
        <v>2254</v>
      </c>
    </row>
    <row r="860" spans="3:3" ht="18">
      <c r="C860" s="681" t="s">
        <v>2255</v>
      </c>
    </row>
    <row r="861" spans="3:3" ht="23">
      <c r="C861" s="654"/>
    </row>
    <row r="862" spans="3:3" ht="18">
      <c r="C862" s="684" t="s">
        <v>2256</v>
      </c>
    </row>
    <row r="863" spans="3:3" ht="18">
      <c r="C863" s="674" t="s">
        <v>301</v>
      </c>
    </row>
    <row r="864" spans="3:3" ht="36">
      <c r="C864" s="674" t="s">
        <v>2257</v>
      </c>
    </row>
    <row r="865" spans="3:3" ht="18">
      <c r="C865" s="674" t="s">
        <v>301</v>
      </c>
    </row>
    <row r="866" spans="3:3" ht="36">
      <c r="C866" s="674" t="s">
        <v>2258</v>
      </c>
    </row>
    <row r="867" spans="3:3" ht="18">
      <c r="C867" s="674"/>
    </row>
    <row r="868" spans="3:3" ht="18">
      <c r="C868" s="674" t="s">
        <v>2259</v>
      </c>
    </row>
    <row r="869" spans="3:3" ht="18">
      <c r="C869" s="674" t="s">
        <v>2024</v>
      </c>
    </row>
    <row r="870" spans="3:3" ht="18">
      <c r="C870" s="674" t="s">
        <v>2260</v>
      </c>
    </row>
    <row r="871" spans="3:3" ht="18">
      <c r="C871" s="674" t="s">
        <v>301</v>
      </c>
    </row>
    <row r="872" spans="3:3" ht="18">
      <c r="C872" s="674" t="s">
        <v>2261</v>
      </c>
    </row>
    <row r="873" spans="3:3" ht="18">
      <c r="C873" s="674" t="s">
        <v>2024</v>
      </c>
    </row>
    <row r="874" spans="3:3" ht="18">
      <c r="C874" s="674" t="s">
        <v>2262</v>
      </c>
    </row>
    <row r="875" spans="3:3" ht="18">
      <c r="C875" s="674" t="s">
        <v>2024</v>
      </c>
    </row>
    <row r="876" spans="3:3" ht="36">
      <c r="C876" s="674" t="s">
        <v>2263</v>
      </c>
    </row>
    <row r="877" spans="3:3" ht="18">
      <c r="C877" s="674" t="s">
        <v>2024</v>
      </c>
    </row>
    <row r="878" spans="3:3" ht="36">
      <c r="C878" s="674" t="s">
        <v>2264</v>
      </c>
    </row>
    <row r="879" spans="3:3" ht="18">
      <c r="C879" s="674" t="s">
        <v>2024</v>
      </c>
    </row>
    <row r="880" spans="3:3" ht="18">
      <c r="C880" s="674" t="s">
        <v>2265</v>
      </c>
    </row>
    <row r="881" spans="3:3" ht="18">
      <c r="C881" s="674" t="s">
        <v>2266</v>
      </c>
    </row>
    <row r="882" spans="3:3" ht="36">
      <c r="C882" s="674" t="s">
        <v>2267</v>
      </c>
    </row>
    <row r="883" spans="3:3" ht="18">
      <c r="C883" s="674"/>
    </row>
    <row r="884" spans="3:3" ht="18">
      <c r="C884" s="674" t="s">
        <v>2268</v>
      </c>
    </row>
    <row r="885" spans="3:3" ht="18">
      <c r="C885" s="674" t="s">
        <v>2024</v>
      </c>
    </row>
    <row r="886" spans="3:3" ht="36">
      <c r="C886" s="674" t="s">
        <v>2269</v>
      </c>
    </row>
    <row r="887" spans="3:3" ht="23">
      <c r="C887" s="654"/>
    </row>
    <row r="888" spans="3:3" ht="44.5">
      <c r="C888" s="685" t="s">
        <v>2270</v>
      </c>
    </row>
    <row r="889" spans="3:3" ht="14">
      <c r="C889" s="686"/>
    </row>
    <row r="890" spans="3:3" ht="23">
      <c r="C890" s="687" t="s">
        <v>2271</v>
      </c>
    </row>
    <row r="891" spans="3:3" ht="14">
      <c r="C891" s="686"/>
    </row>
    <row r="892" spans="3:3" ht="18">
      <c r="C892" s="688" t="s">
        <v>2272</v>
      </c>
    </row>
    <row r="893" spans="3:3">
      <c r="C893" s="689"/>
    </row>
    <row r="894" spans="3:3" ht="36">
      <c r="C894" s="681" t="s">
        <v>2273</v>
      </c>
    </row>
    <row r="895" spans="3:3">
      <c r="C895" s="689" t="s">
        <v>2274</v>
      </c>
    </row>
    <row r="896" spans="3:3">
      <c r="C896" s="689" t="s">
        <v>2275</v>
      </c>
    </row>
    <row r="897" spans="3:3">
      <c r="C897" s="689" t="s">
        <v>2276</v>
      </c>
    </row>
    <row r="898" spans="3:3">
      <c r="C898" s="689"/>
    </row>
    <row r="899" spans="3:3" ht="18">
      <c r="C899" s="688" t="s">
        <v>2277</v>
      </c>
    </row>
    <row r="900" spans="3:3" ht="35">
      <c r="C900" s="689" t="s">
        <v>2278</v>
      </c>
    </row>
    <row r="901" spans="3:3" ht="52.5">
      <c r="C901" s="689" t="s">
        <v>2279</v>
      </c>
    </row>
    <row r="902" spans="3:3">
      <c r="C902" s="689" t="s">
        <v>2280</v>
      </c>
    </row>
    <row r="903" spans="3:3" ht="36">
      <c r="C903" s="690" t="s">
        <v>2281</v>
      </c>
    </row>
    <row r="904" spans="3:3">
      <c r="C904" s="689" t="s">
        <v>2282</v>
      </c>
    </row>
    <row r="905" spans="3:3" ht="35">
      <c r="C905" s="689" t="s">
        <v>2283</v>
      </c>
    </row>
    <row r="906" spans="3:3" ht="36">
      <c r="C906" s="681" t="s">
        <v>2284</v>
      </c>
    </row>
    <row r="907" spans="3:3" ht="35">
      <c r="C907" s="689" t="s">
        <v>2285</v>
      </c>
    </row>
    <row r="908" spans="3:3" ht="36">
      <c r="C908" s="681" t="s">
        <v>2286</v>
      </c>
    </row>
    <row r="909" spans="3:3">
      <c r="C909" s="689" t="s">
        <v>2287</v>
      </c>
    </row>
    <row r="910" spans="3:3">
      <c r="C910" s="689" t="s">
        <v>2288</v>
      </c>
    </row>
    <row r="911" spans="3:3">
      <c r="C911" s="689" t="s">
        <v>2028</v>
      </c>
    </row>
    <row r="912" spans="3:3" ht="18">
      <c r="C912" s="691" t="s">
        <v>2289</v>
      </c>
    </row>
    <row r="913" spans="3:3">
      <c r="C913" s="689"/>
    </row>
    <row r="914" spans="3:3" ht="18">
      <c r="C914" s="688" t="s">
        <v>2272</v>
      </c>
    </row>
    <row r="915" spans="3:3">
      <c r="C915" s="689"/>
    </row>
    <row r="916" spans="3:3" ht="36">
      <c r="C916" s="681" t="s">
        <v>2290</v>
      </c>
    </row>
    <row r="917" spans="3:3">
      <c r="C917" s="689"/>
    </row>
    <row r="918" spans="3:3" ht="18">
      <c r="C918" s="688" t="s">
        <v>2277</v>
      </c>
    </row>
    <row r="919" spans="3:3" ht="35">
      <c r="C919" s="689" t="s">
        <v>2291</v>
      </c>
    </row>
    <row r="920" spans="3:3">
      <c r="C920" s="689" t="s">
        <v>2292</v>
      </c>
    </row>
    <row r="921" spans="3:3">
      <c r="C921" s="689" t="s">
        <v>2293</v>
      </c>
    </row>
    <row r="922" spans="3:3" ht="14">
      <c r="C922" s="692" t="s">
        <v>2028</v>
      </c>
    </row>
    <row r="923" spans="3:3" ht="14">
      <c r="C923" s="692"/>
    </row>
    <row r="924" spans="3:3" ht="23">
      <c r="C924" s="693" t="s">
        <v>2294</v>
      </c>
    </row>
    <row r="925" spans="3:3" ht="14">
      <c r="C925" s="692"/>
    </row>
    <row r="926" spans="3:3" ht="23">
      <c r="C926" s="693" t="s">
        <v>2295</v>
      </c>
    </row>
    <row r="927" spans="3:3" ht="14">
      <c r="C927" s="692"/>
    </row>
    <row r="928" spans="3:3" ht="18">
      <c r="C928" s="688" t="s">
        <v>2272</v>
      </c>
    </row>
    <row r="929" spans="3:3">
      <c r="C929" s="689" t="s">
        <v>2296</v>
      </c>
    </row>
    <row r="930" spans="3:3">
      <c r="C930" s="689"/>
    </row>
    <row r="931" spans="3:3" ht="18">
      <c r="C931" s="688" t="s">
        <v>2277</v>
      </c>
    </row>
    <row r="932" spans="3:3">
      <c r="C932" s="689" t="s">
        <v>2297</v>
      </c>
    </row>
    <row r="933" spans="3:3">
      <c r="C933" s="689" t="s">
        <v>2298</v>
      </c>
    </row>
    <row r="934" spans="3:3" ht="14">
      <c r="C934" s="692"/>
    </row>
    <row r="935" spans="3:3" ht="23">
      <c r="C935" s="693" t="s">
        <v>2299</v>
      </c>
    </row>
    <row r="936" spans="3:3" ht="14">
      <c r="C936" s="692"/>
    </row>
    <row r="937" spans="3:3" ht="18">
      <c r="C937" s="688" t="s">
        <v>2272</v>
      </c>
    </row>
    <row r="938" spans="3:3" ht="18">
      <c r="C938" s="681" t="s">
        <v>2300</v>
      </c>
    </row>
    <row r="939" spans="3:3">
      <c r="C939" s="689" t="s">
        <v>2301</v>
      </c>
    </row>
    <row r="940" spans="3:3">
      <c r="C940" s="689"/>
    </row>
    <row r="941" spans="3:3" ht="18">
      <c r="C941" s="688" t="s">
        <v>2277</v>
      </c>
    </row>
    <row r="942" spans="3:3" ht="18">
      <c r="C942" s="681" t="s">
        <v>2302</v>
      </c>
    </row>
    <row r="943" spans="3:3">
      <c r="C943" s="689" t="s">
        <v>2303</v>
      </c>
    </row>
    <row r="944" spans="3:3">
      <c r="C944" s="689"/>
    </row>
    <row r="945" spans="3:3" ht="14">
      <c r="C945" s="692"/>
    </row>
    <row r="946" spans="3:3" ht="46">
      <c r="C946" s="693" t="s">
        <v>2304</v>
      </c>
    </row>
    <row r="947" spans="3:3" ht="14">
      <c r="C947" s="692"/>
    </row>
    <row r="948" spans="3:3" ht="18">
      <c r="C948" s="688" t="s">
        <v>2272</v>
      </c>
    </row>
    <row r="949" spans="3:3" ht="18">
      <c r="C949" s="681" t="s">
        <v>2305</v>
      </c>
    </row>
    <row r="950" spans="3:3">
      <c r="C950" s="689" t="s">
        <v>2306</v>
      </c>
    </row>
    <row r="951" spans="3:3">
      <c r="C951" s="689"/>
    </row>
    <row r="952" spans="3:3" ht="18">
      <c r="C952" s="688" t="s">
        <v>2277</v>
      </c>
    </row>
    <row r="953" spans="3:3">
      <c r="C953" s="689" t="s">
        <v>2307</v>
      </c>
    </row>
    <row r="954" spans="3:3">
      <c r="C954" s="689" t="s">
        <v>2308</v>
      </c>
    </row>
    <row r="955" spans="3:3" ht="14">
      <c r="C955" s="692"/>
    </row>
    <row r="956" spans="3:3" ht="46">
      <c r="C956" s="693" t="s">
        <v>2309</v>
      </c>
    </row>
    <row r="957" spans="3:3" ht="14">
      <c r="C957" s="692"/>
    </row>
    <row r="958" spans="3:3" ht="14">
      <c r="C958" s="692"/>
    </row>
    <row r="959" spans="3:3" ht="18">
      <c r="C959" s="694">
        <v>82.041666666666671</v>
      </c>
    </row>
    <row r="960" spans="3:3">
      <c r="C960" s="689" t="s">
        <v>2310</v>
      </c>
    </row>
    <row r="961" spans="3:3">
      <c r="C961" s="689"/>
    </row>
    <row r="962" spans="3:3" ht="18">
      <c r="C962" s="695" t="s">
        <v>2311</v>
      </c>
    </row>
    <row r="963" spans="3:3">
      <c r="C963" s="689"/>
    </row>
    <row r="964" spans="3:3" ht="36">
      <c r="C964" s="681" t="s">
        <v>2312</v>
      </c>
    </row>
    <row r="965" spans="3:3" ht="35">
      <c r="C965" s="689" t="s">
        <v>2313</v>
      </c>
    </row>
    <row r="966" spans="3:3" ht="35">
      <c r="C966" s="689" t="s">
        <v>2314</v>
      </c>
    </row>
    <row r="967" spans="3:3" ht="14">
      <c r="C967" s="692"/>
    </row>
    <row r="968" spans="3:3" ht="23">
      <c r="C968" s="693" t="s">
        <v>2315</v>
      </c>
    </row>
    <row r="969" spans="3:3" ht="14">
      <c r="C969" s="692"/>
    </row>
    <row r="970" spans="3:3" ht="18">
      <c r="C970" s="688" t="s">
        <v>2272</v>
      </c>
    </row>
    <row r="971" spans="3:3">
      <c r="C971" s="689" t="s">
        <v>2316</v>
      </c>
    </row>
    <row r="972" spans="3:3">
      <c r="C972" s="689"/>
    </row>
    <row r="973" spans="3:3" ht="18">
      <c r="C973" s="688" t="s">
        <v>2277</v>
      </c>
    </row>
    <row r="974" spans="3:3" ht="18">
      <c r="C974" s="681" t="s">
        <v>2317</v>
      </c>
    </row>
    <row r="975" spans="3:3" ht="18">
      <c r="C975" s="681"/>
    </row>
    <row r="976" spans="3:3" ht="18">
      <c r="C976" s="681" t="s">
        <v>2318</v>
      </c>
    </row>
    <row r="977" spans="3:3">
      <c r="C977" s="689"/>
    </row>
    <row r="978" spans="3:3" ht="18">
      <c r="C978" s="688" t="s">
        <v>2272</v>
      </c>
    </row>
    <row r="979" spans="3:3" ht="35">
      <c r="C979" s="689" t="s">
        <v>2319</v>
      </c>
    </row>
    <row r="980" spans="3:3">
      <c r="C980" s="689" t="s">
        <v>2320</v>
      </c>
    </row>
    <row r="981" spans="3:3">
      <c r="C981" s="689"/>
    </row>
    <row r="982" spans="3:3" ht="18">
      <c r="C982" s="688" t="s">
        <v>2321</v>
      </c>
    </row>
    <row r="983" spans="3:3" ht="35">
      <c r="C983" s="689" t="s">
        <v>2322</v>
      </c>
    </row>
    <row r="984" spans="3:3">
      <c r="C984" s="689" t="s">
        <v>2323</v>
      </c>
    </row>
    <row r="985" spans="3:3" ht="14">
      <c r="C985" s="692"/>
    </row>
    <row r="986" spans="3:3" ht="20">
      <c r="C986" s="696" t="s">
        <v>2324</v>
      </c>
    </row>
    <row r="987" spans="3:3" ht="23">
      <c r="C987" s="654"/>
    </row>
    <row r="988" spans="3:3" ht="20">
      <c r="C988" s="697" t="s">
        <v>2325</v>
      </c>
    </row>
    <row r="989" spans="3:3" ht="20">
      <c r="C989" s="697" t="s">
        <v>2326</v>
      </c>
    </row>
    <row r="990" spans="3:3" ht="20">
      <c r="C990" s="697" t="s">
        <v>2327</v>
      </c>
    </row>
    <row r="991" spans="3:3" ht="40">
      <c r="C991" s="697" t="s">
        <v>2328</v>
      </c>
    </row>
    <row r="992" spans="3:3" ht="20">
      <c r="C992" s="697" t="s">
        <v>2329</v>
      </c>
    </row>
    <row r="993" spans="3:3" ht="20">
      <c r="C993" s="697" t="s">
        <v>2330</v>
      </c>
    </row>
    <row r="994" spans="3:3" ht="20">
      <c r="C994" s="697" t="s">
        <v>2331</v>
      </c>
    </row>
    <row r="995" spans="3:3" ht="20">
      <c r="C995" s="697" t="s">
        <v>2332</v>
      </c>
    </row>
    <row r="996" spans="3:3" ht="20">
      <c r="C996" s="697"/>
    </row>
    <row r="997" spans="3:3" ht="20">
      <c r="C997" s="697" t="s">
        <v>2333</v>
      </c>
    </row>
    <row r="998" spans="3:3" ht="23">
      <c r="C998" s="654"/>
    </row>
    <row r="999" spans="3:3" ht="22.5">
      <c r="C999" s="698" t="s">
        <v>2334</v>
      </c>
    </row>
    <row r="1000" spans="3:3" ht="15.5">
      <c r="C1000" s="663" t="s">
        <v>2123</v>
      </c>
    </row>
    <row r="1001" spans="3:3" ht="15.5">
      <c r="C1001" s="663" t="s">
        <v>1863</v>
      </c>
    </row>
    <row r="1002" spans="3:3" ht="18">
      <c r="C1002" s="674" t="s">
        <v>2335</v>
      </c>
    </row>
    <row r="1003" spans="3:3" ht="18">
      <c r="C1003" s="674" t="s">
        <v>2123</v>
      </c>
    </row>
    <row r="1004" spans="3:3" ht="18">
      <c r="C1004" s="674" t="s">
        <v>2336</v>
      </c>
    </row>
    <row r="1005" spans="3:3" ht="18">
      <c r="C1005" s="674" t="s">
        <v>2123</v>
      </c>
    </row>
    <row r="1006" spans="3:3" ht="18">
      <c r="C1006" s="674" t="s">
        <v>2337</v>
      </c>
    </row>
    <row r="1007" spans="3:3" ht="18">
      <c r="C1007" s="674" t="s">
        <v>2123</v>
      </c>
    </row>
    <row r="1008" spans="3:3" ht="18">
      <c r="C1008" s="674" t="s">
        <v>2338</v>
      </c>
    </row>
    <row r="1009" spans="3:3" ht="18">
      <c r="C1009" s="674" t="s">
        <v>2123</v>
      </c>
    </row>
    <row r="1010" spans="3:3" ht="18">
      <c r="C1010" s="674" t="s">
        <v>2339</v>
      </c>
    </row>
    <row r="1011" spans="3:3" ht="18">
      <c r="C1011" s="674" t="s">
        <v>2123</v>
      </c>
    </row>
    <row r="1012" spans="3:3" ht="18">
      <c r="C1012" s="674" t="s">
        <v>2340</v>
      </c>
    </row>
    <row r="1013" spans="3:3" ht="18">
      <c r="C1013" s="674" t="s">
        <v>2341</v>
      </c>
    </row>
    <row r="1014" spans="3:3" ht="18">
      <c r="C1014" s="674" t="s">
        <v>2342</v>
      </c>
    </row>
    <row r="1015" spans="3:3" ht="18">
      <c r="C1015" s="674" t="s">
        <v>2123</v>
      </c>
    </row>
    <row r="1016" spans="3:3" ht="18">
      <c r="C1016" s="674" t="s">
        <v>2343</v>
      </c>
    </row>
    <row r="1017" spans="3:3" ht="18">
      <c r="C1017" s="674" t="s">
        <v>2341</v>
      </c>
    </row>
    <row r="1018" spans="3:3" ht="18">
      <c r="C1018" s="674" t="s">
        <v>2344</v>
      </c>
    </row>
    <row r="1019" spans="3:3" ht="18">
      <c r="C1019" s="674" t="s">
        <v>2123</v>
      </c>
    </row>
    <row r="1020" spans="3:3" ht="36">
      <c r="C1020" s="681" t="s">
        <v>2345</v>
      </c>
    </row>
    <row r="1021" spans="3:3" ht="18">
      <c r="C1021" s="674" t="s">
        <v>2123</v>
      </c>
    </row>
    <row r="1022" spans="3:3" ht="18">
      <c r="C1022" s="674" t="s">
        <v>2346</v>
      </c>
    </row>
    <row r="1023" spans="3:3" ht="18">
      <c r="C1023" s="674" t="s">
        <v>2341</v>
      </c>
    </row>
    <row r="1024" spans="3:3" ht="18">
      <c r="C1024" s="674" t="s">
        <v>2347</v>
      </c>
    </row>
    <row r="1025" spans="3:3" ht="18">
      <c r="C1025" s="674" t="s">
        <v>2123</v>
      </c>
    </row>
    <row r="1026" spans="3:3" ht="18">
      <c r="C1026" s="674" t="s">
        <v>2348</v>
      </c>
    </row>
    <row r="1027" spans="3:3" ht="18">
      <c r="C1027" s="674" t="s">
        <v>2341</v>
      </c>
    </row>
    <row r="1028" spans="3:3" ht="18">
      <c r="C1028" s="674" t="s">
        <v>2349</v>
      </c>
    </row>
    <row r="1029" spans="3:3" ht="18">
      <c r="C1029" s="674" t="s">
        <v>2123</v>
      </c>
    </row>
    <row r="1030" spans="3:3" ht="36">
      <c r="C1030" s="674" t="s">
        <v>2350</v>
      </c>
    </row>
    <row r="1031" spans="3:3" ht="18">
      <c r="C1031" s="675"/>
    </row>
    <row r="1032" spans="3:3" ht="23">
      <c r="C1032" s="699"/>
    </row>
    <row r="1033" spans="3:3" ht="18">
      <c r="C1033" s="681"/>
    </row>
    <row r="1034" spans="3:3" ht="18">
      <c r="C1034" s="681" t="s">
        <v>2351</v>
      </c>
    </row>
    <row r="1035" spans="3:3" ht="18">
      <c r="C1035" s="681" t="s">
        <v>2352</v>
      </c>
    </row>
    <row r="1036" spans="3:3" ht="18">
      <c r="C1036" s="681"/>
    </row>
    <row r="1037" spans="3:3" ht="36">
      <c r="C1037" s="681" t="s">
        <v>2353</v>
      </c>
    </row>
    <row r="1038" spans="3:3" ht="18">
      <c r="C1038" s="681"/>
    </row>
    <row r="1039" spans="3:3" ht="18">
      <c r="C1039" s="681" t="s">
        <v>2354</v>
      </c>
    </row>
    <row r="1040" spans="3:3" ht="18">
      <c r="C1040" s="681"/>
    </row>
    <row r="1041" spans="3:3" ht="18">
      <c r="C1041" s="681" t="s">
        <v>2355</v>
      </c>
    </row>
    <row r="1042" spans="3:3" ht="18">
      <c r="C1042" s="681"/>
    </row>
    <row r="1043" spans="3:3" ht="18">
      <c r="C1043" s="681" t="s">
        <v>2356</v>
      </c>
    </row>
    <row r="1044" spans="3:3" ht="18">
      <c r="C1044" s="681"/>
    </row>
    <row r="1045" spans="3:3" ht="18">
      <c r="C1045" s="681" t="s">
        <v>2357</v>
      </c>
    </row>
    <row r="1046" spans="3:3" ht="18">
      <c r="C1046" s="681"/>
    </row>
    <row r="1047" spans="3:3" ht="18">
      <c r="C1047" s="681" t="s">
        <v>2358</v>
      </c>
    </row>
    <row r="1048" spans="3:3" ht="18">
      <c r="C1048" s="681"/>
    </row>
    <row r="1049" spans="3:3" ht="18">
      <c r="C1049" s="681" t="s">
        <v>2359</v>
      </c>
    </row>
    <row r="1050" spans="3:3" ht="18">
      <c r="C1050" s="681" t="s">
        <v>2360</v>
      </c>
    </row>
    <row r="1051" spans="3:3" ht="18">
      <c r="C1051" s="700"/>
    </row>
    <row r="1052" spans="3:3" ht="23">
      <c r="C1052" s="701"/>
    </row>
    <row r="1054" spans="3:3" ht="20">
      <c r="C1054" s="661" t="s">
        <v>2361</v>
      </c>
    </row>
    <row r="1055" spans="3:3" ht="15.5">
      <c r="C1055" s="702" t="s">
        <v>2341</v>
      </c>
    </row>
    <row r="1056" spans="3:3" ht="18">
      <c r="C1056" s="703" t="s">
        <v>2362</v>
      </c>
    </row>
    <row r="1057" spans="3:3" ht="18">
      <c r="C1057" s="703" t="s">
        <v>1863</v>
      </c>
    </row>
    <row r="1058" spans="3:3" ht="18">
      <c r="C1058" s="703" t="s">
        <v>2363</v>
      </c>
    </row>
    <row r="1059" spans="3:3" ht="18">
      <c r="C1059" s="703" t="s">
        <v>1863</v>
      </c>
    </row>
    <row r="1060" spans="3:3" ht="18">
      <c r="C1060" s="703" t="s">
        <v>2364</v>
      </c>
    </row>
    <row r="1061" spans="3:3" ht="18">
      <c r="C1061" s="703" t="s">
        <v>1863</v>
      </c>
    </row>
    <row r="1062" spans="3:3" ht="54">
      <c r="C1062" s="703" t="s">
        <v>2365</v>
      </c>
    </row>
    <row r="1063" spans="3:3" ht="18">
      <c r="C1063" s="703" t="s">
        <v>1863</v>
      </c>
    </row>
    <row r="1064" spans="3:3" ht="54">
      <c r="C1064" s="703" t="s">
        <v>2366</v>
      </c>
    </row>
    <row r="1065" spans="3:3" ht="18">
      <c r="C1065" s="703" t="s">
        <v>1863</v>
      </c>
    </row>
    <row r="1066" spans="3:3" ht="18">
      <c r="C1066" s="703" t="s">
        <v>2367</v>
      </c>
    </row>
    <row r="1067" spans="3:3" ht="18">
      <c r="C1067" s="703" t="s">
        <v>1863</v>
      </c>
    </row>
    <row r="1068" spans="3:3" ht="54">
      <c r="C1068" s="703" t="s">
        <v>2368</v>
      </c>
    </row>
    <row r="1069" spans="3:3" ht="20">
      <c r="C1069" s="658"/>
    </row>
    <row r="1070" spans="3:3" ht="20">
      <c r="C1070" s="662" t="s">
        <v>2369</v>
      </c>
    </row>
    <row r="1071" spans="3:3" ht="20">
      <c r="C1071" s="704" t="s">
        <v>2123</v>
      </c>
    </row>
    <row r="1072" spans="3:3" ht="20">
      <c r="C1072" s="704" t="s">
        <v>2370</v>
      </c>
    </row>
    <row r="1073" spans="3:3" ht="20">
      <c r="C1073" s="704" t="s">
        <v>1863</v>
      </c>
    </row>
    <row r="1074" spans="3:3" ht="20">
      <c r="C1074" s="705" t="s">
        <v>2371</v>
      </c>
    </row>
    <row r="1075" spans="3:3" ht="20">
      <c r="C1075" s="705" t="s">
        <v>1863</v>
      </c>
    </row>
    <row r="1076" spans="3:3" ht="20">
      <c r="C1076" s="705" t="s">
        <v>2372</v>
      </c>
    </row>
    <row r="1077" spans="3:3" ht="23">
      <c r="C1077" s="654"/>
    </row>
    <row r="1078" spans="3:3" ht="23">
      <c r="C1078" s="701"/>
    </row>
    <row r="1079" spans="3:3" ht="23">
      <c r="C1079" s="654"/>
    </row>
    <row r="1080" spans="3:3" ht="60">
      <c r="C1080" s="706" t="s">
        <v>2373</v>
      </c>
    </row>
    <row r="1081" spans="3:3" ht="40">
      <c r="C1081" s="706" t="s">
        <v>2374</v>
      </c>
    </row>
    <row r="1082" spans="3:3" ht="60">
      <c r="C1082" s="706" t="s">
        <v>2375</v>
      </c>
    </row>
    <row r="1083" spans="3:3" ht="20">
      <c r="C1083" s="706" t="s">
        <v>2376</v>
      </c>
    </row>
    <row r="1084" spans="3:3" ht="20">
      <c r="C1084" s="706" t="s">
        <v>2377</v>
      </c>
    </row>
    <row r="1085" spans="3:3" ht="20">
      <c r="C1085" s="706" t="s">
        <v>2378</v>
      </c>
    </row>
    <row r="1086" spans="3:3" ht="20">
      <c r="C1086" s="706" t="s">
        <v>2379</v>
      </c>
    </row>
    <row r="1087" spans="3:3" ht="40">
      <c r="C1087" s="706" t="s">
        <v>2380</v>
      </c>
    </row>
    <row r="1088" spans="3:3" ht="60">
      <c r="C1088" s="706" t="s">
        <v>2381</v>
      </c>
    </row>
    <row r="1089" spans="3:3" ht="23">
      <c r="C1089" s="654"/>
    </row>
    <row r="1090" spans="3:3" ht="23">
      <c r="C1090" s="701"/>
    </row>
    <row r="1091" spans="3:3" ht="23">
      <c r="C1091" s="654"/>
    </row>
    <row r="1092" spans="3:3" ht="18">
      <c r="C1092" s="674" t="s">
        <v>2382</v>
      </c>
    </row>
    <row r="1093" spans="3:3" ht="18">
      <c r="C1093" s="674" t="s">
        <v>2383</v>
      </c>
    </row>
    <row r="1094" spans="3:3" ht="20">
      <c r="C1094" s="661" t="s">
        <v>2384</v>
      </c>
    </row>
    <row r="1095" spans="3:3" ht="18">
      <c r="C1095" s="707" t="s">
        <v>2385</v>
      </c>
    </row>
    <row r="1096" spans="3:3" ht="18">
      <c r="C1096" s="707" t="s">
        <v>2386</v>
      </c>
    </row>
    <row r="1097" spans="3:3" ht="18">
      <c r="C1097" s="707" t="s">
        <v>2387</v>
      </c>
    </row>
    <row r="1098" spans="3:3" ht="18">
      <c r="C1098" s="707" t="s">
        <v>2388</v>
      </c>
    </row>
    <row r="1099" spans="3:3" ht="18">
      <c r="C1099" s="707" t="s">
        <v>2389</v>
      </c>
    </row>
    <row r="1100" spans="3:3" ht="18">
      <c r="C1100" s="707" t="s">
        <v>2390</v>
      </c>
    </row>
    <row r="1101" spans="3:3" ht="18">
      <c r="C1101" s="707" t="s">
        <v>2391</v>
      </c>
    </row>
    <row r="1102" spans="3:3" ht="18">
      <c r="C1102" s="707" t="s">
        <v>2392</v>
      </c>
    </row>
    <row r="1103" spans="3:3" ht="18">
      <c r="C1103" s="707" t="s">
        <v>2393</v>
      </c>
    </row>
    <row r="1104" spans="3:3" ht="18">
      <c r="C1104" s="707" t="s">
        <v>2394</v>
      </c>
    </row>
    <row r="1105" spans="3:3" ht="18">
      <c r="C1105" s="707" t="s">
        <v>2395</v>
      </c>
    </row>
    <row r="1106" spans="3:3" ht="18">
      <c r="C1106" s="707" t="s">
        <v>2396</v>
      </c>
    </row>
    <row r="1107" spans="3:3" ht="18">
      <c r="C1107" s="707" t="s">
        <v>2397</v>
      </c>
    </row>
    <row r="1108" spans="3:3" ht="18">
      <c r="C1108" s="707" t="s">
        <v>2398</v>
      </c>
    </row>
    <row r="1109" spans="3:3" ht="18">
      <c r="C1109" s="707" t="s">
        <v>2399</v>
      </c>
    </row>
    <row r="1110" spans="3:3" ht="18">
      <c r="C1110" s="707" t="s">
        <v>2400</v>
      </c>
    </row>
    <row r="1111" spans="3:3" ht="18">
      <c r="C1111" s="707" t="s">
        <v>2401</v>
      </c>
    </row>
    <row r="1112" spans="3:3" ht="18">
      <c r="C1112" s="707" t="s">
        <v>2402</v>
      </c>
    </row>
    <row r="1113" spans="3:3" ht="18">
      <c r="C1113" s="707" t="s">
        <v>2403</v>
      </c>
    </row>
    <row r="1114" spans="3:3" ht="18">
      <c r="C1114" s="707" t="s">
        <v>2404</v>
      </c>
    </row>
    <row r="1115" spans="3:3" ht="18">
      <c r="C1115" s="707" t="s">
        <v>2405</v>
      </c>
    </row>
    <row r="1116" spans="3:3" ht="20">
      <c r="C1116" s="708" t="s">
        <v>2406</v>
      </c>
    </row>
    <row r="1117" spans="3:3" ht="18">
      <c r="C1117" s="707" t="s">
        <v>2407</v>
      </c>
    </row>
    <row r="1118" spans="3:3" ht="18">
      <c r="C1118" s="707" t="s">
        <v>2408</v>
      </c>
    </row>
    <row r="1119" spans="3:3" ht="18">
      <c r="C1119" s="707" t="s">
        <v>2409</v>
      </c>
    </row>
    <row r="1120" spans="3:3" ht="18">
      <c r="C1120" s="707" t="s">
        <v>2410</v>
      </c>
    </row>
    <row r="1121" spans="3:3" ht="18">
      <c r="C1121" s="707" t="s">
        <v>2411</v>
      </c>
    </row>
    <row r="1122" spans="3:3" ht="18">
      <c r="C1122" s="707" t="s">
        <v>2412</v>
      </c>
    </row>
    <row r="1123" spans="3:3" ht="18">
      <c r="C1123" s="707" t="s">
        <v>2413</v>
      </c>
    </row>
    <row r="1124" spans="3:3" ht="18">
      <c r="C1124" s="707" t="s">
        <v>2414</v>
      </c>
    </row>
    <row r="1125" spans="3:3" ht="18">
      <c r="C1125" s="707" t="s">
        <v>2415</v>
      </c>
    </row>
    <row r="1126" spans="3:3" ht="20">
      <c r="C1126" s="708" t="s">
        <v>2416</v>
      </c>
    </row>
    <row r="1127" spans="3:3" ht="18">
      <c r="C1127" s="707" t="s">
        <v>2417</v>
      </c>
    </row>
    <row r="1128" spans="3:3" ht="36">
      <c r="C1128" s="707" t="s">
        <v>2418</v>
      </c>
    </row>
    <row r="1129" spans="3:3" ht="18">
      <c r="C1129" s="707" t="s">
        <v>2419</v>
      </c>
    </row>
    <row r="1130" spans="3:3" ht="18">
      <c r="C1130" s="707" t="s">
        <v>2420</v>
      </c>
    </row>
    <row r="1131" spans="3:3" ht="18">
      <c r="C1131" s="707" t="s">
        <v>2421</v>
      </c>
    </row>
    <row r="1132" spans="3:3" ht="18">
      <c r="C1132" s="707" t="s">
        <v>2422</v>
      </c>
    </row>
    <row r="1133" spans="3:3" ht="20">
      <c r="C1133" s="708" t="s">
        <v>2423</v>
      </c>
    </row>
    <row r="1134" spans="3:3" ht="18">
      <c r="C1134" s="707" t="s">
        <v>2424</v>
      </c>
    </row>
    <row r="1135" spans="3:3" ht="18">
      <c r="C1135" s="707" t="s">
        <v>2425</v>
      </c>
    </row>
    <row r="1136" spans="3:3" ht="36">
      <c r="C1136" s="707" t="s">
        <v>2426</v>
      </c>
    </row>
    <row r="1137" spans="3:3" ht="54">
      <c r="C1137" s="707" t="s">
        <v>2427</v>
      </c>
    </row>
    <row r="1138" spans="3:3" ht="18">
      <c r="C1138" s="707" t="s">
        <v>2428</v>
      </c>
    </row>
    <row r="1139" spans="3:3" ht="36">
      <c r="C1139" s="707" t="s">
        <v>2429</v>
      </c>
    </row>
    <row r="1140" spans="3:3" ht="18">
      <c r="C1140" s="707" t="s">
        <v>2430</v>
      </c>
    </row>
    <row r="1141" spans="3:3" ht="36">
      <c r="C1141" s="707" t="s">
        <v>2431</v>
      </c>
    </row>
    <row r="1142" spans="3:3" ht="36">
      <c r="C1142" s="707" t="s">
        <v>2432</v>
      </c>
    </row>
    <row r="1143" spans="3:3" ht="18">
      <c r="C1143" s="707" t="s">
        <v>2433</v>
      </c>
    </row>
    <row r="1144" spans="3:3" ht="18">
      <c r="C1144" s="709" t="s">
        <v>2434</v>
      </c>
    </row>
    <row r="1145" spans="3:3" ht="36">
      <c r="C1145" s="707" t="s">
        <v>2435</v>
      </c>
    </row>
    <row r="1146" spans="3:3" ht="36">
      <c r="C1146" s="707" t="s">
        <v>2436</v>
      </c>
    </row>
    <row r="1147" spans="3:3" ht="36">
      <c r="C1147" s="707" t="s">
        <v>2437</v>
      </c>
    </row>
    <row r="1148" spans="3:3" ht="36">
      <c r="C1148" s="707" t="s">
        <v>2438</v>
      </c>
    </row>
    <row r="1149" spans="3:3" ht="18">
      <c r="C1149" s="707" t="s">
        <v>2439</v>
      </c>
    </row>
    <row r="1150" spans="3:3" ht="18">
      <c r="C1150" s="709" t="s">
        <v>2440</v>
      </c>
    </row>
    <row r="1151" spans="3:3" ht="18">
      <c r="C1151" s="707" t="s">
        <v>2441</v>
      </c>
    </row>
    <row r="1152" spans="3:3" ht="18">
      <c r="C1152" s="707" t="s">
        <v>2442</v>
      </c>
    </row>
    <row r="1153" spans="3:3" ht="18">
      <c r="C1153" s="707" t="s">
        <v>2443</v>
      </c>
    </row>
    <row r="1154" spans="3:3" ht="18">
      <c r="C1154" s="707" t="s">
        <v>2444</v>
      </c>
    </row>
    <row r="1155" spans="3:3" ht="18">
      <c r="C1155" s="707" t="s">
        <v>2445</v>
      </c>
    </row>
    <row r="1156" spans="3:3" ht="36">
      <c r="C1156" s="707" t="s">
        <v>2446</v>
      </c>
    </row>
    <row r="1157" spans="3:3" ht="36">
      <c r="C1157" s="709" t="s">
        <v>2447</v>
      </c>
    </row>
    <row r="1158" spans="3:3" ht="36">
      <c r="C1158" s="707" t="s">
        <v>2448</v>
      </c>
    </row>
    <row r="1159" spans="3:3" ht="36">
      <c r="C1159" s="707" t="s">
        <v>2449</v>
      </c>
    </row>
    <row r="1160" spans="3:3" ht="18">
      <c r="C1160" s="707" t="s">
        <v>2450</v>
      </c>
    </row>
    <row r="1161" spans="3:3" ht="18">
      <c r="C1161" s="707" t="s">
        <v>2451</v>
      </c>
    </row>
    <row r="1162" spans="3:3" ht="36">
      <c r="C1162" s="707" t="s">
        <v>2452</v>
      </c>
    </row>
    <row r="1163" spans="3:3" ht="36">
      <c r="C1163" s="707" t="s">
        <v>2453</v>
      </c>
    </row>
    <row r="1164" spans="3:3" ht="36">
      <c r="C1164" s="710" t="s">
        <v>2454</v>
      </c>
    </row>
    <row r="1165" spans="3:3" ht="36">
      <c r="C1165" s="707" t="s">
        <v>2455</v>
      </c>
    </row>
    <row r="1166" spans="3:3" ht="18">
      <c r="C1166" s="707" t="s">
        <v>2456</v>
      </c>
    </row>
    <row r="1167" spans="3:3" ht="18">
      <c r="C1167" s="707" t="s">
        <v>2457</v>
      </c>
    </row>
    <row r="1168" spans="3:3" ht="18">
      <c r="C1168" s="707" t="s">
        <v>2458</v>
      </c>
    </row>
    <row r="1169" spans="3:3" ht="18">
      <c r="C1169" s="707" t="s">
        <v>2459</v>
      </c>
    </row>
    <row r="1170" spans="3:3" ht="18">
      <c r="C1170" s="707"/>
    </row>
    <row r="1171" spans="3:3" ht="23">
      <c r="C1171" s="711" t="s">
        <v>2460</v>
      </c>
    </row>
    <row r="1172" spans="3:3" ht="18">
      <c r="C1172" s="674"/>
    </row>
    <row r="1173" spans="3:3" ht="36">
      <c r="C1173" s="674" t="s">
        <v>2461</v>
      </c>
    </row>
    <row r="1174" spans="3:3" ht="20">
      <c r="C1174" s="661" t="s">
        <v>2462</v>
      </c>
    </row>
    <row r="1175" spans="3:3" ht="23">
      <c r="C1175" s="654"/>
    </row>
    <row r="1176" spans="3:3" ht="23">
      <c r="C1176" s="701"/>
    </row>
    <row r="1177" spans="3:3" ht="23">
      <c r="C1177" s="654"/>
    </row>
    <row r="1178" spans="3:3" ht="18">
      <c r="C1178" s="712" t="s">
        <v>2463</v>
      </c>
    </row>
    <row r="1179" spans="3:3" ht="18">
      <c r="C1179" s="713"/>
    </row>
    <row r="1180" spans="3:3" ht="18">
      <c r="C1180" s="714" t="s">
        <v>2464</v>
      </c>
    </row>
    <row r="1181" spans="3:3" ht="18">
      <c r="C1181" s="676"/>
    </row>
    <row r="1182" spans="3:3">
      <c r="C1182" s="715" t="s">
        <v>2465</v>
      </c>
    </row>
    <row r="1183" spans="3:3" ht="18">
      <c r="C1183" s="713"/>
    </row>
    <row r="1184" spans="3:3" ht="20">
      <c r="C1184" s="717" t="s">
        <v>2466</v>
      </c>
    </row>
    <row r="1185" spans="3:3" ht="20">
      <c r="C1185" s="718" t="s">
        <v>2467</v>
      </c>
    </row>
    <row r="1186" spans="3:3" ht="20">
      <c r="C1186" s="719" t="s">
        <v>2468</v>
      </c>
    </row>
    <row r="1187" spans="3:3" ht="20">
      <c r="C1187" s="719" t="s">
        <v>2469</v>
      </c>
    </row>
    <row r="1188" spans="3:3" ht="20">
      <c r="C1188" s="719" t="s">
        <v>2470</v>
      </c>
    </row>
    <row r="1189" spans="3:3" ht="20">
      <c r="C1189" s="719" t="s">
        <v>2471</v>
      </c>
    </row>
    <row r="1190" spans="3:3" ht="20">
      <c r="C1190" s="716"/>
    </row>
    <row r="1191" spans="3:3" ht="20">
      <c r="C1191" s="717" t="s">
        <v>2472</v>
      </c>
    </row>
    <row r="1192" spans="3:3" ht="20">
      <c r="C1192" s="718" t="s">
        <v>2473</v>
      </c>
    </row>
    <row r="1193" spans="3:3" ht="20">
      <c r="C1193" s="718" t="s">
        <v>2474</v>
      </c>
    </row>
    <row r="1194" spans="3:3" ht="20">
      <c r="C1194" s="719" t="s">
        <v>2475</v>
      </c>
    </row>
    <row r="1195" spans="3:3" ht="20">
      <c r="C1195" s="719" t="s">
        <v>2476</v>
      </c>
    </row>
    <row r="1196" spans="3:3" ht="20">
      <c r="C1196" s="716"/>
    </row>
    <row r="1197" spans="3:3" ht="20">
      <c r="C1197" s="717" t="s">
        <v>2477</v>
      </c>
    </row>
    <row r="1198" spans="3:3" ht="20">
      <c r="C1198" s="718" t="s">
        <v>2478</v>
      </c>
    </row>
    <row r="1199" spans="3:3" ht="20">
      <c r="C1199" s="718" t="s">
        <v>2479</v>
      </c>
    </row>
    <row r="1200" spans="3:3" ht="20">
      <c r="C1200" s="718" t="s">
        <v>2480</v>
      </c>
    </row>
    <row r="1201" spans="3:3" ht="20">
      <c r="C1201" s="716"/>
    </row>
    <row r="1202" spans="3:3" ht="20">
      <c r="C1202" s="717" t="s">
        <v>2481</v>
      </c>
    </row>
    <row r="1203" spans="3:3" ht="20">
      <c r="C1203" s="716"/>
    </row>
    <row r="1204" spans="3:3" ht="20">
      <c r="C1204" s="718" t="s">
        <v>2482</v>
      </c>
    </row>
    <row r="1205" spans="3:3" ht="20">
      <c r="C1205" s="718" t="s">
        <v>2483</v>
      </c>
    </row>
    <row r="1206" spans="3:3" ht="20">
      <c r="C1206" s="719" t="s">
        <v>2484</v>
      </c>
    </row>
    <row r="1207" spans="3:3" ht="20">
      <c r="C1207" s="716"/>
    </row>
    <row r="1208" spans="3:3" ht="20">
      <c r="C1208" s="720" t="s">
        <v>2485</v>
      </c>
    </row>
    <row r="1209" spans="3:3" ht="20">
      <c r="C1209" s="721" t="s">
        <v>2486</v>
      </c>
    </row>
    <row r="1210" spans="3:3" ht="20">
      <c r="C1210" s="721" t="s">
        <v>2487</v>
      </c>
    </row>
    <row r="1211" spans="3:3" ht="20">
      <c r="C1211" s="721" t="s">
        <v>2488</v>
      </c>
    </row>
    <row r="1212" spans="3:3" ht="20">
      <c r="C1212" s="669"/>
    </row>
    <row r="1213" spans="3:3" ht="23">
      <c r="C1213" s="701"/>
    </row>
    <row r="1214" spans="3:3" ht="23">
      <c r="C1214" s="654"/>
    </row>
    <row r="1215" spans="3:3" ht="18">
      <c r="C1215" s="722" t="s">
        <v>2489</v>
      </c>
    </row>
    <row r="1216" spans="3:3" ht="18">
      <c r="C1216" s="674" t="s">
        <v>2490</v>
      </c>
    </row>
    <row r="1217" spans="3:3" ht="18">
      <c r="C1217" s="674" t="s">
        <v>2266</v>
      </c>
    </row>
    <row r="1218" spans="3:3" ht="18">
      <c r="C1218" s="674" t="s">
        <v>2491</v>
      </c>
    </row>
    <row r="1219" spans="3:3" ht="18">
      <c r="C1219" s="674" t="s">
        <v>2492</v>
      </c>
    </row>
    <row r="1220" spans="3:3" ht="18">
      <c r="C1220" s="674" t="s">
        <v>2493</v>
      </c>
    </row>
    <row r="1221" spans="3:3" ht="18">
      <c r="C1221" s="674" t="s">
        <v>2266</v>
      </c>
    </row>
    <row r="1222" spans="3:3" ht="18">
      <c r="C1222" s="674" t="s">
        <v>2494</v>
      </c>
    </row>
    <row r="1223" spans="3:3" ht="18">
      <c r="C1223" s="674" t="s">
        <v>2266</v>
      </c>
    </row>
    <row r="1224" spans="3:3" ht="18">
      <c r="C1224" s="674" t="s">
        <v>2495</v>
      </c>
    </row>
    <row r="1225" spans="3:3" ht="18">
      <c r="C1225" s="674" t="s">
        <v>2266</v>
      </c>
    </row>
    <row r="1226" spans="3:3" ht="35.5">
      <c r="C1226" s="674" t="s">
        <v>2496</v>
      </c>
    </row>
    <row r="1227" spans="3:3" ht="18">
      <c r="C1227" s="674" t="s">
        <v>2266</v>
      </c>
    </row>
    <row r="1228" spans="3:3" ht="35.5">
      <c r="C1228" s="674" t="s">
        <v>2497</v>
      </c>
    </row>
    <row r="1229" spans="3:3" ht="18">
      <c r="C1229" s="674" t="s">
        <v>2498</v>
      </c>
    </row>
    <row r="1230" spans="3:3" ht="35.5">
      <c r="C1230" s="674" t="s">
        <v>2499</v>
      </c>
    </row>
    <row r="1231" spans="3:3" ht="18">
      <c r="C1231" s="674" t="s">
        <v>2266</v>
      </c>
    </row>
    <row r="1232" spans="3:3" ht="18">
      <c r="C1232" s="674" t="s">
        <v>2500</v>
      </c>
    </row>
    <row r="1233" spans="3:3" ht="18">
      <c r="C1233" s="681" t="s">
        <v>2501</v>
      </c>
    </row>
    <row r="1234" spans="3:3" ht="18">
      <c r="C1234" s="681" t="s">
        <v>2502</v>
      </c>
    </row>
    <row r="1235" spans="3:3" ht="18">
      <c r="C1235" s="681" t="s">
        <v>2503</v>
      </c>
    </row>
    <row r="1236" spans="3:3" ht="18">
      <c r="C1236" s="681" t="s">
        <v>2504</v>
      </c>
    </row>
    <row r="1237" spans="3:3" ht="18">
      <c r="C1237" s="674" t="s">
        <v>2266</v>
      </c>
    </row>
    <row r="1238" spans="3:3" ht="18">
      <c r="C1238" s="681" t="s">
        <v>2505</v>
      </c>
    </row>
    <row r="1239" spans="3:3" ht="18">
      <c r="C1239" s="681" t="s">
        <v>2506</v>
      </c>
    </row>
    <row r="1240" spans="3:3" ht="18">
      <c r="C1240" s="681" t="s">
        <v>2507</v>
      </c>
    </row>
    <row r="1241" spans="3:3" ht="18">
      <c r="C1241" s="674" t="s">
        <v>2266</v>
      </c>
    </row>
    <row r="1242" spans="3:3" ht="18">
      <c r="C1242" s="674" t="s">
        <v>2508</v>
      </c>
    </row>
    <row r="1243" spans="3:3" ht="18">
      <c r="C1243" s="674" t="s">
        <v>2266</v>
      </c>
    </row>
    <row r="1244" spans="3:3" ht="18">
      <c r="C1244" s="674" t="s">
        <v>2509</v>
      </c>
    </row>
    <row r="1245" spans="3:3" ht="18">
      <c r="C1245" s="674" t="s">
        <v>2266</v>
      </c>
    </row>
    <row r="1246" spans="3:3" ht="18">
      <c r="C1246" s="674" t="s">
        <v>2510</v>
      </c>
    </row>
    <row r="1247" spans="3:3" ht="23">
      <c r="C1247" s="654"/>
    </row>
    <row r="1248" spans="3:3" ht="23">
      <c r="C1248" s="701"/>
    </row>
    <row r="1249" spans="3:3" ht="23">
      <c r="C1249" s="654"/>
    </row>
    <row r="1250" spans="3:3" ht="18">
      <c r="C1250" s="723" t="s">
        <v>2511</v>
      </c>
    </row>
    <row r="1251" spans="3:3" ht="18">
      <c r="C1251" s="723" t="s">
        <v>2512</v>
      </c>
    </row>
    <row r="1252" spans="3:3" ht="18">
      <c r="C1252" s="723" t="s">
        <v>2513</v>
      </c>
    </row>
    <row r="1253" spans="3:3" ht="18">
      <c r="C1253" s="676"/>
    </row>
    <row r="1254" spans="3:3" ht="36">
      <c r="C1254" s="723" t="s">
        <v>2514</v>
      </c>
    </row>
    <row r="1255" spans="3:3" ht="36">
      <c r="C1255" s="723" t="s">
        <v>2515</v>
      </c>
    </row>
    <row r="1256" spans="3:3" ht="18">
      <c r="C1256" s="723" t="s">
        <v>2516</v>
      </c>
    </row>
    <row r="1257" spans="3:3" ht="18">
      <c r="C1257" s="676"/>
    </row>
    <row r="1258" spans="3:3" ht="18">
      <c r="C1258" s="723" t="s">
        <v>2517</v>
      </c>
    </row>
    <row r="1259" spans="3:3" ht="18">
      <c r="C1259" s="723" t="s">
        <v>2518</v>
      </c>
    </row>
    <row r="1260" spans="3:3" ht="36">
      <c r="C1260" s="723" t="s">
        <v>2519</v>
      </c>
    </row>
    <row r="1261" spans="3:3" ht="36">
      <c r="C1261" s="723" t="s">
        <v>2520</v>
      </c>
    </row>
    <row r="1262" spans="3:3" ht="18">
      <c r="C1262" s="723" t="s">
        <v>2521</v>
      </c>
    </row>
    <row r="1263" spans="3:3" ht="18">
      <c r="C1263" s="723" t="s">
        <v>2522</v>
      </c>
    </row>
    <row r="1264" spans="3:3" ht="18">
      <c r="C1264" s="676"/>
    </row>
    <row r="1265" spans="3:3" ht="23">
      <c r="C1265" s="701"/>
    </row>
    <row r="1266" spans="3:3" ht="23">
      <c r="C1266" s="654"/>
    </row>
    <row r="1267" spans="3:3" ht="20">
      <c r="C1267" s="724" t="s">
        <v>2523</v>
      </c>
    </row>
    <row r="1268" spans="3:3" ht="15.5">
      <c r="C1268" s="725"/>
    </row>
    <row r="1269" spans="3:3" ht="20">
      <c r="C1269" s="726" t="s">
        <v>2524</v>
      </c>
    </row>
    <row r="1270" spans="3:3" ht="20">
      <c r="C1270" s="727"/>
    </row>
    <row r="1271" spans="3:3" ht="20">
      <c r="C1271" s="726" t="s">
        <v>2525</v>
      </c>
    </row>
    <row r="1272" spans="3:3" ht="20">
      <c r="C1272" s="727"/>
    </row>
    <row r="1273" spans="3:3" ht="20">
      <c r="C1273" s="726" t="s">
        <v>2526</v>
      </c>
    </row>
    <row r="1274" spans="3:3" ht="20">
      <c r="C1274" s="727"/>
    </row>
    <row r="1275" spans="3:3" ht="20">
      <c r="C1275" s="726" t="s">
        <v>2527</v>
      </c>
    </row>
    <row r="1276" spans="3:3" ht="20">
      <c r="C1276" s="726" t="s">
        <v>2528</v>
      </c>
    </row>
    <row r="1277" spans="3:3" ht="20">
      <c r="C1277" s="726" t="s">
        <v>2529</v>
      </c>
    </row>
    <row r="1278" spans="3:3" ht="20">
      <c r="C1278" s="726" t="s">
        <v>301</v>
      </c>
    </row>
    <row r="1279" spans="3:3" ht="20">
      <c r="C1279" s="726" t="s">
        <v>2530</v>
      </c>
    </row>
    <row r="1280" spans="3:3" ht="20">
      <c r="C1280" s="726" t="s">
        <v>2531</v>
      </c>
    </row>
    <row r="1281" spans="3:3" ht="40">
      <c r="C1281" s="726" t="s">
        <v>2532</v>
      </c>
    </row>
    <row r="1282" spans="3:3" ht="20">
      <c r="C1282" s="727"/>
    </row>
    <row r="1283" spans="3:3" ht="20">
      <c r="C1283" s="726" t="s">
        <v>2533</v>
      </c>
    </row>
    <row r="1284" spans="3:3" ht="20">
      <c r="C1284" s="727"/>
    </row>
    <row r="1285" spans="3:3" ht="20">
      <c r="C1285" s="728" t="s">
        <v>2534</v>
      </c>
    </row>
    <row r="1286" spans="3:3" ht="20">
      <c r="C1286" s="729" t="s">
        <v>2535</v>
      </c>
    </row>
    <row r="1287" spans="3:3" ht="20">
      <c r="C1287" s="730" t="s">
        <v>2536</v>
      </c>
    </row>
    <row r="1288" spans="3:3" ht="20">
      <c r="C1288" s="727"/>
    </row>
    <row r="1289" spans="3:3" ht="20">
      <c r="C1289" s="727" t="s">
        <v>2537</v>
      </c>
    </row>
    <row r="1290" spans="3:3" ht="20">
      <c r="C1290" s="727"/>
    </row>
    <row r="1291" spans="3:3" ht="20">
      <c r="C1291" s="727" t="s">
        <v>2538</v>
      </c>
    </row>
    <row r="1292" spans="3:3" ht="20">
      <c r="C1292" s="729" t="s">
        <v>2539</v>
      </c>
    </row>
    <row r="1293" spans="3:3" ht="20">
      <c r="C1293" s="669"/>
    </row>
    <row r="1294" spans="3:3" ht="23">
      <c r="C1294" s="701"/>
    </row>
    <row r="1295" spans="3:3" ht="23">
      <c r="C1295" s="654"/>
    </row>
    <row r="1296" spans="3:3" ht="20">
      <c r="C1296" s="731" t="s">
        <v>2540</v>
      </c>
    </row>
    <row r="1297" spans="3:3" ht="20">
      <c r="C1297" s="732" t="s">
        <v>2541</v>
      </c>
    </row>
    <row r="1298" spans="3:3" ht="20">
      <c r="C1298" s="732" t="s">
        <v>2542</v>
      </c>
    </row>
    <row r="1299" spans="3:3" ht="20">
      <c r="C1299" s="732" t="s">
        <v>2543</v>
      </c>
    </row>
    <row r="1300" spans="3:3" ht="20">
      <c r="C1300" s="732" t="s">
        <v>2544</v>
      </c>
    </row>
    <row r="1301" spans="3:3" ht="20">
      <c r="C1301" s="732" t="s">
        <v>2545</v>
      </c>
    </row>
    <row r="1302" spans="3:3" ht="20">
      <c r="C1302" s="733" t="s">
        <v>2546</v>
      </c>
    </row>
    <row r="1303" spans="3:3" ht="20">
      <c r="C1303" s="732" t="s">
        <v>2547</v>
      </c>
    </row>
    <row r="1304" spans="3:3" ht="20">
      <c r="C1304" s="732" t="s">
        <v>2548</v>
      </c>
    </row>
    <row r="1305" spans="3:3" ht="20">
      <c r="C1305" s="732" t="s">
        <v>2549</v>
      </c>
    </row>
    <row r="1306" spans="3:3" ht="20">
      <c r="C1306" s="732" t="s">
        <v>2550</v>
      </c>
    </row>
    <row r="1307" spans="3:3" ht="20">
      <c r="C1307" s="732" t="s">
        <v>2551</v>
      </c>
    </row>
    <row r="1308" spans="3:3" ht="18">
      <c r="C1308" s="734"/>
    </row>
    <row r="1309" spans="3:3" ht="18">
      <c r="C1309" s="735" t="s">
        <v>2552</v>
      </c>
    </row>
    <row r="1310" spans="3:3" ht="18">
      <c r="C1310" s="734" t="s">
        <v>2553</v>
      </c>
    </row>
    <row r="1311" spans="3:3" ht="18">
      <c r="C1311" s="736" t="s">
        <v>2554</v>
      </c>
    </row>
    <row r="1312" spans="3:3" ht="18">
      <c r="C1312" s="734" t="s">
        <v>2555</v>
      </c>
    </row>
    <row r="1313" spans="3:3" ht="18">
      <c r="C1313" s="734" t="s">
        <v>2556</v>
      </c>
    </row>
    <row r="1314" spans="3:3" ht="18">
      <c r="C1314" s="735" t="s">
        <v>2557</v>
      </c>
    </row>
    <row r="1315" spans="3:3" ht="18">
      <c r="C1315" s="734" t="s">
        <v>2558</v>
      </c>
    </row>
    <row r="1316" spans="3:3" ht="18">
      <c r="C1316" s="734" t="s">
        <v>2559</v>
      </c>
    </row>
    <row r="1317" spans="3:3" ht="18">
      <c r="C1317" s="734" t="s">
        <v>2560</v>
      </c>
    </row>
    <row r="1318" spans="3:3" ht="18">
      <c r="C1318" s="734"/>
    </row>
    <row r="1319" spans="3:3" ht="20">
      <c r="C1319" s="732" t="s">
        <v>2561</v>
      </c>
    </row>
    <row r="1320" spans="3:3" ht="20">
      <c r="C1320" s="732" t="s">
        <v>2562</v>
      </c>
    </row>
    <row r="1321" spans="3:3" ht="20">
      <c r="C1321" s="732" t="s">
        <v>2563</v>
      </c>
    </row>
    <row r="1322" spans="3:3" ht="20">
      <c r="C1322" s="732" t="s">
        <v>2564</v>
      </c>
    </row>
    <row r="1323" spans="3:3" ht="20">
      <c r="C1323" s="732" t="s">
        <v>2565</v>
      </c>
    </row>
    <row r="1324" spans="3:3" ht="20">
      <c r="C1324" s="732" t="s">
        <v>2566</v>
      </c>
    </row>
    <row r="1325" spans="3:3" ht="20">
      <c r="C1325" s="732" t="s">
        <v>2567</v>
      </c>
    </row>
    <row r="1326" spans="3:3" ht="20">
      <c r="C1326" s="732" t="s">
        <v>2568</v>
      </c>
    </row>
    <row r="1327" spans="3:3" ht="20">
      <c r="C1327" s="732" t="s">
        <v>2569</v>
      </c>
    </row>
    <row r="1328" spans="3:3" ht="20">
      <c r="C1328" s="732" t="s">
        <v>2570</v>
      </c>
    </row>
    <row r="1329" spans="3:3" ht="20">
      <c r="C1329" s="732" t="s">
        <v>2571</v>
      </c>
    </row>
    <row r="1330" spans="3:3" ht="20">
      <c r="C1330" s="732"/>
    </row>
    <row r="1331" spans="3:3" ht="20">
      <c r="C1331" s="732" t="s">
        <v>2572</v>
      </c>
    </row>
    <row r="1332" spans="3:3" ht="20">
      <c r="C1332" s="732" t="s">
        <v>2573</v>
      </c>
    </row>
    <row r="1333" spans="3:3" ht="20">
      <c r="C1333" s="732" t="s">
        <v>2574</v>
      </c>
    </row>
    <row r="1334" spans="3:3" ht="20">
      <c r="C1334" s="732" t="s">
        <v>2575</v>
      </c>
    </row>
    <row r="1335" spans="3:3" ht="20">
      <c r="C1335" s="732" t="s">
        <v>2576</v>
      </c>
    </row>
    <row r="1336" spans="3:3" ht="20">
      <c r="C1336" s="732" t="s">
        <v>2577</v>
      </c>
    </row>
    <row r="1337" spans="3:3" ht="20">
      <c r="C1337" s="732" t="s">
        <v>2578</v>
      </c>
    </row>
    <row r="1338" spans="3:3" ht="20">
      <c r="C1338" s="732" t="s">
        <v>2579</v>
      </c>
    </row>
    <row r="1339" spans="3:3" ht="20">
      <c r="C1339" s="732" t="s">
        <v>2580</v>
      </c>
    </row>
    <row r="1340" spans="3:3" ht="20">
      <c r="C1340" s="669"/>
    </row>
    <row r="1341" spans="3:3" ht="20">
      <c r="C1341" s="737"/>
    </row>
    <row r="1342" spans="3:3" ht="20">
      <c r="C1342" s="669"/>
    </row>
    <row r="1343" spans="3:3" ht="40">
      <c r="C1343" s="716" t="s">
        <v>2581</v>
      </c>
    </row>
    <row r="1344" spans="3:3" ht="20">
      <c r="C1344" s="716"/>
    </row>
    <row r="1345" spans="3:3" ht="20">
      <c r="C1345" s="716" t="s">
        <v>2582</v>
      </c>
    </row>
    <row r="1346" spans="3:3" ht="20">
      <c r="C1346" s="716"/>
    </row>
    <row r="1347" spans="3:3" ht="20">
      <c r="C1347" s="716" t="s">
        <v>2583</v>
      </c>
    </row>
    <row r="1348" spans="3:3" ht="20">
      <c r="C1348" s="716"/>
    </row>
    <row r="1349" spans="3:3" ht="20">
      <c r="C1349" s="716" t="s">
        <v>2584</v>
      </c>
    </row>
    <row r="1350" spans="3:3" ht="20">
      <c r="C1350" s="716"/>
    </row>
    <row r="1351" spans="3:3" ht="20">
      <c r="C1351" s="716" t="s">
        <v>2585</v>
      </c>
    </row>
    <row r="1352" spans="3:3" ht="20">
      <c r="C1352" s="716"/>
    </row>
    <row r="1353" spans="3:3" ht="20">
      <c r="C1353" s="716" t="s">
        <v>2586</v>
      </c>
    </row>
    <row r="1354" spans="3:3" ht="20">
      <c r="C1354" s="716"/>
    </row>
    <row r="1355" spans="3:3" ht="20">
      <c r="C1355" s="716" t="s">
        <v>2587</v>
      </c>
    </row>
    <row r="1356" spans="3:3" ht="20">
      <c r="C1356" s="716"/>
    </row>
    <row r="1357" spans="3:3" ht="20">
      <c r="C1357" s="716" t="s">
        <v>2588</v>
      </c>
    </row>
    <row r="1358" spans="3:3" ht="20">
      <c r="C1358" s="716"/>
    </row>
    <row r="1359" spans="3:3" ht="20">
      <c r="C1359" s="716" t="s">
        <v>2589</v>
      </c>
    </row>
    <row r="1360" spans="3:3" ht="20">
      <c r="C1360" s="716"/>
    </row>
    <row r="1361" spans="3:3" ht="20">
      <c r="C1361" s="716" t="s">
        <v>2590</v>
      </c>
    </row>
    <row r="1362" spans="3:3" ht="20">
      <c r="C1362" s="716"/>
    </row>
    <row r="1363" spans="3:3" ht="20">
      <c r="C1363" s="716" t="s">
        <v>2591</v>
      </c>
    </row>
    <row r="1364" spans="3:3" ht="20">
      <c r="C1364" s="716"/>
    </row>
    <row r="1365" spans="3:3" ht="20">
      <c r="C1365" s="716" t="s">
        <v>2592</v>
      </c>
    </row>
    <row r="1366" spans="3:3" ht="20">
      <c r="C1366" s="716"/>
    </row>
    <row r="1367" spans="3:3" ht="20">
      <c r="C1367" s="716" t="s">
        <v>2593</v>
      </c>
    </row>
    <row r="1368" spans="3:3" ht="20">
      <c r="C1368" s="716"/>
    </row>
    <row r="1369" spans="3:3" ht="20">
      <c r="C1369" s="716" t="s">
        <v>2594</v>
      </c>
    </row>
    <row r="1370" spans="3:3" ht="20">
      <c r="C1370" s="716"/>
    </row>
    <row r="1371" spans="3:3" ht="20">
      <c r="C1371" s="716" t="s">
        <v>2595</v>
      </c>
    </row>
    <row r="1372" spans="3:3" ht="20">
      <c r="C1372" s="716"/>
    </row>
    <row r="1373" spans="3:3" ht="20">
      <c r="C1373" s="716" t="s">
        <v>2596</v>
      </c>
    </row>
    <row r="1374" spans="3:3" ht="20">
      <c r="C1374" s="716"/>
    </row>
    <row r="1375" spans="3:3" ht="20">
      <c r="C1375" s="716" t="s">
        <v>2597</v>
      </c>
    </row>
    <row r="1376" spans="3:3" ht="20">
      <c r="C1376" s="716"/>
    </row>
    <row r="1377" spans="3:3" ht="20">
      <c r="C1377" s="716" t="s">
        <v>2598</v>
      </c>
    </row>
    <row r="1378" spans="3:3" ht="20">
      <c r="C1378" s="716"/>
    </row>
    <row r="1379" spans="3:3" ht="20">
      <c r="C1379" s="716" t="s">
        <v>2599</v>
      </c>
    </row>
    <row r="1380" spans="3:3" ht="20">
      <c r="C1380" s="716"/>
    </row>
    <row r="1381" spans="3:3" ht="20">
      <c r="C1381" s="716" t="s">
        <v>2600</v>
      </c>
    </row>
    <row r="1382" spans="3:3" ht="20">
      <c r="C1382" s="716"/>
    </row>
    <row r="1383" spans="3:3" ht="20">
      <c r="C1383" s="716" t="s">
        <v>2601</v>
      </c>
    </row>
    <row r="1384" spans="3:3" ht="20">
      <c r="C1384" s="716"/>
    </row>
    <row r="1385" spans="3:3" ht="20">
      <c r="C1385" s="716" t="s">
        <v>2602</v>
      </c>
    </row>
    <row r="1386" spans="3:3" ht="20">
      <c r="C1386" s="716"/>
    </row>
    <row r="1387" spans="3:3" ht="20">
      <c r="C1387" s="716" t="s">
        <v>2603</v>
      </c>
    </row>
    <row r="1388" spans="3:3" ht="20">
      <c r="C1388" s="716"/>
    </row>
    <row r="1389" spans="3:3" ht="20">
      <c r="C1389" s="716" t="s">
        <v>2604</v>
      </c>
    </row>
    <row r="1390" spans="3:3" ht="20">
      <c r="C1390" s="716"/>
    </row>
    <row r="1391" spans="3:3" ht="20">
      <c r="C1391" s="716" t="s">
        <v>2605</v>
      </c>
    </row>
    <row r="1392" spans="3:3" ht="20">
      <c r="C1392" s="716"/>
    </row>
    <row r="1393" spans="3:3" ht="20">
      <c r="C1393" s="716" t="s">
        <v>2606</v>
      </c>
    </row>
    <row r="1394" spans="3:3" ht="20">
      <c r="C1394" s="716"/>
    </row>
    <row r="1395" spans="3:3" ht="20">
      <c r="C1395" s="716" t="s">
        <v>2607</v>
      </c>
    </row>
    <row r="1396" spans="3:3" ht="20">
      <c r="C1396" s="716"/>
    </row>
    <row r="1397" spans="3:3" ht="20">
      <c r="C1397" s="716" t="s">
        <v>2608</v>
      </c>
    </row>
    <row r="1398" spans="3:3" ht="20">
      <c r="C1398" s="716"/>
    </row>
    <row r="1399" spans="3:3" ht="20">
      <c r="C1399" s="716" t="s">
        <v>2609</v>
      </c>
    </row>
    <row r="1400" spans="3:3" ht="20">
      <c r="C1400" s="716"/>
    </row>
    <row r="1401" spans="3:3" ht="20">
      <c r="C1401" s="716" t="s">
        <v>2610</v>
      </c>
    </row>
    <row r="1402" spans="3:3" ht="20">
      <c r="C1402" s="716"/>
    </row>
    <row r="1403" spans="3:3" ht="20">
      <c r="C1403" s="716" t="s">
        <v>2611</v>
      </c>
    </row>
    <row r="1404" spans="3:3" ht="20">
      <c r="C1404" s="716"/>
    </row>
    <row r="1405" spans="3:3" ht="20">
      <c r="C1405" s="716" t="s">
        <v>2612</v>
      </c>
    </row>
    <row r="1406" spans="3:3" ht="20">
      <c r="C1406" s="716"/>
    </row>
    <row r="1407" spans="3:3" ht="20">
      <c r="C1407" s="716" t="s">
        <v>2613</v>
      </c>
    </row>
    <row r="1408" spans="3:3" ht="20">
      <c r="C1408" s="716"/>
    </row>
    <row r="1409" spans="3:3" ht="20">
      <c r="C1409" s="716" t="s">
        <v>2614</v>
      </c>
    </row>
    <row r="1410" spans="3:3" ht="20">
      <c r="C1410" s="716"/>
    </row>
    <row r="1411" spans="3:3" ht="20">
      <c r="C1411" s="716" t="s">
        <v>2615</v>
      </c>
    </row>
    <row r="1412" spans="3:3" ht="20">
      <c r="C1412" s="716"/>
    </row>
    <row r="1413" spans="3:3" ht="20">
      <c r="C1413" s="716" t="s">
        <v>2616</v>
      </c>
    </row>
    <row r="1414" spans="3:3" ht="20">
      <c r="C1414" s="716"/>
    </row>
    <row r="1415" spans="3:3" ht="40">
      <c r="C1415" s="716" t="s">
        <v>2617</v>
      </c>
    </row>
    <row r="1416" spans="3:3" ht="20">
      <c r="C1416" s="716"/>
    </row>
    <row r="1417" spans="3:3" ht="20">
      <c r="C1417" s="716" t="s">
        <v>2618</v>
      </c>
    </row>
    <row r="1418" spans="3:3" ht="20">
      <c r="C1418" s="716"/>
    </row>
    <row r="1419" spans="3:3" ht="40">
      <c r="C1419" s="716" t="s">
        <v>2619</v>
      </c>
    </row>
    <row r="1420" spans="3:3" ht="20">
      <c r="C1420" s="669"/>
    </row>
    <row r="1421" spans="3:3" ht="23">
      <c r="C1421" s="738"/>
    </row>
    <row r="1422" spans="3:3" ht="23">
      <c r="C1422" s="654"/>
    </row>
    <row r="1423" spans="3:3" ht="18">
      <c r="C1423" s="703" t="s">
        <v>2620</v>
      </c>
    </row>
    <row r="1424" spans="3:3" ht="15.5">
      <c r="C1424" s="739"/>
    </row>
    <row r="1425" spans="3:3" ht="23">
      <c r="C1425" s="740" t="s">
        <v>2621</v>
      </c>
    </row>
    <row r="1426" spans="3:3" ht="15.5">
      <c r="C1426" s="739"/>
    </row>
    <row r="1427" spans="3:3" ht="54">
      <c r="C1427" s="723" t="s">
        <v>2622</v>
      </c>
    </row>
    <row r="1428" spans="3:3" ht="18">
      <c r="C1428" s="676"/>
    </row>
    <row r="1429" spans="3:3" ht="54">
      <c r="C1429" s="723" t="s">
        <v>2623</v>
      </c>
    </row>
    <row r="1430" spans="3:3" ht="18">
      <c r="C1430" s="676"/>
    </row>
    <row r="1431" spans="3:3" ht="36">
      <c r="C1431" s="723" t="s">
        <v>2624</v>
      </c>
    </row>
    <row r="1432" spans="3:3" ht="18">
      <c r="C1432" s="676"/>
    </row>
    <row r="1433" spans="3:3" ht="18">
      <c r="C1433" s="723" t="s">
        <v>2625</v>
      </c>
    </row>
    <row r="1434" spans="3:3" ht="18">
      <c r="C1434" s="676"/>
    </row>
    <row r="1435" spans="3:3" ht="18">
      <c r="C1435" s="723" t="s">
        <v>2626</v>
      </c>
    </row>
    <row r="1436" spans="3:3" ht="18">
      <c r="C1436" s="676"/>
    </row>
    <row r="1437" spans="3:3" ht="18">
      <c r="C1437" s="723" t="s">
        <v>2627</v>
      </c>
    </row>
    <row r="1438" spans="3:3" ht="18">
      <c r="C1438" s="676"/>
    </row>
    <row r="1439" spans="3:3" ht="18">
      <c r="C1439" s="723" t="s">
        <v>2628</v>
      </c>
    </row>
    <row r="1440" spans="3:3" ht="18">
      <c r="C1440" s="676"/>
    </row>
    <row r="1441" spans="3:3" ht="36">
      <c r="C1441" s="723" t="s">
        <v>2629</v>
      </c>
    </row>
    <row r="1442" spans="3:3" ht="18">
      <c r="C1442" s="676"/>
    </row>
    <row r="1443" spans="3:3" ht="18">
      <c r="C1443" s="723" t="s">
        <v>2630</v>
      </c>
    </row>
    <row r="1444" spans="3:3" ht="18">
      <c r="C1444" s="676"/>
    </row>
    <row r="1445" spans="3:3" ht="90">
      <c r="C1445" s="723" t="s">
        <v>2631</v>
      </c>
    </row>
    <row r="1446" spans="3:3" ht="18">
      <c r="C1446" s="676"/>
    </row>
    <row r="1447" spans="3:3" ht="18">
      <c r="C1447" s="723" t="s">
        <v>2632</v>
      </c>
    </row>
    <row r="1448" spans="3:3" ht="23">
      <c r="C1448" s="654"/>
    </row>
    <row r="1449" spans="3:3" ht="23">
      <c r="C1449" s="741"/>
    </row>
    <row r="1450" spans="3:3" ht="23">
      <c r="C1450" s="654"/>
    </row>
    <row r="1451" spans="3:3" ht="25">
      <c r="C1451" s="742" t="s">
        <v>2633</v>
      </c>
    </row>
    <row r="1452" spans="3:3" ht="15.5">
      <c r="C1452" s="743" t="s">
        <v>2634</v>
      </c>
    </row>
    <row r="1453" spans="3:3" ht="20">
      <c r="C1453" s="744" t="s">
        <v>2635</v>
      </c>
    </row>
    <row r="1454" spans="3:3" ht="20">
      <c r="C1454" s="745" t="s">
        <v>2636</v>
      </c>
    </row>
    <row r="1455" spans="3:3" ht="60">
      <c r="C1455" s="744" t="s">
        <v>2637</v>
      </c>
    </row>
    <row r="1456" spans="3:3" ht="20">
      <c r="C1456" s="745" t="s">
        <v>1776</v>
      </c>
    </row>
    <row r="1457" spans="3:3" ht="20">
      <c r="C1457" s="745" t="s">
        <v>2638</v>
      </c>
    </row>
    <row r="1458" spans="3:3" ht="20">
      <c r="C1458" s="716"/>
    </row>
    <row r="1459" spans="3:3" ht="20">
      <c r="C1459" s="745" t="s">
        <v>2639</v>
      </c>
    </row>
    <row r="1460" spans="3:3" ht="20">
      <c r="C1460" s="745" t="s">
        <v>2640</v>
      </c>
    </row>
    <row r="1461" spans="3:3" ht="20">
      <c r="C1461" s="745" t="s">
        <v>2641</v>
      </c>
    </row>
    <row r="1462" spans="3:3" ht="20">
      <c r="C1462" s="745" t="s">
        <v>2642</v>
      </c>
    </row>
    <row r="1463" spans="3:3" ht="20">
      <c r="C1463" s="745" t="s">
        <v>2643</v>
      </c>
    </row>
    <row r="1464" spans="3:3" ht="20">
      <c r="C1464" s="745" t="s">
        <v>2644</v>
      </c>
    </row>
    <row r="1465" spans="3:3" ht="20">
      <c r="C1465" s="745" t="s">
        <v>2645</v>
      </c>
    </row>
    <row r="1466" spans="3:3" ht="20">
      <c r="C1466" s="745" t="s">
        <v>2646</v>
      </c>
    </row>
    <row r="1467" spans="3:3" ht="20">
      <c r="C1467" s="745" t="s">
        <v>2647</v>
      </c>
    </row>
    <row r="1468" spans="3:3" ht="20">
      <c r="C1468" s="745" t="s">
        <v>2648</v>
      </c>
    </row>
    <row r="1469" spans="3:3" ht="20">
      <c r="C1469" s="745" t="s">
        <v>2649</v>
      </c>
    </row>
    <row r="1470" spans="3:3" ht="20">
      <c r="C1470" s="745" t="s">
        <v>2650</v>
      </c>
    </row>
    <row r="1471" spans="3:3" ht="20">
      <c r="C1471" s="745" t="s">
        <v>2651</v>
      </c>
    </row>
    <row r="1472" spans="3:3" ht="20">
      <c r="C1472" s="745" t="s">
        <v>2652</v>
      </c>
    </row>
    <row r="1473" spans="3:3" ht="20">
      <c r="C1473" s="745" t="s">
        <v>2653</v>
      </c>
    </row>
    <row r="1474" spans="3:3" ht="20">
      <c r="C1474" s="745" t="s">
        <v>2654</v>
      </c>
    </row>
    <row r="1475" spans="3:3" ht="20">
      <c r="C1475" s="745" t="s">
        <v>2655</v>
      </c>
    </row>
    <row r="1476" spans="3:3" ht="20">
      <c r="C1476" s="745" t="s">
        <v>2656</v>
      </c>
    </row>
    <row r="1477" spans="3:3" ht="20">
      <c r="C1477" s="745" t="s">
        <v>2657</v>
      </c>
    </row>
    <row r="1478" spans="3:3" ht="20">
      <c r="C1478" s="745" t="s">
        <v>2658</v>
      </c>
    </row>
    <row r="1479" spans="3:3" ht="20">
      <c r="C1479" s="745"/>
    </row>
    <row r="1480" spans="3:3" ht="23">
      <c r="C1480" s="738"/>
    </row>
    <row r="1481" spans="3:3" ht="14">
      <c r="C1481" s="655"/>
    </row>
    <row r="1482" spans="3:3" ht="20">
      <c r="C1482" s="661" t="s">
        <v>2659</v>
      </c>
    </row>
    <row r="1483" spans="3:3" ht="20">
      <c r="C1483" s="658" t="s">
        <v>2024</v>
      </c>
    </row>
    <row r="1484" spans="3:3" ht="20">
      <c r="C1484" s="727" t="s">
        <v>2660</v>
      </c>
    </row>
    <row r="1485" spans="3:3" ht="20">
      <c r="C1485" s="727"/>
    </row>
    <row r="1486" spans="3:3" ht="40">
      <c r="C1486" s="727" t="s">
        <v>2661</v>
      </c>
    </row>
    <row r="1487" spans="3:3" ht="20">
      <c r="C1487" s="727"/>
    </row>
    <row r="1488" spans="3:3" ht="20">
      <c r="C1488" s="727" t="s">
        <v>2662</v>
      </c>
    </row>
    <row r="1489" spans="3:3" ht="20">
      <c r="C1489" s="727"/>
    </row>
    <row r="1490" spans="3:3" ht="20">
      <c r="C1490" s="727" t="s">
        <v>2663</v>
      </c>
    </row>
    <row r="1491" spans="3:3" ht="20">
      <c r="C1491" s="658"/>
    </row>
    <row r="1492" spans="3:3" ht="40">
      <c r="C1492" s="658" t="s">
        <v>2664</v>
      </c>
    </row>
    <row r="1493" spans="3:3" ht="20">
      <c r="C1493" s="658"/>
    </row>
    <row r="1494" spans="3:3" ht="40">
      <c r="C1494" s="658" t="s">
        <v>2665</v>
      </c>
    </row>
    <row r="1495" spans="3:3" ht="20">
      <c r="C1495" s="658" t="s">
        <v>2666</v>
      </c>
    </row>
    <row r="1496" spans="3:3" ht="20">
      <c r="C1496" s="658"/>
    </row>
    <row r="1497" spans="3:3" ht="20">
      <c r="C1497" s="746" t="s">
        <v>2667</v>
      </c>
    </row>
    <row r="1498" spans="3:3" ht="20">
      <c r="C1498" s="658"/>
    </row>
    <row r="1499" spans="3:3" ht="20">
      <c r="C1499" s="697" t="s">
        <v>2668</v>
      </c>
    </row>
    <row r="1500" spans="3:3" ht="20">
      <c r="C1500" s="697" t="s">
        <v>2669</v>
      </c>
    </row>
    <row r="1501" spans="3:3" ht="20">
      <c r="C1501" s="697" t="s">
        <v>2670</v>
      </c>
    </row>
    <row r="1502" spans="3:3" ht="20">
      <c r="C1502" s="697" t="s">
        <v>2671</v>
      </c>
    </row>
    <row r="1503" spans="3:3" ht="20">
      <c r="C1503" s="697" t="s">
        <v>2672</v>
      </c>
    </row>
    <row r="1504" spans="3:3" ht="20">
      <c r="C1504" s="697" t="s">
        <v>2673</v>
      </c>
    </row>
    <row r="1505" spans="3:3" ht="20">
      <c r="C1505" s="658"/>
    </row>
    <row r="1506" spans="3:3" ht="20">
      <c r="C1506" s="658" t="s">
        <v>2674</v>
      </c>
    </row>
    <row r="1507" spans="3:3" ht="20">
      <c r="C1507" s="658" t="s">
        <v>2675</v>
      </c>
    </row>
    <row r="1508" spans="3:3" ht="20">
      <c r="C1508" s="658"/>
    </row>
    <row r="1509" spans="3:3" ht="20">
      <c r="C1509" s="658" t="s">
        <v>2676</v>
      </c>
    </row>
    <row r="1510" spans="3:3" ht="23">
      <c r="C1510" s="654"/>
    </row>
    <row r="1511" spans="3:3" ht="23">
      <c r="C1511" s="701"/>
    </row>
    <row r="1512" spans="3:3" ht="23">
      <c r="C1512" s="654"/>
    </row>
    <row r="1513" spans="3:3" ht="25">
      <c r="C1513" s="747" t="s">
        <v>2677</v>
      </c>
    </row>
    <row r="1514" spans="3:3" ht="40">
      <c r="C1514" s="748" t="s">
        <v>2678</v>
      </c>
    </row>
    <row r="1515" spans="3:3" ht="20">
      <c r="C1515" s="749" t="s">
        <v>2679</v>
      </c>
    </row>
    <row r="1516" spans="3:3" ht="20">
      <c r="C1516" s="749" t="s">
        <v>2680</v>
      </c>
    </row>
    <row r="1517" spans="3:3" ht="20">
      <c r="C1517" s="749" t="s">
        <v>2681</v>
      </c>
    </row>
    <row r="1518" spans="3:3" ht="20">
      <c r="C1518" s="750"/>
    </row>
    <row r="1519" spans="3:3" ht="20">
      <c r="C1519" s="749" t="s">
        <v>2682</v>
      </c>
    </row>
    <row r="1520" spans="3:3" ht="20">
      <c r="C1520" s="750"/>
    </row>
    <row r="1521" spans="3:3" ht="20">
      <c r="C1521" s="749" t="s">
        <v>2683</v>
      </c>
    </row>
    <row r="1522" spans="3:3" ht="20">
      <c r="C1522" s="749" t="s">
        <v>2684</v>
      </c>
    </row>
    <row r="1523" spans="3:3" ht="20">
      <c r="C1523" s="749" t="s">
        <v>2685</v>
      </c>
    </row>
    <row r="1524" spans="3:3" ht="20">
      <c r="C1524" s="749" t="s">
        <v>2686</v>
      </c>
    </row>
    <row r="1525" spans="3:3" ht="20">
      <c r="C1525" s="749" t="s">
        <v>2687</v>
      </c>
    </row>
    <row r="1526" spans="3:3" ht="20">
      <c r="C1526" s="750"/>
    </row>
    <row r="1527" spans="3:3" ht="20">
      <c r="C1527" s="749" t="s">
        <v>2688</v>
      </c>
    </row>
    <row r="1528" spans="3:3" ht="20">
      <c r="C1528" s="749" t="s">
        <v>2689</v>
      </c>
    </row>
    <row r="1529" spans="3:3" ht="20">
      <c r="C1529" s="749" t="s">
        <v>2690</v>
      </c>
    </row>
    <row r="1530" spans="3:3" ht="20">
      <c r="C1530" s="749" t="s">
        <v>2691</v>
      </c>
    </row>
    <row r="1531" spans="3:3" ht="20">
      <c r="C1531" s="749" t="s">
        <v>2692</v>
      </c>
    </row>
    <row r="1532" spans="3:3" ht="20">
      <c r="C1532" s="750"/>
    </row>
    <row r="1533" spans="3:3" ht="20">
      <c r="C1533" s="749" t="s">
        <v>2693</v>
      </c>
    </row>
    <row r="1534" spans="3:3" ht="20">
      <c r="C1534" s="749" t="s">
        <v>2694</v>
      </c>
    </row>
    <row r="1535" spans="3:3" ht="40">
      <c r="C1535" s="749" t="s">
        <v>2695</v>
      </c>
    </row>
    <row r="1536" spans="3:3" ht="40">
      <c r="C1536" s="749" t="s">
        <v>2696</v>
      </c>
    </row>
    <row r="1537" spans="3:3" ht="40">
      <c r="C1537" s="749" t="s">
        <v>2697</v>
      </c>
    </row>
    <row r="1538" spans="3:3" ht="20">
      <c r="C1538" s="749" t="s">
        <v>2698</v>
      </c>
    </row>
    <row r="1539" spans="3:3" ht="20">
      <c r="C1539" s="749" t="s">
        <v>2699</v>
      </c>
    </row>
    <row r="1540" spans="3:3" ht="20">
      <c r="C1540" s="750"/>
    </row>
    <row r="1541" spans="3:3" ht="20">
      <c r="C1541" s="749" t="s">
        <v>2700</v>
      </c>
    </row>
    <row r="1542" spans="3:3" ht="40">
      <c r="C1542" s="749" t="s">
        <v>2701</v>
      </c>
    </row>
    <row r="1543" spans="3:3" ht="20">
      <c r="C1543" s="749" t="s">
        <v>2702</v>
      </c>
    </row>
    <row r="1544" spans="3:3" ht="20">
      <c r="C1544" s="749" t="s">
        <v>2703</v>
      </c>
    </row>
    <row r="1545" spans="3:3" ht="20">
      <c r="C1545" s="750"/>
    </row>
    <row r="1546" spans="3:3" ht="20">
      <c r="C1546" s="749" t="s">
        <v>2688</v>
      </c>
    </row>
    <row r="1547" spans="3:3" ht="20">
      <c r="C1547" s="749" t="s">
        <v>2704</v>
      </c>
    </row>
    <row r="1548" spans="3:3" ht="40">
      <c r="C1548" s="749" t="s">
        <v>2705</v>
      </c>
    </row>
    <row r="1549" spans="3:3" ht="20">
      <c r="C1549" s="749" t="s">
        <v>2706</v>
      </c>
    </row>
    <row r="1550" spans="3:3" ht="20">
      <c r="C1550" s="750"/>
    </row>
    <row r="1551" spans="3:3" ht="20">
      <c r="C1551" s="749" t="s">
        <v>2707</v>
      </c>
    </row>
    <row r="1552" spans="3:3" ht="40">
      <c r="C1552" s="749" t="s">
        <v>2708</v>
      </c>
    </row>
    <row r="1553" spans="3:3" ht="20">
      <c r="C1553" s="749" t="s">
        <v>2709</v>
      </c>
    </row>
    <row r="1554" spans="3:3" ht="20">
      <c r="C1554" s="749" t="s">
        <v>2710</v>
      </c>
    </row>
    <row r="1555" spans="3:3" ht="20">
      <c r="C1555" s="750"/>
    </row>
    <row r="1556" spans="3:3" ht="20">
      <c r="C1556" s="749" t="s">
        <v>2707</v>
      </c>
    </row>
    <row r="1557" spans="3:3" ht="20">
      <c r="C1557" s="749" t="s">
        <v>2711</v>
      </c>
    </row>
    <row r="1558" spans="3:3" ht="20">
      <c r="C1558" s="749" t="s">
        <v>2712</v>
      </c>
    </row>
    <row r="1559" spans="3:3" ht="20">
      <c r="C1559" s="749" t="s">
        <v>2713</v>
      </c>
    </row>
    <row r="1560" spans="3:3" ht="20">
      <c r="C1560" s="750"/>
    </row>
    <row r="1561" spans="3:3" ht="20">
      <c r="C1561" s="749" t="s">
        <v>2688</v>
      </c>
    </row>
    <row r="1562" spans="3:3" ht="40">
      <c r="C1562" s="749" t="s">
        <v>2714</v>
      </c>
    </row>
    <row r="1563" spans="3:3" ht="20">
      <c r="C1563" s="749" t="s">
        <v>2715</v>
      </c>
    </row>
    <row r="1564" spans="3:3" ht="20">
      <c r="C1564" s="749" t="s">
        <v>2716</v>
      </c>
    </row>
    <row r="1565" spans="3:3" ht="20">
      <c r="C1565" s="749" t="s">
        <v>2717</v>
      </c>
    </row>
    <row r="1566" spans="3:3" ht="20">
      <c r="C1566" s="750"/>
    </row>
    <row r="1567" spans="3:3" ht="20">
      <c r="C1567" s="749" t="s">
        <v>2718</v>
      </c>
    </row>
    <row r="1568" spans="3:3" ht="20">
      <c r="C1568" s="749" t="s">
        <v>2719</v>
      </c>
    </row>
    <row r="1569" spans="3:3" ht="20">
      <c r="C1569" s="749" t="s">
        <v>2720</v>
      </c>
    </row>
    <row r="1570" spans="3:3" ht="20">
      <c r="C1570" s="750"/>
    </row>
    <row r="1571" spans="3:3" ht="20">
      <c r="C1571" s="749" t="s">
        <v>2700</v>
      </c>
    </row>
    <row r="1572" spans="3:3" ht="20">
      <c r="C1572" s="749" t="s">
        <v>2721</v>
      </c>
    </row>
    <row r="1573" spans="3:3" ht="20">
      <c r="C1573" s="749" t="s">
        <v>2722</v>
      </c>
    </row>
    <row r="1574" spans="3:3" ht="60">
      <c r="C1574" s="749" t="s">
        <v>2723</v>
      </c>
    </row>
    <row r="1575" spans="3:3" ht="20">
      <c r="C1575" s="750"/>
    </row>
    <row r="1576" spans="3:3" ht="20">
      <c r="C1576" s="749" t="s">
        <v>2700</v>
      </c>
    </row>
    <row r="1577" spans="3:3" ht="40">
      <c r="C1577" s="749" t="s">
        <v>2724</v>
      </c>
    </row>
    <row r="1578" spans="3:3" ht="20">
      <c r="C1578" s="749" t="s">
        <v>2725</v>
      </c>
    </row>
    <row r="1579" spans="3:3" ht="20">
      <c r="C1579" s="749" t="s">
        <v>2726</v>
      </c>
    </row>
    <row r="1580" spans="3:3" ht="20">
      <c r="C1580" s="749" t="s">
        <v>2727</v>
      </c>
    </row>
    <row r="1581" spans="3:3" ht="20">
      <c r="C1581" s="750"/>
    </row>
    <row r="1582" spans="3:3" ht="20">
      <c r="C1582" s="749" t="s">
        <v>2718</v>
      </c>
    </row>
    <row r="1583" spans="3:3" ht="20">
      <c r="C1583" s="749" t="s">
        <v>2728</v>
      </c>
    </row>
    <row r="1584" spans="3:3" ht="20">
      <c r="C1584" s="749" t="s">
        <v>2729</v>
      </c>
    </row>
    <row r="1585" spans="3:3" ht="20">
      <c r="C1585" s="750"/>
    </row>
    <row r="1586" spans="3:3" ht="20">
      <c r="C1586" s="749" t="s">
        <v>2718</v>
      </c>
    </row>
    <row r="1587" spans="3:3" ht="40">
      <c r="C1587" s="749" t="s">
        <v>2730</v>
      </c>
    </row>
    <row r="1588" spans="3:3" ht="40">
      <c r="C1588" s="749" t="s">
        <v>2731</v>
      </c>
    </row>
    <row r="1589" spans="3:3" ht="20">
      <c r="C1589" s="749" t="s">
        <v>2732</v>
      </c>
    </row>
    <row r="1590" spans="3:3" ht="20">
      <c r="C1590" s="749" t="s">
        <v>2733</v>
      </c>
    </row>
    <row r="1591" spans="3:3" ht="20">
      <c r="C1591" s="750"/>
    </row>
    <row r="1592" spans="3:3" ht="20">
      <c r="C1592" s="749" t="s">
        <v>2700</v>
      </c>
    </row>
    <row r="1593" spans="3:3" ht="20">
      <c r="C1593" s="749" t="s">
        <v>2734</v>
      </c>
    </row>
    <row r="1594" spans="3:3" ht="20">
      <c r="C1594" s="749" t="s">
        <v>2735</v>
      </c>
    </row>
    <row r="1595" spans="3:3" ht="20">
      <c r="C1595" s="749" t="s">
        <v>2736</v>
      </c>
    </row>
    <row r="1596" spans="3:3" ht="20">
      <c r="C1596" s="749" t="s">
        <v>2737</v>
      </c>
    </row>
    <row r="1597" spans="3:3" ht="20">
      <c r="C1597" s="750"/>
    </row>
    <row r="1598" spans="3:3" ht="20">
      <c r="C1598" s="749" t="s">
        <v>2718</v>
      </c>
    </row>
    <row r="1599" spans="3:3" ht="20">
      <c r="C1599" s="749" t="s">
        <v>2738</v>
      </c>
    </row>
    <row r="1600" spans="3:3" ht="20">
      <c r="C1600" s="749" t="s">
        <v>2739</v>
      </c>
    </row>
    <row r="1601" spans="3:3" ht="40">
      <c r="C1601" s="749" t="s">
        <v>2740</v>
      </c>
    </row>
    <row r="1602" spans="3:3" ht="20">
      <c r="C1602" s="749" t="s">
        <v>2741</v>
      </c>
    </row>
    <row r="1603" spans="3:3" ht="20">
      <c r="C1603" s="749" t="s">
        <v>2742</v>
      </c>
    </row>
    <row r="1604" spans="3:3" ht="20">
      <c r="C1604" s="750"/>
    </row>
    <row r="1605" spans="3:3" ht="20">
      <c r="C1605" s="749" t="s">
        <v>2700</v>
      </c>
    </row>
    <row r="1606" spans="3:3" ht="40">
      <c r="C1606" s="749" t="s">
        <v>2743</v>
      </c>
    </row>
    <row r="1607" spans="3:3" ht="20">
      <c r="C1607" s="749" t="s">
        <v>2744</v>
      </c>
    </row>
    <row r="1608" spans="3:3" ht="40">
      <c r="C1608" s="749" t="s">
        <v>2745</v>
      </c>
    </row>
    <row r="1609" spans="3:3" ht="20">
      <c r="C1609" s="749" t="s">
        <v>2746</v>
      </c>
    </row>
    <row r="1610" spans="3:3" ht="20">
      <c r="C1610" s="749" t="s">
        <v>2747</v>
      </c>
    </row>
    <row r="1611" spans="3:3" ht="20">
      <c r="C1611" s="749" t="s">
        <v>2748</v>
      </c>
    </row>
    <row r="1612" spans="3:3" ht="20">
      <c r="C1612" s="749" t="s">
        <v>2749</v>
      </c>
    </row>
    <row r="1613" spans="3:3" ht="20">
      <c r="C1613" s="749" t="s">
        <v>2750</v>
      </c>
    </row>
    <row r="1614" spans="3:3" ht="20">
      <c r="C1614" s="749" t="s">
        <v>2751</v>
      </c>
    </row>
    <row r="1615" spans="3:3" ht="20">
      <c r="C1615" s="749" t="s">
        <v>2752</v>
      </c>
    </row>
    <row r="1616" spans="3:3" ht="20">
      <c r="C1616" s="750"/>
    </row>
    <row r="1617" spans="3:3" ht="20">
      <c r="C1617" s="749" t="s">
        <v>2688</v>
      </c>
    </row>
    <row r="1618" spans="3:3" ht="20">
      <c r="C1618" s="749" t="s">
        <v>2753</v>
      </c>
    </row>
    <row r="1619" spans="3:3" ht="20">
      <c r="C1619" s="749" t="s">
        <v>2754</v>
      </c>
    </row>
    <row r="1620" spans="3:3" ht="20">
      <c r="C1620" s="749" t="s">
        <v>2755</v>
      </c>
    </row>
    <row r="1621" spans="3:3" ht="20">
      <c r="C1621" s="749" t="s">
        <v>2756</v>
      </c>
    </row>
    <row r="1622" spans="3:3" ht="23">
      <c r="C1622" s="654"/>
    </row>
    <row r="1623" spans="3:3" ht="23">
      <c r="C1623" s="701"/>
    </row>
    <row r="1624" spans="3:3" ht="23">
      <c r="C1624" s="654"/>
    </row>
    <row r="1625" spans="3:3" ht="18">
      <c r="C1625" s="723" t="s">
        <v>2217</v>
      </c>
    </row>
    <row r="1626" spans="3:3" ht="18">
      <c r="C1626" s="676"/>
    </row>
    <row r="1627" spans="3:3" ht="18">
      <c r="C1627" s="751" t="s">
        <v>2757</v>
      </c>
    </row>
    <row r="1628" spans="3:3" ht="18">
      <c r="C1628" s="676"/>
    </row>
    <row r="1629" spans="3:3" ht="36">
      <c r="C1629" s="723" t="s">
        <v>2758</v>
      </c>
    </row>
    <row r="1630" spans="3:3" ht="18">
      <c r="C1630" s="676"/>
    </row>
    <row r="1631" spans="3:3" ht="18">
      <c r="C1631" s="723" t="s">
        <v>2759</v>
      </c>
    </row>
    <row r="1632" spans="3:3" ht="18">
      <c r="C1632" s="676"/>
    </row>
    <row r="1633" spans="3:3" ht="18">
      <c r="C1633" s="723" t="s">
        <v>2760</v>
      </c>
    </row>
    <row r="1634" spans="3:3" ht="18">
      <c r="C1634" s="676"/>
    </row>
    <row r="1635" spans="3:3" ht="18">
      <c r="C1635" s="723" t="s">
        <v>2222</v>
      </c>
    </row>
    <row r="1636" spans="3:3" ht="18">
      <c r="C1636" s="676"/>
    </row>
    <row r="1637" spans="3:3" ht="18">
      <c r="C1637" s="723" t="s">
        <v>2761</v>
      </c>
    </row>
    <row r="1638" spans="3:3" ht="18">
      <c r="C1638" s="676"/>
    </row>
    <row r="1639" spans="3:3" ht="18">
      <c r="C1639" s="751" t="s">
        <v>2762</v>
      </c>
    </row>
    <row r="1640" spans="3:3" ht="18">
      <c r="C1640" s="676"/>
    </row>
    <row r="1641" spans="3:3" ht="36">
      <c r="C1641" s="723" t="s">
        <v>2763</v>
      </c>
    </row>
    <row r="1642" spans="3:3" ht="18">
      <c r="C1642" s="676"/>
    </row>
    <row r="1643" spans="3:3" ht="36">
      <c r="C1643" s="723" t="s">
        <v>2764</v>
      </c>
    </row>
    <row r="1644" spans="3:3" ht="18">
      <c r="C1644" s="676"/>
    </row>
    <row r="1645" spans="3:3" ht="18">
      <c r="C1645" s="723" t="s">
        <v>2229</v>
      </c>
    </row>
    <row r="1646" spans="3:3" ht="18">
      <c r="C1646" s="676"/>
    </row>
    <row r="1647" spans="3:3" ht="18">
      <c r="C1647" s="723" t="s">
        <v>2765</v>
      </c>
    </row>
    <row r="1648" spans="3:3" ht="18">
      <c r="C1648" s="676"/>
    </row>
    <row r="1649" spans="3:3" ht="18">
      <c r="C1649" s="751" t="s">
        <v>2766</v>
      </c>
    </row>
    <row r="1650" spans="3:3" ht="18">
      <c r="C1650" s="676"/>
    </row>
    <row r="1651" spans="3:3" ht="18">
      <c r="C1651" s="723" t="s">
        <v>2767</v>
      </c>
    </row>
    <row r="1652" spans="3:3" ht="18">
      <c r="C1652" s="676"/>
    </row>
    <row r="1653" spans="3:3" ht="18">
      <c r="C1653" s="723" t="s">
        <v>2768</v>
      </c>
    </row>
    <row r="1654" spans="3:3" ht="18">
      <c r="C1654" s="676"/>
    </row>
    <row r="1655" spans="3:3" ht="36">
      <c r="C1655" s="723" t="s">
        <v>2769</v>
      </c>
    </row>
    <row r="1656" spans="3:3" ht="18">
      <c r="C1656" s="676"/>
    </row>
    <row r="1657" spans="3:3" ht="18">
      <c r="C1657" s="723" t="s">
        <v>2236</v>
      </c>
    </row>
    <row r="1658" spans="3:3" ht="18">
      <c r="C1658" s="676"/>
    </row>
    <row r="1659" spans="3:3" ht="18">
      <c r="C1659" s="723" t="s">
        <v>2770</v>
      </c>
    </row>
    <row r="1660" spans="3:3" ht="18">
      <c r="C1660" s="676"/>
    </row>
    <row r="1661" spans="3:3" ht="18">
      <c r="C1661" s="723" t="s">
        <v>2771</v>
      </c>
    </row>
    <row r="1662" spans="3:3" ht="18">
      <c r="C1662" s="676"/>
    </row>
    <row r="1663" spans="3:3" ht="18">
      <c r="C1663" s="751" t="s">
        <v>2772</v>
      </c>
    </row>
    <row r="1664" spans="3:3" ht="18">
      <c r="C1664" s="676"/>
    </row>
    <row r="1665" spans="3:3" ht="18">
      <c r="C1665" s="723" t="s">
        <v>2773</v>
      </c>
    </row>
    <row r="1666" spans="3:3" ht="18">
      <c r="C1666" s="676"/>
    </row>
    <row r="1667" spans="3:3" ht="18">
      <c r="C1667" s="723" t="s">
        <v>2242</v>
      </c>
    </row>
    <row r="1668" spans="3:3" ht="18">
      <c r="C1668" s="676"/>
    </row>
    <row r="1669" spans="3:3" ht="18">
      <c r="C1669" s="723" t="s">
        <v>2774</v>
      </c>
    </row>
    <row r="1670" spans="3:3" ht="18">
      <c r="C1670" s="676"/>
    </row>
    <row r="1671" spans="3:3" ht="18">
      <c r="C1671" s="723" t="s">
        <v>2775</v>
      </c>
    </row>
    <row r="1672" spans="3:3" ht="18">
      <c r="C1672" s="676"/>
    </row>
    <row r="1673" spans="3:3" ht="18">
      <c r="C1673" s="723" t="s">
        <v>2776</v>
      </c>
    </row>
    <row r="1674" spans="3:3" ht="18">
      <c r="C1674" s="676"/>
    </row>
    <row r="1675" spans="3:3" ht="18">
      <c r="C1675" s="751" t="s">
        <v>2777</v>
      </c>
    </row>
    <row r="1676" spans="3:3" ht="18">
      <c r="C1676" s="676"/>
    </row>
    <row r="1677" spans="3:3" ht="18">
      <c r="C1677" s="723" t="s">
        <v>2778</v>
      </c>
    </row>
    <row r="1678" spans="3:3" ht="18">
      <c r="C1678" s="676"/>
    </row>
    <row r="1679" spans="3:3" ht="18">
      <c r="C1679" s="723" t="s">
        <v>2779</v>
      </c>
    </row>
    <row r="1680" spans="3:3" ht="18">
      <c r="C1680" s="676"/>
    </row>
    <row r="1681" spans="3:3" ht="36">
      <c r="C1681" s="723" t="s">
        <v>2780</v>
      </c>
    </row>
    <row r="1682" spans="3:3" ht="18">
      <c r="C1682" s="676"/>
    </row>
    <row r="1683" spans="3:3" ht="18">
      <c r="C1683" s="723" t="s">
        <v>2781</v>
      </c>
    </row>
    <row r="1684" spans="3:3" ht="18">
      <c r="C1684" s="676"/>
    </row>
    <row r="1685" spans="3:3" ht="18">
      <c r="C1685" s="723" t="s">
        <v>2782</v>
      </c>
    </row>
    <row r="1686" spans="3:3" ht="18">
      <c r="C1686" s="676"/>
    </row>
    <row r="1687" spans="3:3" ht="18">
      <c r="C1687" s="723" t="s">
        <v>2254</v>
      </c>
    </row>
    <row r="1688" spans="3:3" ht="18">
      <c r="C1688" s="676"/>
    </row>
    <row r="1689" spans="3:3" ht="18">
      <c r="C1689" s="723" t="s">
        <v>2783</v>
      </c>
    </row>
    <row r="1690" spans="3:3" ht="18">
      <c r="C1690" s="700"/>
    </row>
    <row r="1691" spans="3:3" ht="23">
      <c r="C1691" s="701"/>
    </row>
    <row r="1692" spans="3:3" ht="23">
      <c r="C1692" s="654"/>
    </row>
    <row r="1693" spans="3:3" ht="18">
      <c r="C1693" s="713" t="s">
        <v>2784</v>
      </c>
    </row>
    <row r="1694" spans="3:3" ht="18">
      <c r="C1694" s="713" t="s">
        <v>1819</v>
      </c>
    </row>
    <row r="1695" spans="3:3" ht="18">
      <c r="C1695" s="713" t="s">
        <v>2785</v>
      </c>
    </row>
    <row r="1696" spans="3:3" ht="18">
      <c r="C1696" s="713" t="s">
        <v>2786</v>
      </c>
    </row>
    <row r="1697" spans="3:3" ht="18">
      <c r="C1697" s="713" t="s">
        <v>1819</v>
      </c>
    </row>
    <row r="1698" spans="3:3" ht="18">
      <c r="C1698" s="735" t="s">
        <v>2787</v>
      </c>
    </row>
    <row r="1699" spans="3:3" ht="18">
      <c r="C1699" s="713" t="s">
        <v>2788</v>
      </c>
    </row>
    <row r="1700" spans="3:3" ht="18">
      <c r="C1700" s="713" t="s">
        <v>1819</v>
      </c>
    </row>
    <row r="1701" spans="3:3" ht="18">
      <c r="C1701" s="712" t="s">
        <v>2789</v>
      </c>
    </row>
    <row r="1702" spans="3:3" ht="18">
      <c r="C1702" s="713" t="s">
        <v>2790</v>
      </c>
    </row>
    <row r="1703" spans="3:3" ht="18">
      <c r="C1703" s="713" t="s">
        <v>1819</v>
      </c>
    </row>
    <row r="1704" spans="3:3" ht="18">
      <c r="C1704" s="735" t="s">
        <v>2791</v>
      </c>
    </row>
    <row r="1705" spans="3:3" ht="18">
      <c r="C1705" s="713" t="s">
        <v>2792</v>
      </c>
    </row>
    <row r="1706" spans="3:3" ht="54">
      <c r="C1706" s="713" t="s">
        <v>2793</v>
      </c>
    </row>
    <row r="1707" spans="3:3" ht="18">
      <c r="C1707" s="713" t="s">
        <v>1819</v>
      </c>
    </row>
    <row r="1708" spans="3:3" ht="18">
      <c r="C1708" s="712" t="s">
        <v>2794</v>
      </c>
    </row>
    <row r="1709" spans="3:3" ht="18">
      <c r="C1709" s="713" t="s">
        <v>2795</v>
      </c>
    </row>
    <row r="1710" spans="3:3" ht="18">
      <c r="C1710" s="713" t="s">
        <v>1819</v>
      </c>
    </row>
    <row r="1711" spans="3:3" ht="18">
      <c r="C1711" s="735" t="s">
        <v>2796</v>
      </c>
    </row>
    <row r="1712" spans="3:3" ht="36">
      <c r="C1712" s="713" t="s">
        <v>2797</v>
      </c>
    </row>
    <row r="1713" spans="3:3" ht="14">
      <c r="C1713" s="752"/>
    </row>
    <row r="1714" spans="3:3" ht="23">
      <c r="C1714" s="701"/>
    </row>
    <row r="1715" spans="3:3" ht="23">
      <c r="C1715" s="654"/>
    </row>
    <row r="1716" spans="3:3" ht="18">
      <c r="C1716" s="753" t="s">
        <v>2798</v>
      </c>
    </row>
    <row r="1717" spans="3:3" ht="18">
      <c r="C1717" s="753" t="s">
        <v>2799</v>
      </c>
    </row>
    <row r="1718" spans="3:3" ht="18">
      <c r="C1718" s="753" t="s">
        <v>2800</v>
      </c>
    </row>
    <row r="1719" spans="3:3" ht="18">
      <c r="C1719" s="753" t="s">
        <v>2556</v>
      </c>
    </row>
    <row r="1720" spans="3:3" ht="18">
      <c r="C1720" s="753" t="s">
        <v>2801</v>
      </c>
    </row>
    <row r="1721" spans="3:3" ht="18">
      <c r="C1721" s="753" t="s">
        <v>2556</v>
      </c>
    </row>
    <row r="1722" spans="3:3" ht="18">
      <c r="C1722" s="735" t="s">
        <v>2802</v>
      </c>
    </row>
    <row r="1723" spans="3:3">
      <c r="C1723" s="754" t="s">
        <v>2803</v>
      </c>
    </row>
    <row r="1724" spans="3:3">
      <c r="C1724" s="754" t="s">
        <v>2804</v>
      </c>
    </row>
    <row r="1725" spans="3:3" ht="35">
      <c r="C1725" s="754" t="s">
        <v>2805</v>
      </c>
    </row>
    <row r="1726" spans="3:3">
      <c r="C1726" s="754" t="s">
        <v>2806</v>
      </c>
    </row>
    <row r="1727" spans="3:3" ht="18">
      <c r="C1727" s="753" t="s">
        <v>2556</v>
      </c>
    </row>
    <row r="1728" spans="3:3" ht="18">
      <c r="C1728" s="712" t="s">
        <v>2807</v>
      </c>
    </row>
    <row r="1729" spans="3:3" ht="18">
      <c r="C1729" s="753" t="s">
        <v>2808</v>
      </c>
    </row>
    <row r="1730" spans="3:3">
      <c r="C1730" s="754" t="s">
        <v>2809</v>
      </c>
    </row>
    <row r="1731" spans="3:3">
      <c r="C1731" s="754" t="s">
        <v>2810</v>
      </c>
    </row>
    <row r="1732" spans="3:3">
      <c r="C1732" s="754" t="s">
        <v>2811</v>
      </c>
    </row>
    <row r="1733" spans="3:3">
      <c r="C1733" s="755" t="s">
        <v>2812</v>
      </c>
    </row>
    <row r="1734" spans="3:3" ht="23">
      <c r="C1734" s="654"/>
    </row>
    <row r="1735" spans="3:3" ht="23">
      <c r="C1735" s="699"/>
    </row>
    <row r="1736" spans="3:3" ht="11.5" customHeight="1">
      <c r="C1736" s="654"/>
    </row>
    <row r="1737" spans="3:3" ht="36">
      <c r="C1737" s="756" t="s">
        <v>2813</v>
      </c>
    </row>
    <row r="1738" spans="3:3" ht="18">
      <c r="C1738" s="756" t="s">
        <v>1819</v>
      </c>
    </row>
    <row r="1739" spans="3:3" ht="18">
      <c r="C1739" s="756" t="s">
        <v>2814</v>
      </c>
    </row>
    <row r="1740" spans="3:3" ht="18">
      <c r="C1740" s="756" t="s">
        <v>2815</v>
      </c>
    </row>
    <row r="1741" spans="3:3" ht="18">
      <c r="C1741" s="756" t="s">
        <v>1819</v>
      </c>
    </row>
    <row r="1742" spans="3:3" ht="18">
      <c r="C1742" s="756" t="s">
        <v>2816</v>
      </c>
    </row>
    <row r="1743" spans="3:3" ht="18">
      <c r="C1743" s="756" t="s">
        <v>1819</v>
      </c>
    </row>
    <row r="1744" spans="3:3" ht="36">
      <c r="C1744" s="756" t="s">
        <v>2817</v>
      </c>
    </row>
    <row r="1745" spans="3:3" ht="54">
      <c r="C1745" s="756" t="s">
        <v>2818</v>
      </c>
    </row>
    <row r="1746" spans="3:3" ht="36">
      <c r="C1746" s="756" t="s">
        <v>2819</v>
      </c>
    </row>
    <row r="1747" spans="3:3" ht="18">
      <c r="C1747" s="756" t="s">
        <v>2820</v>
      </c>
    </row>
    <row r="1748" spans="3:3" ht="18">
      <c r="C1748" s="756" t="s">
        <v>2821</v>
      </c>
    </row>
    <row r="1749" spans="3:3" ht="36">
      <c r="C1749" s="756" t="s">
        <v>2822</v>
      </c>
    </row>
    <row r="1750" spans="3:3" ht="18">
      <c r="C1750" s="756" t="s">
        <v>1819</v>
      </c>
    </row>
    <row r="1751" spans="3:3" ht="18">
      <c r="C1751" s="756" t="s">
        <v>1819</v>
      </c>
    </row>
    <row r="1752" spans="3:3" ht="18">
      <c r="C1752" s="756" t="s">
        <v>2823</v>
      </c>
    </row>
    <row r="1753" spans="3:3" ht="18">
      <c r="C1753" s="756" t="s">
        <v>2824</v>
      </c>
    </row>
    <row r="1754" spans="3:3" ht="18">
      <c r="C1754" s="756" t="s">
        <v>2825</v>
      </c>
    </row>
    <row r="1755" spans="3:3" ht="18">
      <c r="C1755" s="756" t="s">
        <v>2826</v>
      </c>
    </row>
    <row r="1756" spans="3:3" ht="36">
      <c r="C1756" s="756" t="s">
        <v>2827</v>
      </c>
    </row>
    <row r="1757" spans="3:3" ht="36">
      <c r="C1757" s="756" t="s">
        <v>2828</v>
      </c>
    </row>
    <row r="1758" spans="3:3" ht="54">
      <c r="C1758" s="756" t="s">
        <v>2829</v>
      </c>
    </row>
    <row r="1759" spans="3:3" ht="36">
      <c r="C1759" s="756" t="s">
        <v>2830</v>
      </c>
    </row>
    <row r="1760" spans="3:3" ht="18">
      <c r="C1760" s="756" t="s">
        <v>2831</v>
      </c>
    </row>
    <row r="1761" spans="3:3" ht="36">
      <c r="C1761" s="756" t="s">
        <v>2832</v>
      </c>
    </row>
    <row r="1762" spans="3:3" ht="36">
      <c r="C1762" s="756" t="s">
        <v>2833</v>
      </c>
    </row>
    <row r="1763" spans="3:3" ht="18">
      <c r="C1763" s="756" t="s">
        <v>2834</v>
      </c>
    </row>
    <row r="1764" spans="3:3" ht="18">
      <c r="C1764" s="675"/>
    </row>
    <row r="1765" spans="3:3" ht="18">
      <c r="C1765" s="757"/>
    </row>
    <row r="1766" spans="3:3" ht="18">
      <c r="C1766" s="675"/>
    </row>
    <row r="1767" spans="3:3" ht="40">
      <c r="C1767" s="658" t="s">
        <v>2835</v>
      </c>
    </row>
    <row r="1768" spans="3:3" ht="20">
      <c r="C1768" s="658"/>
    </row>
    <row r="1769" spans="3:3" ht="20">
      <c r="C1769" s="758" t="s">
        <v>2836</v>
      </c>
    </row>
    <row r="1770" spans="3:3" ht="20">
      <c r="C1770" s="758" t="s">
        <v>2837</v>
      </c>
    </row>
    <row r="1771" spans="3:3" ht="20">
      <c r="C1771" s="758" t="s">
        <v>2838</v>
      </c>
    </row>
    <row r="1772" spans="3:3" ht="20">
      <c r="C1772" s="758" t="s">
        <v>2839</v>
      </c>
    </row>
    <row r="1773" spans="3:3" ht="40">
      <c r="C1773" s="758" t="s">
        <v>2840</v>
      </c>
    </row>
    <row r="1774" spans="3:3" ht="20">
      <c r="C1774" s="658"/>
    </row>
    <row r="1775" spans="3:3" ht="20">
      <c r="C1775" s="759" t="s">
        <v>2841</v>
      </c>
    </row>
    <row r="1776" spans="3:3" ht="20">
      <c r="C1776" s="658"/>
    </row>
    <row r="1777" spans="3:3" ht="20">
      <c r="C1777" s="758" t="s">
        <v>2842</v>
      </c>
    </row>
    <row r="1778" spans="3:3" ht="40">
      <c r="C1778" s="758" t="s">
        <v>2843</v>
      </c>
    </row>
    <row r="1779" spans="3:3" ht="20">
      <c r="C1779" s="758" t="s">
        <v>2844</v>
      </c>
    </row>
    <row r="1780" spans="3:3" ht="20">
      <c r="C1780" s="758" t="s">
        <v>2845</v>
      </c>
    </row>
    <row r="1781" spans="3:3" ht="40">
      <c r="C1781" s="758" t="s">
        <v>2846</v>
      </c>
    </row>
    <row r="1782" spans="3:3" ht="20">
      <c r="C1782" s="758" t="s">
        <v>2847</v>
      </c>
    </row>
    <row r="1783" spans="3:3" ht="20">
      <c r="C1783" s="758" t="s">
        <v>2848</v>
      </c>
    </row>
    <row r="1784" spans="3:3" ht="20">
      <c r="C1784" s="758" t="s">
        <v>2849</v>
      </c>
    </row>
    <row r="1785" spans="3:3" ht="20">
      <c r="C1785" s="758" t="s">
        <v>2850</v>
      </c>
    </row>
    <row r="1786" spans="3:3" ht="20">
      <c r="C1786" s="658"/>
    </row>
    <row r="1787" spans="3:3" ht="20">
      <c r="C1787" s="759" t="s">
        <v>2851</v>
      </c>
    </row>
    <row r="1788" spans="3:3" ht="18">
      <c r="C1788" s="675"/>
    </row>
    <row r="1789" spans="3:3" ht="40">
      <c r="C1789" s="744" t="s">
        <v>2852</v>
      </c>
    </row>
    <row r="1790" spans="3:3" ht="20">
      <c r="C1790" s="744" t="s">
        <v>2853</v>
      </c>
    </row>
    <row r="1791" spans="3:3" ht="40">
      <c r="C1791" s="744" t="s">
        <v>2854</v>
      </c>
    </row>
    <row r="1792" spans="3:3" ht="20">
      <c r="C1792" s="716"/>
    </row>
    <row r="1793" spans="3:3" ht="20">
      <c r="C1793" s="744" t="s">
        <v>2855</v>
      </c>
    </row>
    <row r="1794" spans="3:3" ht="20">
      <c r="C1794" s="716"/>
    </row>
    <row r="1795" spans="3:3" ht="20">
      <c r="C1795" s="744" t="s">
        <v>2856</v>
      </c>
    </row>
    <row r="1796" spans="3:3" ht="20">
      <c r="C1796" s="744" t="s">
        <v>2857</v>
      </c>
    </row>
    <row r="1797" spans="3:3" ht="20">
      <c r="C1797" s="744" t="s">
        <v>2858</v>
      </c>
    </row>
    <row r="1798" spans="3:3" ht="20">
      <c r="C1798" s="744" t="s">
        <v>2859</v>
      </c>
    </row>
    <row r="1799" spans="3:3" ht="20">
      <c r="C1799" s="716"/>
    </row>
    <row r="1800" spans="3:3" ht="20">
      <c r="C1800" s="744" t="s">
        <v>2860</v>
      </c>
    </row>
    <row r="1801" spans="3:3" ht="20">
      <c r="C1801" s="744" t="s">
        <v>2861</v>
      </c>
    </row>
    <row r="1802" spans="3:3" ht="20">
      <c r="C1802" s="744" t="s">
        <v>2862</v>
      </c>
    </row>
    <row r="1803" spans="3:3" ht="20">
      <c r="C1803" s="716"/>
    </row>
    <row r="1804" spans="3:3" ht="20">
      <c r="C1804" s="744" t="s">
        <v>2863</v>
      </c>
    </row>
    <row r="1805" spans="3:3" ht="20">
      <c r="C1805" s="716"/>
    </row>
    <row r="1806" spans="3:3" ht="40">
      <c r="C1806" s="744" t="s">
        <v>2864</v>
      </c>
    </row>
    <row r="1807" spans="3:3" ht="20">
      <c r="C1807" s="744" t="s">
        <v>2865</v>
      </c>
    </row>
    <row r="1808" spans="3:3" ht="20">
      <c r="C1808" s="744" t="s">
        <v>2866</v>
      </c>
    </row>
    <row r="1809" spans="3:3" ht="20">
      <c r="C1809" s="716"/>
    </row>
    <row r="1810" spans="3:3" ht="20">
      <c r="C1810" s="744" t="s">
        <v>2867</v>
      </c>
    </row>
    <row r="1811" spans="3:3" ht="20">
      <c r="C1811" s="716"/>
    </row>
    <row r="1812" spans="3:3" ht="20">
      <c r="C1812" s="744" t="s">
        <v>2868</v>
      </c>
    </row>
    <row r="1813" spans="3:3" ht="80">
      <c r="C1813" s="744" t="s">
        <v>2869</v>
      </c>
    </row>
    <row r="1814" spans="3:3" ht="20">
      <c r="C1814" s="744" t="s">
        <v>2870</v>
      </c>
    </row>
    <row r="1815" spans="3:3" ht="20">
      <c r="C1815" s="744" t="s">
        <v>2871</v>
      </c>
    </row>
    <row r="1816" spans="3:3" ht="20">
      <c r="C1816" s="744" t="s">
        <v>2872</v>
      </c>
    </row>
    <row r="1817" spans="3:3" ht="20">
      <c r="C1817" s="744" t="s">
        <v>2873</v>
      </c>
    </row>
    <row r="1818" spans="3:3" ht="20">
      <c r="C1818" s="744" t="s">
        <v>2874</v>
      </c>
    </row>
    <row r="1819" spans="3:3" ht="20">
      <c r="C1819" s="716"/>
    </row>
    <row r="1820" spans="3:3" ht="20">
      <c r="C1820" s="744" t="s">
        <v>2875</v>
      </c>
    </row>
    <row r="1821" spans="3:3" ht="20">
      <c r="C1821" s="716"/>
    </row>
    <row r="1822" spans="3:3" ht="20">
      <c r="C1822" s="744" t="s">
        <v>2876</v>
      </c>
    </row>
    <row r="1823" spans="3:3" ht="40">
      <c r="C1823" s="744" t="s">
        <v>2877</v>
      </c>
    </row>
    <row r="1824" spans="3:3" ht="40">
      <c r="C1824" s="744" t="s">
        <v>2878</v>
      </c>
    </row>
    <row r="1825" spans="3:3" ht="20">
      <c r="C1825" s="744" t="s">
        <v>2879</v>
      </c>
    </row>
    <row r="1826" spans="3:3" ht="20">
      <c r="C1826" s="744" t="s">
        <v>2880</v>
      </c>
    </row>
    <row r="1827" spans="3:3" ht="20">
      <c r="C1827" s="744" t="s">
        <v>2881</v>
      </c>
    </row>
    <row r="1828" spans="3:3" ht="40">
      <c r="C1828" s="744" t="s">
        <v>2882</v>
      </c>
    </row>
    <row r="1829" spans="3:3" ht="20">
      <c r="C1829" s="669"/>
    </row>
    <row r="1830" spans="3:3" ht="18">
      <c r="C1830" s="760"/>
    </row>
    <row r="1831" spans="3:3" ht="18">
      <c r="C1831" s="675"/>
    </row>
    <row r="1832" spans="3:3" ht="23">
      <c r="C1832" s="761" t="s">
        <v>2883</v>
      </c>
    </row>
    <row r="1833" spans="3:3" ht="18">
      <c r="C1833" s="713"/>
    </row>
    <row r="1834" spans="3:3" ht="20">
      <c r="C1834" s="758" t="s">
        <v>2884</v>
      </c>
    </row>
    <row r="1835" spans="3:3" ht="20">
      <c r="C1835" s="658"/>
    </row>
    <row r="1836" spans="3:3" ht="20">
      <c r="C1836" s="758" t="s">
        <v>2885</v>
      </c>
    </row>
    <row r="1837" spans="3:3" ht="20">
      <c r="C1837" s="658"/>
    </row>
    <row r="1838" spans="3:3" ht="20">
      <c r="C1838" s="762" t="s">
        <v>2886</v>
      </c>
    </row>
    <row r="1839" spans="3:3" ht="20">
      <c r="C1839" s="762" t="s">
        <v>2887</v>
      </c>
    </row>
    <row r="1840" spans="3:3" ht="20">
      <c r="C1840" s="762" t="s">
        <v>2888</v>
      </c>
    </row>
    <row r="1841" spans="3:3" ht="20">
      <c r="C1841" s="762" t="s">
        <v>2889</v>
      </c>
    </row>
    <row r="1842" spans="3:3" ht="20">
      <c r="C1842" s="762" t="s">
        <v>2890</v>
      </c>
    </row>
    <row r="1843" spans="3:3" ht="20">
      <c r="C1843" s="762" t="s">
        <v>2891</v>
      </c>
    </row>
    <row r="1844" spans="3:3" ht="20">
      <c r="C1844" s="762" t="s">
        <v>2892</v>
      </c>
    </row>
    <row r="1845" spans="3:3" ht="20">
      <c r="C1845" s="697"/>
    </row>
    <row r="1846" spans="3:3" ht="20">
      <c r="C1846" s="758" t="s">
        <v>2893</v>
      </c>
    </row>
    <row r="1847" spans="3:3" ht="20">
      <c r="C1847" s="758" t="s">
        <v>2894</v>
      </c>
    </row>
    <row r="1848" spans="3:3" ht="20">
      <c r="C1848" s="758" t="s">
        <v>2895</v>
      </c>
    </row>
    <row r="1849" spans="3:3" ht="20">
      <c r="C1849" s="758" t="s">
        <v>2896</v>
      </c>
    </row>
    <row r="1850" spans="3:3" ht="20">
      <c r="C1850" s="758"/>
    </row>
    <row r="1851" spans="3:3" ht="20">
      <c r="C1851" s="762" t="s">
        <v>260</v>
      </c>
    </row>
    <row r="1852" spans="3:3" ht="20">
      <c r="C1852" s="762" t="s">
        <v>2897</v>
      </c>
    </row>
    <row r="1853" spans="3:3" ht="20">
      <c r="C1853" s="762" t="s">
        <v>2898</v>
      </c>
    </row>
    <row r="1854" spans="3:3" ht="20">
      <c r="C1854" s="762" t="s">
        <v>2899</v>
      </c>
    </row>
    <row r="1855" spans="3:3" ht="20">
      <c r="C1855" s="762" t="s">
        <v>2900</v>
      </c>
    </row>
    <row r="1856" spans="3:3" ht="20">
      <c r="C1856" s="762" t="s">
        <v>2901</v>
      </c>
    </row>
    <row r="1857" spans="3:3" ht="20">
      <c r="C1857" s="762" t="s">
        <v>2902</v>
      </c>
    </row>
    <row r="1858" spans="3:3" ht="20">
      <c r="C1858" s="762" t="s">
        <v>2903</v>
      </c>
    </row>
    <row r="1859" spans="3:3" ht="20">
      <c r="C1859" s="658"/>
    </row>
    <row r="1860" spans="3:3" ht="20">
      <c r="C1860" s="758" t="s">
        <v>2904</v>
      </c>
    </row>
    <row r="1861" spans="3:3" ht="20">
      <c r="C1861" s="658"/>
    </row>
    <row r="1862" spans="3:3" ht="20">
      <c r="C1862" s="758" t="s">
        <v>2905</v>
      </c>
    </row>
    <row r="1863" spans="3:3" ht="20">
      <c r="C1863" s="758" t="s">
        <v>2906</v>
      </c>
    </row>
    <row r="1864" spans="3:3" ht="18">
      <c r="C1864" s="756"/>
    </row>
    <row r="1865" spans="3:3" ht="15.5">
      <c r="C1865" s="763"/>
    </row>
    <row r="1866" spans="3:3" ht="23">
      <c r="C1866" s="654"/>
    </row>
    <row r="1867" spans="3:3" ht="20">
      <c r="C1867" s="727" t="s">
        <v>2907</v>
      </c>
    </row>
    <row r="1868" spans="3:3" ht="20">
      <c r="C1868" s="727"/>
    </row>
    <row r="1869" spans="3:3" ht="20">
      <c r="C1869" s="727" t="s">
        <v>2908</v>
      </c>
    </row>
    <row r="1870" spans="3:3" ht="20">
      <c r="C1870" s="727"/>
    </row>
    <row r="1871" spans="3:3" ht="40">
      <c r="C1871" s="727" t="s">
        <v>2909</v>
      </c>
    </row>
    <row r="1872" spans="3:3" ht="20">
      <c r="C1872" s="727" t="s">
        <v>2910</v>
      </c>
    </row>
    <row r="1873" spans="3:3" ht="20">
      <c r="C1873" s="727" t="s">
        <v>2911</v>
      </c>
    </row>
    <row r="1874" spans="3:3" ht="20">
      <c r="C1874" s="727"/>
    </row>
    <row r="1875" spans="3:3" ht="20">
      <c r="C1875" s="727" t="s">
        <v>2912</v>
      </c>
    </row>
    <row r="1876" spans="3:3" ht="20">
      <c r="C1876" s="727" t="s">
        <v>2913</v>
      </c>
    </row>
    <row r="1877" spans="3:3" ht="20">
      <c r="C1877" s="727"/>
    </row>
    <row r="1878" spans="3:3" ht="20">
      <c r="C1878" s="727" t="s">
        <v>2914</v>
      </c>
    </row>
    <row r="1879" spans="3:3" ht="20">
      <c r="C1879" s="727" t="s">
        <v>2915</v>
      </c>
    </row>
    <row r="1880" spans="3:3" ht="20">
      <c r="C1880" s="727" t="s">
        <v>2916</v>
      </c>
    </row>
    <row r="1881" spans="3:3" ht="20">
      <c r="C1881" s="727" t="s">
        <v>2917</v>
      </c>
    </row>
    <row r="1882" spans="3:3" ht="20">
      <c r="C1882" s="727" t="s">
        <v>2918</v>
      </c>
    </row>
    <row r="1883" spans="3:3" ht="20">
      <c r="C1883" s="727"/>
    </row>
    <row r="1884" spans="3:3" ht="20">
      <c r="C1884" s="727" t="s">
        <v>2919</v>
      </c>
    </row>
    <row r="1885" spans="3:3" ht="20">
      <c r="C1885" s="727"/>
    </row>
    <row r="1886" spans="3:3" ht="20">
      <c r="C1886" s="727" t="s">
        <v>2920</v>
      </c>
    </row>
    <row r="1887" spans="3:3" ht="20">
      <c r="C1887" s="727" t="s">
        <v>2921</v>
      </c>
    </row>
    <row r="1888" spans="3:3" ht="20">
      <c r="C1888" s="727" t="s">
        <v>301</v>
      </c>
    </row>
    <row r="1889" spans="3:3" ht="20">
      <c r="C1889" s="764"/>
    </row>
    <row r="1890" spans="3:3" ht="20">
      <c r="C1890" s="765"/>
    </row>
    <row r="1891" spans="3:3" ht="20">
      <c r="C1891" s="758" t="s">
        <v>2922</v>
      </c>
    </row>
    <row r="1892" spans="3:3" ht="20">
      <c r="C1892" s="658"/>
    </row>
    <row r="1893" spans="3:3" ht="20">
      <c r="C1893" s="658" t="s">
        <v>2923</v>
      </c>
    </row>
    <row r="1894" spans="3:3" ht="20">
      <c r="C1894" s="758" t="s">
        <v>2924</v>
      </c>
    </row>
    <row r="1895" spans="3:3" ht="40">
      <c r="C1895" s="758" t="s">
        <v>2925</v>
      </c>
    </row>
    <row r="1896" spans="3:3" ht="20">
      <c r="C1896" s="758" t="s">
        <v>2926</v>
      </c>
    </row>
    <row r="1897" spans="3:3" ht="40">
      <c r="C1897" s="766" t="s">
        <v>2927</v>
      </c>
    </row>
    <row r="1898" spans="3:3" ht="80">
      <c r="C1898" s="766" t="s">
        <v>2928</v>
      </c>
    </row>
    <row r="1899" spans="3:3" ht="20">
      <c r="C1899" s="766" t="s">
        <v>2929</v>
      </c>
    </row>
    <row r="1900" spans="3:3" ht="40">
      <c r="C1900" s="766" t="s">
        <v>2930</v>
      </c>
    </row>
    <row r="1901" spans="3:3" ht="20">
      <c r="C1901" s="727"/>
    </row>
    <row r="1902" spans="3:3" ht="40">
      <c r="C1902" s="727" t="s">
        <v>2931</v>
      </c>
    </row>
    <row r="1903" spans="3:3" ht="20">
      <c r="C1903" s="746" t="s">
        <v>2932</v>
      </c>
    </row>
    <row r="1904" spans="3:3" ht="20">
      <c r="C1904" s="767"/>
    </row>
    <row r="1905" spans="3:3" ht="18">
      <c r="C1905" s="768"/>
    </row>
    <row r="1906" spans="3:3" ht="18">
      <c r="C1906" s="675"/>
    </row>
    <row r="1907" spans="3:3" ht="23">
      <c r="C1907" s="769" t="s">
        <v>2933</v>
      </c>
    </row>
    <row r="1908" spans="3:3" ht="23">
      <c r="C1908" s="770"/>
    </row>
    <row r="1909" spans="3:3" ht="22.5">
      <c r="C1909" s="771" t="s">
        <v>2934</v>
      </c>
    </row>
    <row r="1910" spans="3:3" ht="23">
      <c r="C1910" s="770"/>
    </row>
    <row r="1911" spans="3:3" ht="22.5">
      <c r="C1911" s="771" t="s">
        <v>2935</v>
      </c>
    </row>
    <row r="1912" spans="3:3" ht="23">
      <c r="C1912" s="770"/>
    </row>
    <row r="1913" spans="3:3" ht="22.5">
      <c r="C1913" s="771" t="s">
        <v>2936</v>
      </c>
    </row>
    <row r="1914" spans="3:3" ht="23">
      <c r="C1914" s="770"/>
    </row>
    <row r="1915" spans="3:3" ht="22.5">
      <c r="C1915" s="771" t="s">
        <v>2937</v>
      </c>
    </row>
    <row r="1916" spans="3:3" ht="23">
      <c r="C1916" s="770"/>
    </row>
    <row r="1917" spans="3:3" ht="22.5">
      <c r="C1917" s="771" t="s">
        <v>2938</v>
      </c>
    </row>
    <row r="1918" spans="3:3" ht="23">
      <c r="C1918" s="770"/>
    </row>
    <row r="1919" spans="3:3" ht="23">
      <c r="C1919" s="769" t="s">
        <v>2939</v>
      </c>
    </row>
    <row r="1920" spans="3:3" ht="23">
      <c r="C1920" s="770"/>
    </row>
    <row r="1921" spans="3:3" ht="23">
      <c r="C1921" s="772" t="s">
        <v>2940</v>
      </c>
    </row>
    <row r="1922" spans="3:3" ht="23">
      <c r="C1922" s="769" t="s">
        <v>2941</v>
      </c>
    </row>
    <row r="1923" spans="3:3" ht="23">
      <c r="C1923" s="769" t="s">
        <v>2942</v>
      </c>
    </row>
    <row r="1924" spans="3:3" ht="23">
      <c r="C1924" s="769" t="s">
        <v>2943</v>
      </c>
    </row>
    <row r="1925" spans="3:3" ht="23">
      <c r="C1925" s="769" t="s">
        <v>2944</v>
      </c>
    </row>
    <row r="1926" spans="3:3" ht="23">
      <c r="C1926" s="769" t="s">
        <v>2945</v>
      </c>
    </row>
    <row r="1927" spans="3:3" ht="23">
      <c r="C1927" s="769" t="s">
        <v>2946</v>
      </c>
    </row>
    <row r="1928" spans="3:3" ht="23">
      <c r="C1928" s="769" t="s">
        <v>2947</v>
      </c>
    </row>
    <row r="1929" spans="3:3" ht="23">
      <c r="C1929" s="769" t="s">
        <v>2948</v>
      </c>
    </row>
    <row r="1930" spans="3:3" ht="23">
      <c r="C1930" s="769" t="s">
        <v>2949</v>
      </c>
    </row>
    <row r="1931" spans="3:3" ht="23">
      <c r="C1931" s="769" t="s">
        <v>2950</v>
      </c>
    </row>
    <row r="1932" spans="3:3" ht="23">
      <c r="C1932" s="769" t="s">
        <v>2951</v>
      </c>
    </row>
    <row r="1933" spans="3:3" ht="23">
      <c r="C1933" s="769" t="s">
        <v>2952</v>
      </c>
    </row>
    <row r="1934" spans="3:3" ht="23">
      <c r="C1934" s="769" t="s">
        <v>2953</v>
      </c>
    </row>
    <row r="1935" spans="3:3" ht="23">
      <c r="C1935" s="769" t="s">
        <v>2954</v>
      </c>
    </row>
    <row r="1936" spans="3:3" ht="23">
      <c r="C1936" s="769" t="s">
        <v>2955</v>
      </c>
    </row>
    <row r="1937" spans="3:3" ht="23">
      <c r="C1937" s="769" t="s">
        <v>2956</v>
      </c>
    </row>
    <row r="1938" spans="3:3" ht="23">
      <c r="C1938" s="769" t="s">
        <v>2957</v>
      </c>
    </row>
    <row r="1939" spans="3:3" ht="23">
      <c r="C1939" s="769" t="s">
        <v>2958</v>
      </c>
    </row>
    <row r="1940" spans="3:3" ht="23">
      <c r="C1940" s="769" t="s">
        <v>2959</v>
      </c>
    </row>
    <row r="1941" spans="3:3" ht="23">
      <c r="C1941" s="769" t="s">
        <v>2960</v>
      </c>
    </row>
    <row r="1942" spans="3:3" ht="23">
      <c r="C1942" s="769" t="s">
        <v>2961</v>
      </c>
    </row>
    <row r="1943" spans="3:3" ht="23">
      <c r="C1943" s="769" t="s">
        <v>2962</v>
      </c>
    </row>
    <row r="1944" spans="3:3" ht="23">
      <c r="C1944" s="769" t="s">
        <v>2963</v>
      </c>
    </row>
    <row r="1945" spans="3:3" ht="23">
      <c r="C1945" s="769" t="s">
        <v>2964</v>
      </c>
    </row>
    <row r="1946" spans="3:3" ht="23">
      <c r="C1946" s="769" t="s">
        <v>2965</v>
      </c>
    </row>
    <row r="1947" spans="3:3" ht="23">
      <c r="C1947" s="769" t="s">
        <v>2966</v>
      </c>
    </row>
    <row r="1948" spans="3:3" ht="23">
      <c r="C1948" s="769" t="s">
        <v>2967</v>
      </c>
    </row>
    <row r="1949" spans="3:3" ht="23">
      <c r="C1949" s="769" t="s">
        <v>2968</v>
      </c>
    </row>
    <row r="1950" spans="3:3" ht="23">
      <c r="C1950" s="769" t="s">
        <v>2969</v>
      </c>
    </row>
    <row r="1951" spans="3:3" ht="23">
      <c r="C1951" s="769" t="s">
        <v>2970</v>
      </c>
    </row>
    <row r="1952" spans="3:3" ht="22.5">
      <c r="C1952" s="771" t="s">
        <v>2971</v>
      </c>
    </row>
    <row r="1953" spans="3:3" ht="23">
      <c r="C1953" s="770"/>
    </row>
    <row r="1954" spans="3:3" ht="22.5">
      <c r="C1954" s="771" t="s">
        <v>2972</v>
      </c>
    </row>
    <row r="1955" spans="3:3" ht="22.5">
      <c r="C1955" s="771" t="s">
        <v>2973</v>
      </c>
    </row>
    <row r="1956" spans="3:3" ht="23">
      <c r="C1956" s="769" t="s">
        <v>2974</v>
      </c>
    </row>
    <row r="1957" spans="3:3" ht="23">
      <c r="C1957" s="769" t="s">
        <v>2975</v>
      </c>
    </row>
    <row r="1958" spans="3:3" ht="23">
      <c r="C1958" s="769" t="s">
        <v>2976</v>
      </c>
    </row>
    <row r="1959" spans="3:3" ht="23">
      <c r="C1959" s="770"/>
    </row>
    <row r="1960" spans="3:3" ht="22.5">
      <c r="C1960" s="771" t="s">
        <v>2977</v>
      </c>
    </row>
    <row r="1961" spans="3:3" ht="23">
      <c r="C1961" s="769" t="s">
        <v>2978</v>
      </c>
    </row>
    <row r="1962" spans="3:3" ht="23">
      <c r="C1962" s="769" t="s">
        <v>2979</v>
      </c>
    </row>
    <row r="1963" spans="3:3" ht="23">
      <c r="C1963" s="769" t="s">
        <v>2980</v>
      </c>
    </row>
    <row r="1964" spans="3:3" ht="23">
      <c r="C1964" s="769" t="s">
        <v>2981</v>
      </c>
    </row>
    <row r="1965" spans="3:3" ht="23">
      <c r="C1965" s="769" t="s">
        <v>2982</v>
      </c>
    </row>
    <row r="1966" spans="3:3" ht="23">
      <c r="C1966" s="769" t="s">
        <v>2983</v>
      </c>
    </row>
    <row r="1967" spans="3:3" ht="23">
      <c r="C1967" s="770"/>
    </row>
    <row r="1968" spans="3:3" ht="22.5">
      <c r="C1968" s="771" t="s">
        <v>2984</v>
      </c>
    </row>
    <row r="1969" spans="3:3" ht="22.5">
      <c r="C1969" s="771" t="s">
        <v>2985</v>
      </c>
    </row>
    <row r="1970" spans="3:3" ht="22.5">
      <c r="C1970" s="771" t="s">
        <v>2986</v>
      </c>
    </row>
    <row r="1971" spans="3:3" ht="22.5">
      <c r="C1971" s="771" t="s">
        <v>2987</v>
      </c>
    </row>
    <row r="1972" spans="3:3" ht="23">
      <c r="C1972" s="769" t="s">
        <v>2988</v>
      </c>
    </row>
    <row r="1973" spans="3:3" ht="23">
      <c r="C1973" s="769" t="s">
        <v>2989</v>
      </c>
    </row>
    <row r="1974" spans="3:3" ht="23">
      <c r="C1974" s="769" t="s">
        <v>2990</v>
      </c>
    </row>
    <row r="1975" spans="3:3" ht="23">
      <c r="C1975" s="769" t="s">
        <v>2991</v>
      </c>
    </row>
    <row r="1976" spans="3:3" ht="23">
      <c r="C1976" s="769" t="s">
        <v>2992</v>
      </c>
    </row>
    <row r="1977" spans="3:3" ht="23">
      <c r="C1977" s="769" t="s">
        <v>2993</v>
      </c>
    </row>
    <row r="1978" spans="3:3" ht="23">
      <c r="C1978" s="770"/>
    </row>
    <row r="1979" spans="3:3" ht="22.5">
      <c r="C1979" s="771" t="s">
        <v>2994</v>
      </c>
    </row>
    <row r="1980" spans="3:3" ht="22.5">
      <c r="C1980" s="771" t="s">
        <v>2995</v>
      </c>
    </row>
    <row r="1981" spans="3:3" ht="23">
      <c r="C1981" s="769" t="s">
        <v>2996</v>
      </c>
    </row>
    <row r="1982" spans="3:3" ht="23">
      <c r="C1982" s="769" t="s">
        <v>2997</v>
      </c>
    </row>
    <row r="1983" spans="3:3" ht="22.5">
      <c r="C1983" s="771" t="s">
        <v>2998</v>
      </c>
    </row>
    <row r="1984" spans="3:3" ht="23">
      <c r="C1984" s="769" t="s">
        <v>2999</v>
      </c>
    </row>
    <row r="1985" spans="3:3" ht="23">
      <c r="C1985" s="769" t="s">
        <v>3000</v>
      </c>
    </row>
    <row r="1986" spans="3:3" ht="23">
      <c r="C1986" s="769" t="s">
        <v>3001</v>
      </c>
    </row>
    <row r="1987" spans="3:3" ht="23">
      <c r="C1987" s="769" t="s">
        <v>3002</v>
      </c>
    </row>
    <row r="1988" spans="3:3" ht="23">
      <c r="C1988" s="769" t="s">
        <v>3003</v>
      </c>
    </row>
    <row r="1989" spans="3:3" ht="23">
      <c r="C1989" s="770"/>
    </row>
    <row r="1990" spans="3:3" ht="23">
      <c r="C1990" s="772" t="s">
        <v>3004</v>
      </c>
    </row>
    <row r="1991" spans="3:3" ht="23">
      <c r="C1991" s="770"/>
    </row>
    <row r="1992" spans="3:3" ht="23">
      <c r="C1992" s="769" t="s">
        <v>3005</v>
      </c>
    </row>
    <row r="1993" spans="3:3" ht="23">
      <c r="C1993" s="769" t="s">
        <v>3006</v>
      </c>
    </row>
    <row r="1994" spans="3:3" ht="23">
      <c r="C1994" s="773"/>
    </row>
    <row r="1995" spans="3:3" ht="23">
      <c r="C1995" s="774"/>
    </row>
    <row r="1996" spans="3:3" ht="23">
      <c r="C1996" s="654"/>
    </row>
    <row r="1997" spans="3:3" ht="18">
      <c r="C1997" s="713" t="s">
        <v>1863</v>
      </c>
    </row>
    <row r="1998" spans="3:3" ht="23">
      <c r="C1998" s="775" t="s">
        <v>3007</v>
      </c>
    </row>
    <row r="1999" spans="3:3" ht="23">
      <c r="C1999" s="775" t="s">
        <v>3008</v>
      </c>
    </row>
    <row r="2000" spans="3:3" ht="23">
      <c r="C2000" s="775" t="s">
        <v>1863</v>
      </c>
    </row>
    <row r="2001" spans="3:3" ht="23">
      <c r="C2001" s="775" t="s">
        <v>3009</v>
      </c>
    </row>
    <row r="2002" spans="3:3" ht="23">
      <c r="C2002" s="775" t="s">
        <v>1863</v>
      </c>
    </row>
    <row r="2003" spans="3:3" ht="23">
      <c r="C2003" s="775" t="s">
        <v>3010</v>
      </c>
    </row>
    <row r="2004" spans="3:3" ht="23">
      <c r="C2004" s="775" t="s">
        <v>1863</v>
      </c>
    </row>
    <row r="2005" spans="3:3" ht="23">
      <c r="C2005" s="775" t="s">
        <v>3011</v>
      </c>
    </row>
    <row r="2006" spans="3:3" ht="23">
      <c r="C2006" s="775" t="s">
        <v>1863</v>
      </c>
    </row>
    <row r="2007" spans="3:3" ht="23">
      <c r="C2007" s="775" t="s">
        <v>3012</v>
      </c>
    </row>
    <row r="2008" spans="3:3" ht="23">
      <c r="C2008" s="775" t="s">
        <v>3013</v>
      </c>
    </row>
    <row r="2009" spans="3:3" ht="23">
      <c r="C2009" s="775" t="s">
        <v>1863</v>
      </c>
    </row>
    <row r="2010" spans="3:3" ht="23">
      <c r="C2010" s="775" t="s">
        <v>3014</v>
      </c>
    </row>
    <row r="2011" spans="3:3" ht="23">
      <c r="C2011" s="775" t="s">
        <v>3015</v>
      </c>
    </row>
    <row r="2012" spans="3:3" ht="23">
      <c r="C2012" s="775" t="s">
        <v>1863</v>
      </c>
    </row>
    <row r="2013" spans="3:3" ht="23">
      <c r="C2013" s="775" t="s">
        <v>3016</v>
      </c>
    </row>
    <row r="2014" spans="3:3" ht="23">
      <c r="C2014" s="775" t="s">
        <v>3017</v>
      </c>
    </row>
    <row r="2015" spans="3:3" ht="23">
      <c r="C2015" s="775" t="s">
        <v>3018</v>
      </c>
    </row>
    <row r="2016" spans="3:3" ht="23">
      <c r="C2016" s="775" t="s">
        <v>3019</v>
      </c>
    </row>
    <row r="2017" spans="3:3" ht="23">
      <c r="C2017" s="775" t="s">
        <v>3020</v>
      </c>
    </row>
    <row r="2018" spans="3:3" ht="23">
      <c r="C2018" s="775" t="s">
        <v>3021</v>
      </c>
    </row>
    <row r="2019" spans="3:3" ht="23">
      <c r="C2019" s="775" t="s">
        <v>1863</v>
      </c>
    </row>
    <row r="2020" spans="3:3" ht="23">
      <c r="C2020" s="775" t="s">
        <v>3022</v>
      </c>
    </row>
    <row r="2021" spans="3:3" ht="23">
      <c r="C2021" s="775" t="s">
        <v>3023</v>
      </c>
    </row>
    <row r="2022" spans="3:3" ht="23">
      <c r="C2022" s="775" t="s">
        <v>3024</v>
      </c>
    </row>
    <row r="2023" spans="3:3" ht="23">
      <c r="C2023" s="775" t="s">
        <v>3025</v>
      </c>
    </row>
    <row r="2024" spans="3:3" ht="23">
      <c r="C2024" s="775" t="s">
        <v>1863</v>
      </c>
    </row>
    <row r="2025" spans="3:3" ht="23">
      <c r="C2025" s="775" t="s">
        <v>3026</v>
      </c>
    </row>
    <row r="2026" spans="3:3" ht="23">
      <c r="C2026" s="775" t="s">
        <v>3027</v>
      </c>
    </row>
    <row r="2027" spans="3:3" ht="23">
      <c r="C2027" s="775" t="s">
        <v>3028</v>
      </c>
    </row>
    <row r="2028" spans="3:3" ht="23">
      <c r="C2028" s="775" t="s">
        <v>3029</v>
      </c>
    </row>
    <row r="2029" spans="3:3" ht="23">
      <c r="C2029" s="775" t="s">
        <v>1863</v>
      </c>
    </row>
    <row r="2030" spans="3:3" ht="23">
      <c r="C2030" s="775" t="s">
        <v>3030</v>
      </c>
    </row>
    <row r="2031" spans="3:3" ht="23">
      <c r="C2031" s="775" t="s">
        <v>3031</v>
      </c>
    </row>
    <row r="2032" spans="3:3" ht="23">
      <c r="C2032" s="775" t="s">
        <v>3032</v>
      </c>
    </row>
    <row r="2033" spans="3:3" ht="23">
      <c r="C2033" s="775" t="s">
        <v>1863</v>
      </c>
    </row>
    <row r="2034" spans="3:3" ht="23">
      <c r="C2034" s="775" t="s">
        <v>3033</v>
      </c>
    </row>
    <row r="2035" spans="3:3" ht="23">
      <c r="C2035" s="775" t="s">
        <v>3034</v>
      </c>
    </row>
    <row r="2036" spans="3:3" ht="23">
      <c r="C2036" s="775" t="s">
        <v>3035</v>
      </c>
    </row>
    <row r="2037" spans="3:3" ht="23">
      <c r="C2037" s="775" t="s">
        <v>3036</v>
      </c>
    </row>
    <row r="2038" spans="3:3" ht="23">
      <c r="C2038" s="775" t="s">
        <v>1863</v>
      </c>
    </row>
    <row r="2039" spans="3:3" ht="23">
      <c r="C2039" s="775" t="s">
        <v>3037</v>
      </c>
    </row>
    <row r="2040" spans="3:3" ht="23">
      <c r="C2040" s="775" t="s">
        <v>3038</v>
      </c>
    </row>
    <row r="2041" spans="3:3" ht="23">
      <c r="C2041" s="775" t="s">
        <v>3039</v>
      </c>
    </row>
    <row r="2042" spans="3:3" ht="23">
      <c r="C2042" s="775" t="s">
        <v>3040</v>
      </c>
    </row>
    <row r="2043" spans="3:3" ht="23">
      <c r="C2043" s="775" t="s">
        <v>1863</v>
      </c>
    </row>
    <row r="2044" spans="3:3" ht="23">
      <c r="C2044" s="775" t="s">
        <v>3041</v>
      </c>
    </row>
    <row r="2045" spans="3:3" ht="23">
      <c r="C2045" s="775" t="s">
        <v>1863</v>
      </c>
    </row>
    <row r="2046" spans="3:3" ht="23">
      <c r="C2046" s="775" t="s">
        <v>3042</v>
      </c>
    </row>
    <row r="2047" spans="3:3" ht="23">
      <c r="C2047" s="775" t="s">
        <v>3043</v>
      </c>
    </row>
    <row r="2048" spans="3:3" ht="23">
      <c r="C2048" s="775" t="s">
        <v>3044</v>
      </c>
    </row>
    <row r="2049" spans="3:3" ht="23">
      <c r="C2049" s="775" t="s">
        <v>1863</v>
      </c>
    </row>
    <row r="2050" spans="3:3" ht="23">
      <c r="C2050" s="775" t="s">
        <v>3045</v>
      </c>
    </row>
    <row r="2051" spans="3:3" ht="23">
      <c r="C2051" s="775" t="s">
        <v>3046</v>
      </c>
    </row>
    <row r="2052" spans="3:3" ht="23">
      <c r="C2052" s="775" t="s">
        <v>3047</v>
      </c>
    </row>
    <row r="2053" spans="3:3" ht="23">
      <c r="C2053" s="775" t="s">
        <v>1863</v>
      </c>
    </row>
    <row r="2054" spans="3:3" ht="23">
      <c r="C2054" s="775" t="s">
        <v>3048</v>
      </c>
    </row>
    <row r="2055" spans="3:3" ht="23">
      <c r="C2055" s="775" t="s">
        <v>1863</v>
      </c>
    </row>
    <row r="2056" spans="3:3" ht="23">
      <c r="C2056" s="775" t="s">
        <v>3049</v>
      </c>
    </row>
    <row r="2057" spans="3:3" ht="23">
      <c r="C2057" s="775" t="s">
        <v>3050</v>
      </c>
    </row>
    <row r="2058" spans="3:3" ht="23">
      <c r="C2058" s="775" t="s">
        <v>3051</v>
      </c>
    </row>
    <row r="2059" spans="3:3" ht="23">
      <c r="C2059" s="775" t="s">
        <v>3052</v>
      </c>
    </row>
    <row r="2060" spans="3:3" ht="23">
      <c r="C2060" s="775" t="s">
        <v>1863</v>
      </c>
    </row>
    <row r="2061" spans="3:3" ht="23">
      <c r="C2061" s="775" t="s">
        <v>3053</v>
      </c>
    </row>
    <row r="2062" spans="3:3" ht="23">
      <c r="C2062" s="775" t="s">
        <v>3054</v>
      </c>
    </row>
    <row r="2063" spans="3:3" ht="23">
      <c r="C2063" s="775" t="s">
        <v>3055</v>
      </c>
    </row>
    <row r="2064" spans="3:3" ht="23">
      <c r="C2064" s="775" t="s">
        <v>3056</v>
      </c>
    </row>
    <row r="2065" spans="3:3" ht="23">
      <c r="C2065" s="775" t="s">
        <v>3057</v>
      </c>
    </row>
    <row r="2066" spans="3:3" ht="23">
      <c r="C2066" s="775" t="s">
        <v>3058</v>
      </c>
    </row>
    <row r="2067" spans="3:3" ht="23">
      <c r="C2067" s="775" t="s">
        <v>1863</v>
      </c>
    </row>
    <row r="2068" spans="3:3" ht="23">
      <c r="C2068" s="775" t="s">
        <v>3059</v>
      </c>
    </row>
    <row r="2069" spans="3:3" ht="23">
      <c r="C2069" s="775" t="s">
        <v>3060</v>
      </c>
    </row>
    <row r="2070" spans="3:3" ht="23">
      <c r="C2070" s="775" t="s">
        <v>3061</v>
      </c>
    </row>
    <row r="2071" spans="3:3" ht="23">
      <c r="C2071" s="775" t="s">
        <v>3062</v>
      </c>
    </row>
    <row r="2072" spans="3:3" ht="23">
      <c r="C2072" s="775" t="s">
        <v>3063</v>
      </c>
    </row>
    <row r="2073" spans="3:3" ht="23">
      <c r="C2073" s="775" t="s">
        <v>1863</v>
      </c>
    </row>
    <row r="2074" spans="3:3" ht="23">
      <c r="C2074" s="775" t="s">
        <v>3064</v>
      </c>
    </row>
    <row r="2075" spans="3:3" ht="23">
      <c r="C2075" s="775" t="s">
        <v>3065</v>
      </c>
    </row>
    <row r="2076" spans="3:3" ht="23">
      <c r="C2076" s="775" t="s">
        <v>3066</v>
      </c>
    </row>
    <row r="2077" spans="3:3" ht="23">
      <c r="C2077" s="775" t="s">
        <v>3067</v>
      </c>
    </row>
    <row r="2078" spans="3:3" ht="23">
      <c r="C2078" s="775" t="s">
        <v>3068</v>
      </c>
    </row>
    <row r="2079" spans="3:3" ht="23">
      <c r="C2079" s="775" t="s">
        <v>1863</v>
      </c>
    </row>
    <row r="2080" spans="3:3" ht="23">
      <c r="C2080" s="775" t="s">
        <v>3069</v>
      </c>
    </row>
    <row r="2081" spans="3:3" ht="23">
      <c r="C2081" s="775" t="s">
        <v>1863</v>
      </c>
    </row>
    <row r="2082" spans="3:3" ht="23">
      <c r="C2082" s="775" t="s">
        <v>3070</v>
      </c>
    </row>
    <row r="2083" spans="3:3" ht="23">
      <c r="C2083" s="775" t="s">
        <v>3071</v>
      </c>
    </row>
    <row r="2084" spans="3:3" ht="20">
      <c r="C2084" s="716" t="s">
        <v>1863</v>
      </c>
    </row>
    <row r="2085" spans="3:3" ht="23">
      <c r="C2085" s="775" t="s">
        <v>3072</v>
      </c>
    </row>
    <row r="2086" spans="3:3" ht="23">
      <c r="C2086" s="775" t="s">
        <v>3073</v>
      </c>
    </row>
    <row r="2087" spans="3:3" ht="23">
      <c r="C2087" s="775" t="s">
        <v>3074</v>
      </c>
    </row>
    <row r="2088" spans="3:3" ht="23">
      <c r="C2088" s="775" t="s">
        <v>3075</v>
      </c>
    </row>
    <row r="2089" spans="3:3" ht="23">
      <c r="C2089" s="775" t="s">
        <v>1863</v>
      </c>
    </row>
    <row r="2090" spans="3:3" ht="23">
      <c r="C2090" s="775" t="s">
        <v>3076</v>
      </c>
    </row>
    <row r="2091" spans="3:3" ht="23">
      <c r="C2091" s="775" t="s">
        <v>3077</v>
      </c>
    </row>
    <row r="2092" spans="3:3" ht="23">
      <c r="C2092" s="775" t="s">
        <v>3078</v>
      </c>
    </row>
    <row r="2093" spans="3:3" ht="23">
      <c r="C2093" s="775" t="s">
        <v>1863</v>
      </c>
    </row>
    <row r="2094" spans="3:3" ht="23">
      <c r="C2094" s="775" t="s">
        <v>3079</v>
      </c>
    </row>
    <row r="2095" spans="3:3" ht="23">
      <c r="C2095" s="775" t="s">
        <v>3080</v>
      </c>
    </row>
    <row r="2096" spans="3:3" ht="23">
      <c r="C2096" s="775" t="s">
        <v>1863</v>
      </c>
    </row>
    <row r="2097" spans="3:3" ht="23">
      <c r="C2097" s="775" t="s">
        <v>3081</v>
      </c>
    </row>
    <row r="2098" spans="3:3" ht="23">
      <c r="C2098" s="775" t="s">
        <v>1863</v>
      </c>
    </row>
    <row r="2099" spans="3:3" ht="23">
      <c r="C2099" s="775" t="s">
        <v>3082</v>
      </c>
    </row>
    <row r="2100" spans="3:3" ht="23">
      <c r="C2100" s="775" t="s">
        <v>3083</v>
      </c>
    </row>
    <row r="2101" spans="3:3" ht="23">
      <c r="C2101" s="775" t="s">
        <v>1863</v>
      </c>
    </row>
    <row r="2102" spans="3:3" ht="23">
      <c r="C2102" s="775" t="s">
        <v>3084</v>
      </c>
    </row>
    <row r="2103" spans="3:3" ht="23">
      <c r="C2103" s="775" t="s">
        <v>3085</v>
      </c>
    </row>
    <row r="2104" spans="3:3" ht="23">
      <c r="C2104" s="775" t="s">
        <v>3086</v>
      </c>
    </row>
    <row r="2105" spans="3:3" ht="23">
      <c r="C2105" s="775" t="s">
        <v>3087</v>
      </c>
    </row>
    <row r="2106" spans="3:3" ht="23">
      <c r="C2106" s="775" t="s">
        <v>3088</v>
      </c>
    </row>
    <row r="2107" spans="3:3" ht="23">
      <c r="C2107" s="775" t="s">
        <v>3089</v>
      </c>
    </row>
    <row r="2108" spans="3:3" ht="23">
      <c r="C2108" s="775" t="s">
        <v>3090</v>
      </c>
    </row>
    <row r="2109" spans="3:3" ht="23">
      <c r="C2109" s="775" t="s">
        <v>3091</v>
      </c>
    </row>
    <row r="2110" spans="3:3" ht="23">
      <c r="C2110" s="775" t="s">
        <v>1863</v>
      </c>
    </row>
    <row r="2111" spans="3:3" ht="23">
      <c r="C2111" s="775" t="s">
        <v>3092</v>
      </c>
    </row>
    <row r="2112" spans="3:3" ht="23">
      <c r="C2112" s="775" t="s">
        <v>3093</v>
      </c>
    </row>
    <row r="2113" spans="3:3" ht="23">
      <c r="C2113" s="775" t="s">
        <v>3094</v>
      </c>
    </row>
    <row r="2114" spans="3:3" ht="23">
      <c r="C2114" s="775" t="s">
        <v>1863</v>
      </c>
    </row>
    <row r="2115" spans="3:3" ht="23">
      <c r="C2115" s="775" t="s">
        <v>3095</v>
      </c>
    </row>
    <row r="2116" spans="3:3" ht="23">
      <c r="C2116" s="775" t="s">
        <v>1863</v>
      </c>
    </row>
    <row r="2117" spans="3:3" ht="23">
      <c r="C2117" s="775" t="s">
        <v>3096</v>
      </c>
    </row>
    <row r="2118" spans="3:3" ht="23">
      <c r="C2118" s="775" t="s">
        <v>1863</v>
      </c>
    </row>
    <row r="2119" spans="3:3" ht="23">
      <c r="C2119" s="775" t="s">
        <v>3097</v>
      </c>
    </row>
    <row r="2120" spans="3:3" ht="23">
      <c r="C2120" s="775" t="s">
        <v>1863</v>
      </c>
    </row>
    <row r="2121" spans="3:3" ht="23">
      <c r="C2121" s="775" t="s">
        <v>3098</v>
      </c>
    </row>
    <row r="2122" spans="3:3" ht="23">
      <c r="C2122" s="775" t="s">
        <v>3099</v>
      </c>
    </row>
    <row r="2123" spans="3:3" ht="23">
      <c r="C2123" s="775" t="s">
        <v>3100</v>
      </c>
    </row>
    <row r="2124" spans="3:3" ht="23">
      <c r="C2124" s="775" t="s">
        <v>3101</v>
      </c>
    </row>
    <row r="2125" spans="3:3" ht="23">
      <c r="C2125" s="775" t="s">
        <v>3102</v>
      </c>
    </row>
    <row r="2126" spans="3:3" ht="23">
      <c r="C2126" s="775" t="s">
        <v>3103</v>
      </c>
    </row>
    <row r="2127" spans="3:3" ht="23">
      <c r="C2127" s="775" t="s">
        <v>1863</v>
      </c>
    </row>
    <row r="2128" spans="3:3" ht="23">
      <c r="C2128" s="775" t="s">
        <v>3070</v>
      </c>
    </row>
    <row r="2129" spans="3:3" ht="23">
      <c r="C2129" s="775" t="s">
        <v>3104</v>
      </c>
    </row>
    <row r="2130" spans="3:3" ht="23">
      <c r="C2130" s="775" t="s">
        <v>3105</v>
      </c>
    </row>
    <row r="2131" spans="3:3" ht="23">
      <c r="C2131" s="775" t="s">
        <v>3106</v>
      </c>
    </row>
    <row r="2132" spans="3:3" ht="23">
      <c r="C2132" s="775" t="s">
        <v>1863</v>
      </c>
    </row>
    <row r="2133" spans="3:3" ht="23">
      <c r="C2133" s="775" t="s">
        <v>3107</v>
      </c>
    </row>
    <row r="2134" spans="3:3" ht="23">
      <c r="C2134" s="775" t="s">
        <v>3108</v>
      </c>
    </row>
    <row r="2135" spans="3:3" ht="23">
      <c r="C2135" s="775" t="s">
        <v>3109</v>
      </c>
    </row>
    <row r="2136" spans="3:3" ht="23">
      <c r="C2136" s="775" t="s">
        <v>3110</v>
      </c>
    </row>
    <row r="2137" spans="3:3" ht="23">
      <c r="C2137" s="775" t="s">
        <v>3111</v>
      </c>
    </row>
    <row r="2138" spans="3:3" ht="23">
      <c r="C2138" s="775" t="s">
        <v>3112</v>
      </c>
    </row>
    <row r="2139" spans="3:3" ht="23">
      <c r="C2139" s="775" t="s">
        <v>3113</v>
      </c>
    </row>
    <row r="2140" spans="3:3" ht="23">
      <c r="C2140" s="775" t="s">
        <v>3114</v>
      </c>
    </row>
    <row r="2141" spans="3:3" ht="23">
      <c r="C2141" s="775" t="s">
        <v>1863</v>
      </c>
    </row>
    <row r="2142" spans="3:3" ht="23">
      <c r="C2142" s="775" t="s">
        <v>3115</v>
      </c>
    </row>
    <row r="2143" spans="3:3" ht="23">
      <c r="C2143" s="775" t="s">
        <v>3116</v>
      </c>
    </row>
    <row r="2144" spans="3:3" ht="23">
      <c r="C2144" s="775" t="s">
        <v>3117</v>
      </c>
    </row>
    <row r="2145" spans="3:3" ht="20">
      <c r="C2145" s="716" t="s">
        <v>1863</v>
      </c>
    </row>
    <row r="2146" spans="3:3" ht="18">
      <c r="C2146" s="776"/>
    </row>
    <row r="2148" spans="3:3" ht="20">
      <c r="C2148" s="777" t="s">
        <v>3118</v>
      </c>
    </row>
    <row r="2149" spans="3:3" ht="20">
      <c r="C2149" s="778"/>
    </row>
    <row r="2150" spans="3:3" ht="20">
      <c r="C2150" s="779" t="s">
        <v>3119</v>
      </c>
    </row>
    <row r="2151" spans="3:3" ht="20">
      <c r="C2151" s="779" t="s">
        <v>3120</v>
      </c>
    </row>
    <row r="2152" spans="3:3" ht="20">
      <c r="C2152" s="778"/>
    </row>
    <row r="2153" spans="3:3" ht="20">
      <c r="C2153" s="780" t="s">
        <v>3121</v>
      </c>
    </row>
    <row r="2154" spans="3:3" ht="20">
      <c r="C2154" s="780" t="s">
        <v>3122</v>
      </c>
    </row>
    <row r="2155" spans="3:3" ht="20">
      <c r="C2155" s="778"/>
    </row>
    <row r="2156" spans="3:3" ht="20">
      <c r="C2156" s="779" t="s">
        <v>3123</v>
      </c>
    </row>
    <row r="2157" spans="3:3" ht="20">
      <c r="C2157" s="781" t="s">
        <v>3122</v>
      </c>
    </row>
    <row r="2158" spans="3:3" ht="20">
      <c r="C2158" s="778"/>
    </row>
    <row r="2159" spans="3:3" ht="20">
      <c r="C2159" s="779" t="s">
        <v>3124</v>
      </c>
    </row>
    <row r="2160" spans="3:3" ht="20">
      <c r="C2160" s="780" t="s">
        <v>3125</v>
      </c>
    </row>
    <row r="2161" spans="3:3" ht="20">
      <c r="C2161" s="779" t="s">
        <v>3126</v>
      </c>
    </row>
    <row r="2162" spans="3:3" ht="20">
      <c r="C2162" s="778"/>
    </row>
    <row r="2163" spans="3:3" ht="20">
      <c r="C2163" s="779" t="s">
        <v>3127</v>
      </c>
    </row>
    <row r="2164" spans="3:3" ht="20">
      <c r="C2164" s="778"/>
    </row>
    <row r="2165" spans="3:3" ht="20">
      <c r="C2165" s="779" t="s">
        <v>3128</v>
      </c>
    </row>
    <row r="2166" spans="3:3" ht="20">
      <c r="C2166" s="780" t="s">
        <v>3129</v>
      </c>
    </row>
    <row r="2167" spans="3:3" ht="20">
      <c r="C2167" s="780" t="s">
        <v>3122</v>
      </c>
    </row>
    <row r="2168" spans="3:3" ht="20">
      <c r="C2168" s="778"/>
    </row>
    <row r="2169" spans="3:3" ht="20">
      <c r="C2169" s="779" t="s">
        <v>3130</v>
      </c>
    </row>
    <row r="2170" spans="3:3" ht="20">
      <c r="C2170" s="780" t="s">
        <v>3122</v>
      </c>
    </row>
    <row r="2171" spans="3:3" ht="20">
      <c r="C2171" s="781"/>
    </row>
    <row r="2172" spans="3:3" ht="20">
      <c r="C2172" s="778"/>
    </row>
    <row r="2173" spans="3:3" ht="20">
      <c r="C2173" s="782" t="s">
        <v>3131</v>
      </c>
    </row>
    <row r="2174" spans="3:3" ht="20">
      <c r="C2174" s="778"/>
    </row>
    <row r="2175" spans="3:3" ht="20">
      <c r="C2175" s="781" t="s">
        <v>3132</v>
      </c>
    </row>
    <row r="2176" spans="3:3" ht="20">
      <c r="C2176" s="780" t="s">
        <v>3133</v>
      </c>
    </row>
    <row r="2177" spans="3:3" ht="20">
      <c r="C2177" s="783" t="s">
        <v>3134</v>
      </c>
    </row>
    <row r="2178" spans="3:3" ht="20">
      <c r="C2178" s="778"/>
    </row>
    <row r="2179" spans="3:3" ht="20">
      <c r="C2179" s="779" t="s">
        <v>3135</v>
      </c>
    </row>
    <row r="2180" spans="3:3" ht="20">
      <c r="C2180" s="784" t="s">
        <v>3136</v>
      </c>
    </row>
    <row r="2181" spans="3:3" ht="20">
      <c r="C2181" s="778"/>
    </row>
    <row r="2182" spans="3:3" ht="20">
      <c r="C2182" s="779" t="s">
        <v>3137</v>
      </c>
    </row>
    <row r="2183" spans="3:3" ht="20">
      <c r="C2183" s="785" t="s">
        <v>3138</v>
      </c>
    </row>
    <row r="2184" spans="3:3" ht="20">
      <c r="C2184" s="778"/>
    </row>
    <row r="2185" spans="3:3" ht="20">
      <c r="C2185" s="786" t="s">
        <v>3139</v>
      </c>
    </row>
    <row r="2186" spans="3:3" ht="20">
      <c r="C2186" s="787" t="s">
        <v>3140</v>
      </c>
    </row>
    <row r="2187" spans="3:3" ht="20">
      <c r="C2187" s="778"/>
    </row>
    <row r="2188" spans="3:3" ht="20">
      <c r="C2188" s="786" t="s">
        <v>3141</v>
      </c>
    </row>
    <row r="2189" spans="3:3" ht="20">
      <c r="C2189" s="788" t="s">
        <v>3142</v>
      </c>
    </row>
    <row r="2190" spans="3:3" ht="20">
      <c r="C2190" s="778"/>
    </row>
    <row r="2191" spans="3:3" ht="20">
      <c r="C2191" s="779" t="s">
        <v>3143</v>
      </c>
    </row>
    <row r="2192" spans="3:3" ht="20">
      <c r="C2192" s="789" t="s">
        <v>3144</v>
      </c>
    </row>
    <row r="2193" spans="3:3" ht="20">
      <c r="C2193" s="778"/>
    </row>
    <row r="2194" spans="3:3" ht="20">
      <c r="C2194" s="786" t="s">
        <v>3145</v>
      </c>
    </row>
    <row r="2195" spans="3:3" ht="20">
      <c r="C2195" s="783" t="s">
        <v>3146</v>
      </c>
    </row>
    <row r="2196" spans="3:3" ht="20">
      <c r="C2196" s="778"/>
    </row>
    <row r="2197" spans="3:3" ht="20">
      <c r="C2197" s="779" t="s">
        <v>3147</v>
      </c>
    </row>
    <row r="2198" spans="3:3" ht="20">
      <c r="C2198" s="790" t="s">
        <v>3148</v>
      </c>
    </row>
    <row r="2199" spans="3:3" ht="20">
      <c r="C2199" s="669"/>
    </row>
    <row r="2200" spans="3:3" ht="20">
      <c r="C2200" s="791"/>
    </row>
    <row r="2201" spans="3:3" ht="20">
      <c r="C2201" s="669"/>
    </row>
    <row r="2202" spans="3:3" ht="20">
      <c r="C2202" s="792" t="s">
        <v>3149</v>
      </c>
    </row>
    <row r="2203" spans="3:3" ht="20">
      <c r="C2203" s="793"/>
    </row>
    <row r="2204" spans="3:3" ht="22.5">
      <c r="C2204" s="794" t="s">
        <v>3150</v>
      </c>
    </row>
    <row r="2205" spans="3:3" ht="22.5">
      <c r="C2205" s="794" t="s">
        <v>3151</v>
      </c>
    </row>
    <row r="2206" spans="3:3" ht="14">
      <c r="C2206" s="795"/>
    </row>
    <row r="2207" spans="3:3" ht="14">
      <c r="C2207" s="795"/>
    </row>
    <row r="2208" spans="3:3" ht="22.5">
      <c r="C2208" s="794" t="s">
        <v>3152</v>
      </c>
    </row>
    <row r="2209" spans="3:3" ht="22.5">
      <c r="C2209" s="794" t="s">
        <v>3153</v>
      </c>
    </row>
    <row r="2210" spans="3:3" ht="14">
      <c r="C2210" s="795"/>
    </row>
    <row r="2211" spans="3:3" ht="14">
      <c r="C2211" s="795"/>
    </row>
    <row r="2212" spans="3:3" ht="22.5">
      <c r="C2212" s="794" t="s">
        <v>3154</v>
      </c>
    </row>
    <row r="2213" spans="3:3" ht="22.5">
      <c r="C2213" s="794" t="s">
        <v>3155</v>
      </c>
    </row>
    <row r="2214" spans="3:3" ht="14">
      <c r="C2214" s="795"/>
    </row>
    <row r="2215" spans="3:3" ht="14">
      <c r="C2215" s="795"/>
    </row>
    <row r="2216" spans="3:3" ht="22.5">
      <c r="C2216" s="794" t="s">
        <v>3156</v>
      </c>
    </row>
    <row r="2217" spans="3:3" ht="22.5">
      <c r="C2217" s="794" t="s">
        <v>3157</v>
      </c>
    </row>
    <row r="2218" spans="3:3" ht="14">
      <c r="C2218" s="795"/>
    </row>
    <row r="2219" spans="3:3" ht="14">
      <c r="C2219" s="795"/>
    </row>
    <row r="2220" spans="3:3" ht="22.5">
      <c r="C2220" s="794" t="s">
        <v>3158</v>
      </c>
    </row>
    <row r="2221" spans="3:3" ht="22.5">
      <c r="C2221" s="794" t="s">
        <v>3159</v>
      </c>
    </row>
    <row r="2222" spans="3:3" ht="14">
      <c r="C2222" s="795"/>
    </row>
    <row r="2223" spans="3:3" ht="14">
      <c r="C2223" s="795"/>
    </row>
    <row r="2224" spans="3:3" ht="22.5">
      <c r="C2224" s="794" t="s">
        <v>3160</v>
      </c>
    </row>
    <row r="2225" spans="3:3" ht="14">
      <c r="C2225" s="795"/>
    </row>
    <row r="2226" spans="3:3" ht="14">
      <c r="C2226" s="795"/>
    </row>
    <row r="2227" spans="3:3" ht="22.5">
      <c r="C2227" s="794" t="s">
        <v>3161</v>
      </c>
    </row>
    <row r="2228" spans="3:3" ht="22.5">
      <c r="C2228" s="794" t="s">
        <v>3162</v>
      </c>
    </row>
    <row r="2229" spans="3:3" ht="14">
      <c r="C2229" s="795"/>
    </row>
    <row r="2230" spans="3:3" ht="14">
      <c r="C2230" s="795"/>
    </row>
    <row r="2231" spans="3:3" ht="22.5">
      <c r="C2231" s="794" t="s">
        <v>3163</v>
      </c>
    </row>
    <row r="2232" spans="3:3" ht="22.5">
      <c r="C2232" s="794" t="s">
        <v>3164</v>
      </c>
    </row>
    <row r="2233" spans="3:3" ht="15.5">
      <c r="C2233" s="796"/>
    </row>
    <row r="2234" spans="3:3" ht="14">
      <c r="C2234" s="795"/>
    </row>
    <row r="2235" spans="3:3" ht="22.5">
      <c r="C2235" s="794" t="s">
        <v>3165</v>
      </c>
    </row>
    <row r="2236" spans="3:3" ht="22.5">
      <c r="C2236" s="794" t="s">
        <v>3166</v>
      </c>
    </row>
    <row r="2237" spans="3:3" ht="14">
      <c r="C2237" s="795"/>
    </row>
    <row r="2238" spans="3:3" ht="14">
      <c r="C2238" s="795"/>
    </row>
    <row r="2239" spans="3:3" ht="22.5">
      <c r="C2239" s="794" t="s">
        <v>3167</v>
      </c>
    </row>
    <row r="2240" spans="3:3" ht="22.5">
      <c r="C2240" s="794" t="s">
        <v>3168</v>
      </c>
    </row>
    <row r="2241" spans="3:3" ht="14">
      <c r="C2241" s="795"/>
    </row>
    <row r="2242" spans="3:3" ht="14">
      <c r="C2242" s="795"/>
    </row>
    <row r="2243" spans="3:3" ht="22.5">
      <c r="C2243" s="794" t="s">
        <v>3169</v>
      </c>
    </row>
    <row r="2244" spans="3:3" ht="22.5">
      <c r="C2244" s="794" t="s">
        <v>3170</v>
      </c>
    </row>
    <row r="2245" spans="3:3" ht="14">
      <c r="C2245" s="795"/>
    </row>
    <row r="2246" spans="3:3" ht="14">
      <c r="C2246" s="795"/>
    </row>
    <row r="2247" spans="3:3" ht="22.5">
      <c r="C2247" s="794" t="s">
        <v>3171</v>
      </c>
    </row>
    <row r="2248" spans="3:3" ht="22.5">
      <c r="C2248" s="794" t="s">
        <v>3172</v>
      </c>
    </row>
    <row r="2249" spans="3:3" ht="14">
      <c r="C2249" s="795"/>
    </row>
    <row r="2250" spans="3:3" ht="14">
      <c r="C2250" s="795"/>
    </row>
    <row r="2251" spans="3:3" ht="22.5">
      <c r="C2251" s="794" t="s">
        <v>3173</v>
      </c>
    </row>
    <row r="2252" spans="3:3" ht="14">
      <c r="C2252" s="795"/>
    </row>
    <row r="2253" spans="3:3" ht="14">
      <c r="C2253" s="795"/>
    </row>
    <row r="2254" spans="3:3" ht="22.5">
      <c r="C2254" s="794" t="s">
        <v>3174</v>
      </c>
    </row>
    <row r="2255" spans="3:3" ht="22.5">
      <c r="C2255" s="794" t="s">
        <v>3175</v>
      </c>
    </row>
    <row r="2256" spans="3:3" ht="14">
      <c r="C2256" s="795"/>
    </row>
    <row r="2257" spans="3:3" ht="14">
      <c r="C2257" s="795"/>
    </row>
    <row r="2258" spans="3:3" ht="22.5">
      <c r="C2258" s="794" t="s">
        <v>3176</v>
      </c>
    </row>
    <row r="2259" spans="3:3" ht="14">
      <c r="C2259" s="795"/>
    </row>
    <row r="2260" spans="3:3" ht="14">
      <c r="C2260" s="795"/>
    </row>
    <row r="2261" spans="3:3" ht="25">
      <c r="C2261" s="797" t="s">
        <v>3177</v>
      </c>
    </row>
    <row r="2262" spans="3:3" ht="14">
      <c r="C2262" s="795"/>
    </row>
    <row r="2263" spans="3:3" ht="15.5">
      <c r="C2263" s="798"/>
    </row>
    <row r="2264" spans="3:3" ht="15.5">
      <c r="C2264" s="799"/>
    </row>
    <row r="2265" spans="3:3" ht="36">
      <c r="C2265" s="800" t="s">
        <v>3178</v>
      </c>
    </row>
    <row r="2266" spans="3:3" ht="18">
      <c r="C2266" s="800" t="s">
        <v>3179</v>
      </c>
    </row>
    <row r="2267" spans="3:3" ht="18">
      <c r="C2267" s="681"/>
    </row>
    <row r="2268" spans="3:3" ht="18">
      <c r="C2268" s="681"/>
    </row>
    <row r="2269" spans="3:3" ht="18">
      <c r="C2269" s="800" t="s">
        <v>3180</v>
      </c>
    </row>
    <row r="2270" spans="3:3" ht="18">
      <c r="C2270" s="681"/>
    </row>
    <row r="2271" spans="3:3" ht="18">
      <c r="C2271" s="800" t="s">
        <v>3181</v>
      </c>
    </row>
    <row r="2272" spans="3:3" ht="18">
      <c r="C2272" s="681"/>
    </row>
    <row r="2273" spans="3:3" ht="36">
      <c r="C2273" s="800" t="s">
        <v>3182</v>
      </c>
    </row>
    <row r="2274" spans="3:3" ht="18">
      <c r="C2274" s="681"/>
    </row>
    <row r="2275" spans="3:3" ht="18">
      <c r="C2275" s="800" t="s">
        <v>3183</v>
      </c>
    </row>
    <row r="2276" spans="3:3" ht="18">
      <c r="C2276" s="681"/>
    </row>
    <row r="2277" spans="3:3" ht="36">
      <c r="C2277" s="800" t="s">
        <v>3184</v>
      </c>
    </row>
    <row r="2278" spans="3:3" ht="18">
      <c r="C2278" s="681"/>
    </row>
    <row r="2279" spans="3:3" ht="18">
      <c r="C2279" s="800" t="s">
        <v>3185</v>
      </c>
    </row>
    <row r="2280" spans="3:3" ht="18">
      <c r="C2280" s="681"/>
    </row>
    <row r="2281" spans="3:3" ht="18">
      <c r="C2281" s="800" t="s">
        <v>3186</v>
      </c>
    </row>
    <row r="2282" spans="3:3" ht="18">
      <c r="C2282" s="681"/>
    </row>
    <row r="2283" spans="3:3" ht="18">
      <c r="C2283" s="800" t="s">
        <v>3187</v>
      </c>
    </row>
    <row r="2284" spans="3:3" ht="18">
      <c r="C2284" s="681"/>
    </row>
    <row r="2285" spans="3:3" ht="18">
      <c r="C2285" s="800" t="s">
        <v>3188</v>
      </c>
    </row>
    <row r="2286" spans="3:3" ht="18">
      <c r="C2286" s="681"/>
    </row>
    <row r="2287" spans="3:3" ht="36">
      <c r="C2287" s="800" t="s">
        <v>3189</v>
      </c>
    </row>
    <row r="2288" spans="3:3" ht="18">
      <c r="C2288" s="681"/>
    </row>
    <row r="2289" spans="3:3" ht="18">
      <c r="C2289" s="800" t="s">
        <v>3190</v>
      </c>
    </row>
    <row r="2290" spans="3:3" ht="18">
      <c r="C2290" s="681"/>
    </row>
    <row r="2291" spans="3:3" ht="18">
      <c r="C2291" s="800" t="s">
        <v>3191</v>
      </c>
    </row>
    <row r="2292" spans="3:3" ht="18">
      <c r="C2292" s="681"/>
    </row>
    <row r="2293" spans="3:3" ht="36">
      <c r="C2293" s="800" t="s">
        <v>3192</v>
      </c>
    </row>
    <row r="2294" spans="3:3" ht="18">
      <c r="C2294" s="681"/>
    </row>
    <row r="2295" spans="3:3" ht="18">
      <c r="C2295" s="800" t="s">
        <v>3193</v>
      </c>
    </row>
    <row r="2296" spans="3:3" ht="18">
      <c r="C2296" s="681"/>
    </row>
    <row r="2297" spans="3:3" ht="18">
      <c r="C2297" s="800" t="s">
        <v>3194</v>
      </c>
    </row>
    <row r="2298" spans="3:3" ht="18">
      <c r="C2298" s="681"/>
    </row>
    <row r="2299" spans="3:3" ht="18">
      <c r="C2299" s="800" t="s">
        <v>3195</v>
      </c>
    </row>
    <row r="2300" spans="3:3" ht="18">
      <c r="C2300" s="681"/>
    </row>
    <row r="2301" spans="3:3" ht="18">
      <c r="C2301" s="800" t="s">
        <v>3196</v>
      </c>
    </row>
    <row r="2302" spans="3:3" ht="15.5">
      <c r="C2302" s="739"/>
    </row>
    <row r="2303" spans="3:3" ht="15.5">
      <c r="C2303" s="801"/>
    </row>
    <row r="2304" spans="3:3" ht="15.5">
      <c r="C2304" s="739"/>
    </row>
    <row r="2305" spans="3:3" ht="20">
      <c r="C2305" s="802" t="s">
        <v>3197</v>
      </c>
    </row>
    <row r="2306" spans="3:3" ht="20">
      <c r="C2306" s="802" t="s">
        <v>3198</v>
      </c>
    </row>
    <row r="2307" spans="3:3" ht="20">
      <c r="C2307" s="802"/>
    </row>
    <row r="2308" spans="3:3" ht="20">
      <c r="C2308" s="802" t="s">
        <v>3199</v>
      </c>
    </row>
    <row r="2309" spans="3:3" ht="20">
      <c r="C2309" s="802" t="s">
        <v>3200</v>
      </c>
    </row>
    <row r="2310" spans="3:3" ht="20">
      <c r="C2310" s="802" t="s">
        <v>3201</v>
      </c>
    </row>
    <row r="2311" spans="3:3" ht="20">
      <c r="C2311" s="802" t="s">
        <v>3202</v>
      </c>
    </row>
    <row r="2312" spans="3:3" ht="20">
      <c r="C2312" s="802" t="s">
        <v>3203</v>
      </c>
    </row>
    <row r="2313" spans="3:3" ht="20">
      <c r="C2313" s="802" t="s">
        <v>3204</v>
      </c>
    </row>
    <row r="2314" spans="3:3" ht="20">
      <c r="C2314" s="802" t="s">
        <v>3205</v>
      </c>
    </row>
    <row r="2315" spans="3:3" ht="20">
      <c r="C2315" s="727" t="s">
        <v>3206</v>
      </c>
    </row>
    <row r="2316" spans="3:3" ht="20">
      <c r="C2316" s="727" t="s">
        <v>3207</v>
      </c>
    </row>
    <row r="2317" spans="3:3" ht="20">
      <c r="C2317" s="802"/>
    </row>
    <row r="2318" spans="3:3" ht="20">
      <c r="C2318" s="802" t="s">
        <v>3208</v>
      </c>
    </row>
    <row r="2319" spans="3:3" ht="20">
      <c r="C2319" s="802" t="s">
        <v>3209</v>
      </c>
    </row>
    <row r="2320" spans="3:3" ht="20">
      <c r="C2320" s="802" t="s">
        <v>3210</v>
      </c>
    </row>
    <row r="2321" spans="3:3" ht="20">
      <c r="C2321" s="802" t="s">
        <v>3211</v>
      </c>
    </row>
    <row r="2322" spans="3:3" ht="20">
      <c r="C2322" s="802"/>
    </row>
    <row r="2323" spans="3:3" ht="20">
      <c r="C2323" s="802" t="s">
        <v>3212</v>
      </c>
    </row>
    <row r="2324" spans="3:3" ht="20">
      <c r="C2324" s="802"/>
    </row>
    <row r="2325" spans="3:3" ht="20">
      <c r="C2325" s="802" t="s">
        <v>3213</v>
      </c>
    </row>
    <row r="2326" spans="3:3" ht="20">
      <c r="C2326" s="802" t="s">
        <v>3214</v>
      </c>
    </row>
    <row r="2327" spans="3:3" ht="20">
      <c r="C2327" s="802" t="s">
        <v>3215</v>
      </c>
    </row>
    <row r="2328" spans="3:3" ht="20">
      <c r="C2328" s="802" t="s">
        <v>3216</v>
      </c>
    </row>
    <row r="2329" spans="3:3" ht="20">
      <c r="C2329" s="802" t="s">
        <v>3217</v>
      </c>
    </row>
    <row r="2330" spans="3:3" ht="20">
      <c r="C2330" s="802" t="s">
        <v>3218</v>
      </c>
    </row>
    <row r="2331" spans="3:3" ht="20">
      <c r="C2331" s="802"/>
    </row>
    <row r="2332" spans="3:3" ht="20">
      <c r="C2332" s="802" t="s">
        <v>3219</v>
      </c>
    </row>
    <row r="2333" spans="3:3" ht="20">
      <c r="C2333" s="802" t="s">
        <v>3220</v>
      </c>
    </row>
    <row r="2334" spans="3:3" ht="20">
      <c r="C2334" s="802"/>
    </row>
    <row r="2335" spans="3:3" ht="20">
      <c r="C2335" s="802" t="s">
        <v>3221</v>
      </c>
    </row>
    <row r="2336" spans="3:3" ht="20">
      <c r="C2336" s="802" t="s">
        <v>3222</v>
      </c>
    </row>
    <row r="2337" spans="3:3" ht="20">
      <c r="C2337" s="802"/>
    </row>
    <row r="2338" spans="3:3" ht="20">
      <c r="C2338" s="802" t="s">
        <v>3223</v>
      </c>
    </row>
    <row r="2339" spans="3:3" ht="20">
      <c r="C2339" s="802" t="s">
        <v>3224</v>
      </c>
    </row>
    <row r="2340" spans="3:3" ht="20">
      <c r="C2340" s="802" t="s">
        <v>3225</v>
      </c>
    </row>
    <row r="2341" spans="3:3" ht="20">
      <c r="C2341" s="802" t="s">
        <v>3226</v>
      </c>
    </row>
    <row r="2342" spans="3:3" ht="20">
      <c r="C2342" s="802"/>
    </row>
    <row r="2343" spans="3:3" ht="20">
      <c r="C2343" s="802" t="s">
        <v>3227</v>
      </c>
    </row>
    <row r="2344" spans="3:3" ht="20">
      <c r="C2344" s="802" t="s">
        <v>3228</v>
      </c>
    </row>
    <row r="2345" spans="3:3" ht="20">
      <c r="C2345" s="802"/>
    </row>
    <row r="2346" spans="3:3" ht="20">
      <c r="C2346" s="802" t="s">
        <v>3229</v>
      </c>
    </row>
    <row r="2347" spans="3:3" ht="20">
      <c r="C2347" s="802" t="s">
        <v>3230</v>
      </c>
    </row>
    <row r="2348" spans="3:3" ht="20">
      <c r="C2348" s="802" t="s">
        <v>3231</v>
      </c>
    </row>
    <row r="2349" spans="3:3" ht="20">
      <c r="C2349" s="802"/>
    </row>
    <row r="2350" spans="3:3" ht="20">
      <c r="C2350" s="802" t="s">
        <v>3232</v>
      </c>
    </row>
    <row r="2351" spans="3:3" ht="20">
      <c r="C2351" s="802" t="s">
        <v>3233</v>
      </c>
    </row>
    <row r="2352" spans="3:3" ht="20">
      <c r="C2352" s="802" t="s">
        <v>3234</v>
      </c>
    </row>
    <row r="2353" spans="3:3" ht="20">
      <c r="C2353" s="802"/>
    </row>
    <row r="2354" spans="3:3" ht="20">
      <c r="C2354" s="802" t="s">
        <v>3235</v>
      </c>
    </row>
    <row r="2355" spans="3:3" ht="20">
      <c r="C2355" s="802" t="s">
        <v>3236</v>
      </c>
    </row>
    <row r="2356" spans="3:3" ht="20">
      <c r="C2356" s="802"/>
    </row>
    <row r="2357" spans="3:3" ht="20">
      <c r="C2357" s="802" t="s">
        <v>3237</v>
      </c>
    </row>
    <row r="2358" spans="3:3" ht="20">
      <c r="C2358" s="802" t="s">
        <v>3238</v>
      </c>
    </row>
    <row r="2359" spans="3:3" ht="20">
      <c r="C2359" s="802" t="s">
        <v>3239</v>
      </c>
    </row>
    <row r="2360" spans="3:3" ht="20">
      <c r="C2360" s="802"/>
    </row>
    <row r="2361" spans="3:3" ht="20">
      <c r="C2361" s="802" t="s">
        <v>3240</v>
      </c>
    </row>
    <row r="2362" spans="3:3" ht="20">
      <c r="C2362" s="802" t="s">
        <v>3241</v>
      </c>
    </row>
    <row r="2363" spans="3:3" ht="20">
      <c r="C2363" s="802"/>
    </row>
    <row r="2364" spans="3:3" ht="20">
      <c r="C2364" s="802" t="s">
        <v>3242</v>
      </c>
    </row>
    <row r="2365" spans="3:3" ht="20">
      <c r="C2365" s="802" t="s">
        <v>3243</v>
      </c>
    </row>
    <row r="2366" spans="3:3" ht="20">
      <c r="C2366" s="802" t="s">
        <v>3244</v>
      </c>
    </row>
    <row r="2367" spans="3:3" ht="20">
      <c r="C2367" s="802" t="s">
        <v>3245</v>
      </c>
    </row>
    <row r="2368" spans="3:3" ht="20">
      <c r="C2368" s="802"/>
    </row>
    <row r="2369" spans="3:3" ht="20">
      <c r="C2369" s="802" t="s">
        <v>3246</v>
      </c>
    </row>
    <row r="2370" spans="3:3" ht="20">
      <c r="C2370" s="802" t="s">
        <v>3247</v>
      </c>
    </row>
    <row r="2371" spans="3:3" ht="20">
      <c r="C2371" s="802"/>
    </row>
    <row r="2372" spans="3:3" ht="20">
      <c r="C2372" s="802" t="s">
        <v>3248</v>
      </c>
    </row>
    <row r="2373" spans="3:3" ht="20">
      <c r="C2373" s="802" t="s">
        <v>3249</v>
      </c>
    </row>
    <row r="2374" spans="3:3" ht="20">
      <c r="C2374" s="802" t="s">
        <v>3250</v>
      </c>
    </row>
    <row r="2375" spans="3:3" ht="20">
      <c r="C2375" s="802" t="s">
        <v>3251</v>
      </c>
    </row>
    <row r="2376" spans="3:3" ht="20">
      <c r="C2376" s="802"/>
    </row>
    <row r="2377" spans="3:3" ht="20">
      <c r="C2377" s="802" t="s">
        <v>3252</v>
      </c>
    </row>
    <row r="2378" spans="3:3" ht="20">
      <c r="C2378" s="802" t="s">
        <v>3253</v>
      </c>
    </row>
    <row r="2379" spans="3:3" ht="20">
      <c r="C2379" s="802" t="s">
        <v>3254</v>
      </c>
    </row>
    <row r="2380" spans="3:3" ht="20">
      <c r="C2380" s="802" t="s">
        <v>3255</v>
      </c>
    </row>
    <row r="2381" spans="3:3" ht="23">
      <c r="C2381" s="654"/>
    </row>
    <row r="2382" spans="3:3" ht="23">
      <c r="C2382" s="701"/>
    </row>
    <row r="2383" spans="3:3" ht="23">
      <c r="C2383" s="654"/>
    </row>
    <row r="2384" spans="3:3" ht="23">
      <c r="C2384" s="803" t="s">
        <v>3256</v>
      </c>
    </row>
    <row r="2385" spans="3:3" ht="14">
      <c r="C2385" s="804"/>
    </row>
    <row r="2386" spans="3:3" ht="23">
      <c r="C2386" s="803" t="s">
        <v>3257</v>
      </c>
    </row>
    <row r="2387" spans="3:3" ht="14">
      <c r="C2387" s="804"/>
    </row>
    <row r="2388" spans="3:3" ht="20">
      <c r="C2388" s="805"/>
    </row>
    <row r="2389" spans="3:3" ht="20">
      <c r="C2389" s="762" t="s">
        <v>3258</v>
      </c>
    </row>
    <row r="2390" spans="3:3" ht="20">
      <c r="C2390" s="697"/>
    </row>
    <row r="2391" spans="3:3" ht="20">
      <c r="C2391" s="762" t="s">
        <v>3259</v>
      </c>
    </row>
    <row r="2392" spans="3:3" ht="20">
      <c r="C2392" s="697"/>
    </row>
    <row r="2393" spans="3:3" ht="20">
      <c r="C2393" s="806" t="s">
        <v>3260</v>
      </c>
    </row>
    <row r="2394" spans="3:3" ht="20">
      <c r="C2394" s="762" t="s">
        <v>3261</v>
      </c>
    </row>
    <row r="2395" spans="3:3" ht="20">
      <c r="C2395" s="697"/>
    </row>
    <row r="2396" spans="3:3" ht="20">
      <c r="C2396" s="806" t="s">
        <v>3262</v>
      </c>
    </row>
    <row r="2397" spans="3:3" ht="20">
      <c r="C2397" s="697"/>
    </row>
    <row r="2398" spans="3:3" ht="20">
      <c r="C2398" s="806" t="s">
        <v>3263</v>
      </c>
    </row>
    <row r="2399" spans="3:3" ht="20">
      <c r="C2399" s="697"/>
    </row>
    <row r="2400" spans="3:3" ht="20">
      <c r="C2400" s="806" t="s">
        <v>3264</v>
      </c>
    </row>
    <row r="2401" spans="3:3" ht="20">
      <c r="C2401" s="697"/>
    </row>
    <row r="2402" spans="3:3" ht="20">
      <c r="C2402" s="806" t="s">
        <v>3265</v>
      </c>
    </row>
    <row r="2403" spans="3:3" ht="20">
      <c r="C2403" s="697"/>
    </row>
    <row r="2404" spans="3:3" ht="20">
      <c r="C2404" s="806" t="s">
        <v>3266</v>
      </c>
    </row>
    <row r="2405" spans="3:3" ht="20">
      <c r="C2405" s="697"/>
    </row>
    <row r="2406" spans="3:3" ht="20">
      <c r="C2406" s="806" t="s">
        <v>3267</v>
      </c>
    </row>
    <row r="2407" spans="3:3" ht="20">
      <c r="C2407" s="697"/>
    </row>
    <row r="2408" spans="3:3" ht="20">
      <c r="C2408" s="806" t="s">
        <v>3268</v>
      </c>
    </row>
    <row r="2409" spans="3:3" ht="20">
      <c r="C2409" s="697"/>
    </row>
    <row r="2410" spans="3:3" ht="20">
      <c r="C2410" s="806" t="s">
        <v>3269</v>
      </c>
    </row>
    <row r="2411" spans="3:3" ht="20">
      <c r="C2411" s="697"/>
    </row>
    <row r="2412" spans="3:3" ht="20">
      <c r="C2412" s="806" t="s">
        <v>3270</v>
      </c>
    </row>
    <row r="2413" spans="3:3" ht="20">
      <c r="C2413" s="697"/>
    </row>
    <row r="2414" spans="3:3" ht="20">
      <c r="C2414" s="806" t="s">
        <v>3271</v>
      </c>
    </row>
    <row r="2415" spans="3:3" ht="20">
      <c r="C2415" s="762" t="s">
        <v>3272</v>
      </c>
    </row>
    <row r="2416" spans="3:3" ht="20">
      <c r="C2416" s="697"/>
    </row>
    <row r="2417" spans="3:3" ht="20">
      <c r="C2417" s="806" t="s">
        <v>3273</v>
      </c>
    </row>
    <row r="2418" spans="3:3" ht="20">
      <c r="C2418" s="697"/>
    </row>
    <row r="2419" spans="3:3" ht="20">
      <c r="C2419" s="806" t="s">
        <v>3274</v>
      </c>
    </row>
    <row r="2420" spans="3:3" ht="20">
      <c r="C2420" s="697"/>
    </row>
    <row r="2421" spans="3:3" ht="20">
      <c r="C2421" s="806" t="s">
        <v>3275</v>
      </c>
    </row>
    <row r="2422" spans="3:3" ht="20">
      <c r="C2422" s="697"/>
    </row>
    <row r="2423" spans="3:3" ht="20">
      <c r="C2423" s="806" t="s">
        <v>3276</v>
      </c>
    </row>
    <row r="2424" spans="3:3" ht="20">
      <c r="C2424" s="697"/>
    </row>
    <row r="2425" spans="3:3" ht="20">
      <c r="C2425" s="806" t="s">
        <v>3277</v>
      </c>
    </row>
    <row r="2426" spans="3:3" ht="20">
      <c r="C2426" s="697"/>
    </row>
    <row r="2427" spans="3:3" ht="20">
      <c r="C2427" s="806" t="s">
        <v>3278</v>
      </c>
    </row>
    <row r="2428" spans="3:3" ht="20">
      <c r="C2428" s="762" t="s">
        <v>3279</v>
      </c>
    </row>
    <row r="2429" spans="3:3" ht="20">
      <c r="C2429" s="697"/>
    </row>
    <row r="2430" spans="3:3" ht="20">
      <c r="C2430" s="806" t="s">
        <v>3280</v>
      </c>
    </row>
    <row r="2431" spans="3:3" ht="20">
      <c r="C2431" s="697"/>
    </row>
    <row r="2432" spans="3:3" ht="20">
      <c r="C2432" s="806" t="s">
        <v>3281</v>
      </c>
    </row>
    <row r="2433" spans="3:3" ht="20">
      <c r="C2433" s="697"/>
    </row>
    <row r="2434" spans="3:3" ht="20">
      <c r="C2434" s="806" t="s">
        <v>3282</v>
      </c>
    </row>
    <row r="2435" spans="3:3" ht="20">
      <c r="C2435" s="697"/>
    </row>
    <row r="2436" spans="3:3" ht="20">
      <c r="C2436" s="806" t="s">
        <v>3283</v>
      </c>
    </row>
    <row r="2437" spans="3:3" ht="20">
      <c r="C2437" s="697"/>
    </row>
    <row r="2438" spans="3:3" ht="20">
      <c r="C2438" s="806" t="s">
        <v>3284</v>
      </c>
    </row>
    <row r="2439" spans="3:3" ht="20">
      <c r="C2439" s="697"/>
    </row>
    <row r="2440" spans="3:3" ht="20">
      <c r="C2440" s="806" t="s">
        <v>3285</v>
      </c>
    </row>
    <row r="2441" spans="3:3" ht="20">
      <c r="C2441" s="697"/>
    </row>
    <row r="2442" spans="3:3" ht="20">
      <c r="C2442" s="806" t="s">
        <v>3286</v>
      </c>
    </row>
    <row r="2443" spans="3:3" ht="20">
      <c r="C2443" s="697"/>
    </row>
    <row r="2444" spans="3:3" ht="20">
      <c r="C2444" s="806" t="s">
        <v>3287</v>
      </c>
    </row>
    <row r="2445" spans="3:3" ht="20">
      <c r="C2445" s="697"/>
    </row>
    <row r="2446" spans="3:3" ht="20">
      <c r="C2446" s="806" t="s">
        <v>3288</v>
      </c>
    </row>
    <row r="2447" spans="3:3" ht="20">
      <c r="C2447" s="697"/>
    </row>
    <row r="2448" spans="3:3" ht="20">
      <c r="C2448" s="806" t="s">
        <v>3289</v>
      </c>
    </row>
    <row r="2449" spans="3:3" ht="20">
      <c r="C2449" s="697"/>
    </row>
    <row r="2450" spans="3:3" ht="20">
      <c r="C2450" s="806" t="s">
        <v>3290</v>
      </c>
    </row>
    <row r="2451" spans="3:3" ht="20">
      <c r="C2451" s="697"/>
    </row>
    <row r="2452" spans="3:3" ht="20">
      <c r="C2452" s="806" t="s">
        <v>3291</v>
      </c>
    </row>
    <row r="2453" spans="3:3" ht="20">
      <c r="C2453" s="697"/>
    </row>
    <row r="2454" spans="3:3" ht="20">
      <c r="C2454" s="806" t="s">
        <v>3292</v>
      </c>
    </row>
    <row r="2455" spans="3:3" ht="20">
      <c r="C2455" s="697"/>
    </row>
    <row r="2456" spans="3:3" ht="20">
      <c r="C2456" s="806" t="s">
        <v>3293</v>
      </c>
    </row>
    <row r="2457" spans="3:3" ht="20">
      <c r="C2457" s="697"/>
    </row>
    <row r="2458" spans="3:3" ht="20">
      <c r="C2458" s="806" t="s">
        <v>3294</v>
      </c>
    </row>
    <row r="2459" spans="3:3" ht="20">
      <c r="C2459" s="762"/>
    </row>
    <row r="2460" spans="3:3" ht="20">
      <c r="C2460" s="764"/>
    </row>
    <row r="2461" spans="3:3" ht="20">
      <c r="C2461" s="744"/>
    </row>
    <row r="2462" spans="3:3" ht="20">
      <c r="C2462" s="716" t="s">
        <v>3295</v>
      </c>
    </row>
    <row r="2463" spans="3:3" ht="20">
      <c r="C2463" s="807"/>
    </row>
    <row r="2464" spans="3:3" ht="20">
      <c r="C2464" s="744" t="s">
        <v>3296</v>
      </c>
    </row>
    <row r="2465" spans="3:3" ht="20">
      <c r="C2465" s="744" t="s">
        <v>3297</v>
      </c>
    </row>
    <row r="2466" spans="3:3" ht="20">
      <c r="C2466" s="744" t="s">
        <v>3298</v>
      </c>
    </row>
    <row r="2467" spans="3:3" ht="20">
      <c r="C2467" s="744" t="s">
        <v>3299</v>
      </c>
    </row>
    <row r="2468" spans="3:3" ht="20">
      <c r="C2468" s="744" t="s">
        <v>3300</v>
      </c>
    </row>
    <row r="2469" spans="3:3" ht="20">
      <c r="C2469" s="744" t="s">
        <v>3301</v>
      </c>
    </row>
    <row r="2470" spans="3:3" ht="20">
      <c r="C2470" s="744" t="s">
        <v>3302</v>
      </c>
    </row>
    <row r="2471" spans="3:3" ht="20">
      <c r="C2471" s="744" t="s">
        <v>3303</v>
      </c>
    </row>
    <row r="2472" spans="3:3" ht="20">
      <c r="C2472" s="744" t="s">
        <v>3304</v>
      </c>
    </row>
    <row r="2473" spans="3:3" ht="20">
      <c r="C2473" s="744" t="s">
        <v>3305</v>
      </c>
    </row>
    <row r="2474" spans="3:3" ht="20">
      <c r="C2474" s="744" t="s">
        <v>3306</v>
      </c>
    </row>
    <row r="2475" spans="3:3" ht="20">
      <c r="C2475" s="744" t="s">
        <v>3307</v>
      </c>
    </row>
    <row r="2476" spans="3:3" ht="20">
      <c r="C2476" s="744" t="s">
        <v>3308</v>
      </c>
    </row>
    <row r="2477" spans="3:3" ht="20">
      <c r="C2477" s="744" t="s">
        <v>3309</v>
      </c>
    </row>
    <row r="2478" spans="3:3" ht="20">
      <c r="C2478" s="744" t="s">
        <v>3310</v>
      </c>
    </row>
    <row r="2479" spans="3:3" ht="20">
      <c r="C2479" s="744" t="s">
        <v>3311</v>
      </c>
    </row>
    <row r="2480" spans="3:3" ht="20">
      <c r="C2480" s="744" t="s">
        <v>3312</v>
      </c>
    </row>
    <row r="2481" spans="3:3" ht="20">
      <c r="C2481" s="744" t="s">
        <v>3313</v>
      </c>
    </row>
    <row r="2482" spans="3:3" ht="20">
      <c r="C2482" s="744" t="s">
        <v>3314</v>
      </c>
    </row>
    <row r="2483" spans="3:3" ht="20">
      <c r="C2483" s="744" t="s">
        <v>3315</v>
      </c>
    </row>
    <row r="2484" spans="3:3" ht="20">
      <c r="C2484" s="744" t="s">
        <v>3316</v>
      </c>
    </row>
    <row r="2485" spans="3:3" ht="20">
      <c r="C2485" s="744" t="s">
        <v>3317</v>
      </c>
    </row>
    <row r="2486" spans="3:3" ht="20">
      <c r="C2486" s="766" t="s">
        <v>3318</v>
      </c>
    </row>
    <row r="2487" spans="3:3" ht="20">
      <c r="C2487" s="669"/>
    </row>
    <row r="2488" spans="3:3" ht="23">
      <c r="C2488" s="701"/>
    </row>
    <row r="2489" spans="3:3" ht="23">
      <c r="C2489" s="654"/>
    </row>
    <row r="2490" spans="3:3" ht="20">
      <c r="C2490" s="808" t="s">
        <v>3319</v>
      </c>
    </row>
    <row r="2491" spans="3:3" ht="20">
      <c r="C2491" s="809"/>
    </row>
    <row r="2492" spans="3:3" ht="40">
      <c r="C2492" s="716" t="s">
        <v>3320</v>
      </c>
    </row>
    <row r="2493" spans="3:3" ht="20">
      <c r="C2493" s="716"/>
    </row>
    <row r="2494" spans="3:3" ht="40">
      <c r="C2494" s="716" t="s">
        <v>3321</v>
      </c>
    </row>
    <row r="2495" spans="3:3" ht="40">
      <c r="C2495" s="716" t="s">
        <v>3322</v>
      </c>
    </row>
    <row r="2496" spans="3:3" ht="40">
      <c r="C2496" s="810" t="s">
        <v>3323</v>
      </c>
    </row>
    <row r="2497" spans="3:3" ht="20">
      <c r="C2497" s="810" t="s">
        <v>3324</v>
      </c>
    </row>
    <row r="2498" spans="3:3" ht="40">
      <c r="C2498" s="810" t="s">
        <v>3325</v>
      </c>
    </row>
    <row r="2499" spans="3:3" ht="20">
      <c r="C2499" s="810" t="s">
        <v>3326</v>
      </c>
    </row>
    <row r="2500" spans="3:3" ht="20">
      <c r="C2500" s="810"/>
    </row>
    <row r="2501" spans="3:3" ht="20">
      <c r="C2501" s="810" t="s">
        <v>3327</v>
      </c>
    </row>
    <row r="2502" spans="3:3" ht="40">
      <c r="C2502" s="810" t="s">
        <v>3328</v>
      </c>
    </row>
    <row r="2503" spans="3:3" ht="20">
      <c r="C2503" s="810" t="s">
        <v>3329</v>
      </c>
    </row>
    <row r="2504" spans="3:3" ht="20">
      <c r="C2504" s="810" t="s">
        <v>3330</v>
      </c>
    </row>
    <row r="2505" spans="3:3" ht="20">
      <c r="C2505" s="716"/>
    </row>
    <row r="2506" spans="3:3" ht="20">
      <c r="C2506" s="810" t="s">
        <v>3331</v>
      </c>
    </row>
    <row r="2507" spans="3:3" ht="20">
      <c r="C2507" s="716"/>
    </row>
    <row r="2508" spans="3:3" ht="20">
      <c r="C2508" s="811"/>
    </row>
    <row r="2509" spans="3:3" ht="15.5">
      <c r="C2509" s="812"/>
    </row>
    <row r="2510" spans="3:3" ht="15.5">
      <c r="C2510" s="739"/>
    </row>
    <row r="2511" spans="3:3" ht="20">
      <c r="C2511" s="664" t="s">
        <v>2883</v>
      </c>
    </row>
    <row r="2512" spans="3:3" ht="20">
      <c r="C2512" s="658"/>
    </row>
    <row r="2513" spans="3:3" ht="40">
      <c r="C2513" s="758" t="s">
        <v>3332</v>
      </c>
    </row>
    <row r="2514" spans="3:3" ht="20">
      <c r="C2514" s="758" t="s">
        <v>2885</v>
      </c>
    </row>
    <row r="2515" spans="3:3" ht="15.5">
      <c r="C2515" s="739"/>
    </row>
    <row r="2516" spans="3:3" ht="18">
      <c r="C2516" s="813" t="s">
        <v>2886</v>
      </c>
    </row>
    <row r="2517" spans="3:3" ht="18">
      <c r="C2517" s="813" t="s">
        <v>2887</v>
      </c>
    </row>
    <row r="2518" spans="3:3" ht="18">
      <c r="C2518" s="813" t="s">
        <v>2888</v>
      </c>
    </row>
    <row r="2519" spans="3:3" ht="18">
      <c r="C2519" s="813" t="s">
        <v>2889</v>
      </c>
    </row>
    <row r="2520" spans="3:3" ht="18">
      <c r="C2520" s="813" t="s">
        <v>2890</v>
      </c>
    </row>
    <row r="2521" spans="3:3" ht="18">
      <c r="C2521" s="813" t="s">
        <v>2891</v>
      </c>
    </row>
    <row r="2522" spans="3:3" ht="18">
      <c r="C2522" s="813" t="s">
        <v>2892</v>
      </c>
    </row>
    <row r="2523" spans="3:3" ht="15.5">
      <c r="C2523" s="739"/>
    </row>
    <row r="2524" spans="3:3" ht="20">
      <c r="C2524" s="744" t="s">
        <v>3333</v>
      </c>
    </row>
    <row r="2525" spans="3:3" ht="20">
      <c r="C2525" s="733" t="s">
        <v>3334</v>
      </c>
    </row>
    <row r="2526" spans="3:3" ht="20">
      <c r="C2526" s="744" t="s">
        <v>3335</v>
      </c>
    </row>
    <row r="2527" spans="3:3" ht="20">
      <c r="C2527" s="744" t="s">
        <v>3336</v>
      </c>
    </row>
    <row r="2528" spans="3:3" ht="20">
      <c r="C2528" s="661" t="s">
        <v>260</v>
      </c>
    </row>
    <row r="2529" spans="3:3" ht="20">
      <c r="C2529" s="661" t="s">
        <v>3337</v>
      </c>
    </row>
    <row r="2530" spans="3:3" ht="20">
      <c r="C2530" s="661" t="s">
        <v>2898</v>
      </c>
    </row>
    <row r="2531" spans="3:3" ht="20">
      <c r="C2531" s="661" t="s">
        <v>3338</v>
      </c>
    </row>
    <row r="2532" spans="3:3" ht="20">
      <c r="C2532" s="661" t="s">
        <v>3339</v>
      </c>
    </row>
    <row r="2533" spans="3:3" ht="20">
      <c r="C2533" s="758" t="s">
        <v>3340</v>
      </c>
    </row>
    <row r="2534" spans="3:3" ht="20">
      <c r="C2534" s="758" t="s">
        <v>3341</v>
      </c>
    </row>
    <row r="2535" spans="3:3" ht="20">
      <c r="C2535" s="758" t="s">
        <v>3342</v>
      </c>
    </row>
    <row r="2536" spans="3:3" ht="20">
      <c r="C2536" s="658"/>
    </row>
    <row r="2537" spans="3:3" ht="40">
      <c r="C2537" s="758" t="s">
        <v>3343</v>
      </c>
    </row>
    <row r="2538" spans="3:3" ht="20">
      <c r="C2538" s="758" t="s">
        <v>3344</v>
      </c>
    </row>
    <row r="2539" spans="3:3" ht="20">
      <c r="C2539" s="758" t="s">
        <v>3345</v>
      </c>
    </row>
    <row r="2540" spans="3:3" ht="20">
      <c r="C2540" s="758"/>
    </row>
    <row r="2541" spans="3:3" ht="20">
      <c r="C2541" s="814"/>
    </row>
    <row r="2542" spans="3:3" ht="15.5">
      <c r="C2542" s="815"/>
    </row>
    <row r="2543" spans="3:3" ht="20">
      <c r="C2543" s="658"/>
    </row>
    <row r="2544" spans="3:3" ht="20">
      <c r="C2544" s="766" t="s">
        <v>3346</v>
      </c>
    </row>
    <row r="2545" spans="3:3" ht="20">
      <c r="C2545" s="766" t="s">
        <v>3347</v>
      </c>
    </row>
    <row r="2546" spans="3:3" ht="20">
      <c r="C2546" s="727"/>
    </row>
    <row r="2547" spans="3:3" ht="20">
      <c r="C2547" s="766" t="s">
        <v>3348</v>
      </c>
    </row>
    <row r="2548" spans="3:3" ht="20">
      <c r="C2548" s="727"/>
    </row>
    <row r="2549" spans="3:3" ht="20">
      <c r="C2549" s="766" t="s">
        <v>3349</v>
      </c>
    </row>
    <row r="2550" spans="3:3" ht="20">
      <c r="C2550" s="766" t="s">
        <v>3350</v>
      </c>
    </row>
    <row r="2551" spans="3:3" ht="20">
      <c r="C2551" s="766" t="s">
        <v>3351</v>
      </c>
    </row>
    <row r="2552" spans="3:3" ht="20">
      <c r="C2552" s="766" t="s">
        <v>3352</v>
      </c>
    </row>
    <row r="2553" spans="3:3" ht="20">
      <c r="C2553" s="727"/>
    </row>
    <row r="2554" spans="3:3" ht="20">
      <c r="C2554" s="766" t="s">
        <v>3353</v>
      </c>
    </row>
    <row r="2555" spans="3:3" ht="20">
      <c r="C2555" s="766" t="s">
        <v>3354</v>
      </c>
    </row>
    <row r="2556" spans="3:3" ht="20">
      <c r="C2556" s="766" t="s">
        <v>3355</v>
      </c>
    </row>
    <row r="2557" spans="3:3" ht="20">
      <c r="C2557" s="766" t="s">
        <v>3356</v>
      </c>
    </row>
    <row r="2558" spans="3:3" ht="20">
      <c r="C2558" s="727"/>
    </row>
    <row r="2559" spans="3:3" ht="20">
      <c r="C2559" s="766" t="s">
        <v>3357</v>
      </c>
    </row>
    <row r="2560" spans="3:3" ht="20">
      <c r="C2560" s="766" t="s">
        <v>3358</v>
      </c>
    </row>
    <row r="2561" spans="3:3" ht="20">
      <c r="C2561" s="766" t="s">
        <v>3359</v>
      </c>
    </row>
    <row r="2562" spans="3:3" ht="20">
      <c r="C2562" s="766" t="s">
        <v>3360</v>
      </c>
    </row>
    <row r="2563" spans="3:3" ht="20">
      <c r="C2563" s="727"/>
    </row>
    <row r="2564" spans="3:3" ht="20">
      <c r="C2564" s="766" t="s">
        <v>3361</v>
      </c>
    </row>
    <row r="2565" spans="3:3" ht="20">
      <c r="C2565" s="766" t="s">
        <v>3362</v>
      </c>
    </row>
    <row r="2566" spans="3:3" ht="20">
      <c r="C2566" s="766" t="s">
        <v>3363</v>
      </c>
    </row>
    <row r="2567" spans="3:3" ht="20">
      <c r="C2567" s="766" t="s">
        <v>3364</v>
      </c>
    </row>
    <row r="2568" spans="3:3" ht="20">
      <c r="C2568" s="727"/>
    </row>
    <row r="2569" spans="3:3" ht="20">
      <c r="C2569" s="766" t="s">
        <v>3365</v>
      </c>
    </row>
    <row r="2570" spans="3:3" ht="20">
      <c r="C2570" s="766" t="s">
        <v>3366</v>
      </c>
    </row>
    <row r="2571" spans="3:3" ht="20">
      <c r="C2571" s="766" t="s">
        <v>3367</v>
      </c>
    </row>
    <row r="2572" spans="3:3" ht="20">
      <c r="C2572" s="766" t="s">
        <v>3368</v>
      </c>
    </row>
    <row r="2573" spans="3:3" ht="20">
      <c r="C2573" s="727"/>
    </row>
    <row r="2574" spans="3:3" ht="20">
      <c r="C2574" s="766" t="s">
        <v>3369</v>
      </c>
    </row>
    <row r="2575" spans="3:3" ht="20">
      <c r="C2575" s="766" t="s">
        <v>3370</v>
      </c>
    </row>
    <row r="2576" spans="3:3" ht="20">
      <c r="C2576" s="766" t="s">
        <v>3371</v>
      </c>
    </row>
    <row r="2577" spans="3:3" ht="20">
      <c r="C2577" s="766" t="s">
        <v>3372</v>
      </c>
    </row>
    <row r="2578" spans="3:3" ht="20">
      <c r="C2578" s="727"/>
    </row>
    <row r="2579" spans="3:3" ht="20">
      <c r="C2579" s="766" t="s">
        <v>3373</v>
      </c>
    </row>
    <row r="2580" spans="3:3" ht="20">
      <c r="C2580" s="766" t="s">
        <v>3374</v>
      </c>
    </row>
    <row r="2581" spans="3:3" ht="20">
      <c r="C2581" s="766" t="s">
        <v>3375</v>
      </c>
    </row>
    <row r="2582" spans="3:3" ht="20">
      <c r="C2582" s="766" t="s">
        <v>3376</v>
      </c>
    </row>
    <row r="2583" spans="3:3" ht="20">
      <c r="C2583" s="727"/>
    </row>
    <row r="2584" spans="3:3" ht="20">
      <c r="C2584" s="766" t="s">
        <v>3377</v>
      </c>
    </row>
    <row r="2585" spans="3:3" ht="20">
      <c r="C2585" s="766" t="s">
        <v>3378</v>
      </c>
    </row>
    <row r="2586" spans="3:3" ht="20">
      <c r="C2586" s="766" t="s">
        <v>3379</v>
      </c>
    </row>
    <row r="2587" spans="3:3" ht="20">
      <c r="C2587" s="766" t="s">
        <v>3380</v>
      </c>
    </row>
    <row r="2588" spans="3:3" ht="20">
      <c r="C2588" s="727"/>
    </row>
    <row r="2589" spans="3:3" ht="20">
      <c r="C2589" s="766" t="s">
        <v>3381</v>
      </c>
    </row>
    <row r="2590" spans="3:3" ht="20">
      <c r="C2590" s="766" t="s">
        <v>3382</v>
      </c>
    </row>
    <row r="2591" spans="3:3" ht="20">
      <c r="C2591" s="766" t="s">
        <v>3383</v>
      </c>
    </row>
    <row r="2592" spans="3:3" ht="20">
      <c r="C2592" s="766" t="s">
        <v>3384</v>
      </c>
    </row>
    <row r="2593" spans="3:3" ht="20">
      <c r="C2593" s="727"/>
    </row>
    <row r="2594" spans="3:3" ht="20">
      <c r="C2594" s="766" t="s">
        <v>3385</v>
      </c>
    </row>
    <row r="2595" spans="3:3" ht="20">
      <c r="C2595" s="766" t="s">
        <v>3386</v>
      </c>
    </row>
    <row r="2596" spans="3:3" ht="20">
      <c r="C2596" s="766" t="s">
        <v>3387</v>
      </c>
    </row>
    <row r="2597" spans="3:3" ht="20">
      <c r="C2597" s="766" t="s">
        <v>3388</v>
      </c>
    </row>
    <row r="2598" spans="3:3" ht="20">
      <c r="C2598" s="727"/>
    </row>
    <row r="2599" spans="3:3" ht="20">
      <c r="C2599" s="766" t="s">
        <v>3389</v>
      </c>
    </row>
    <row r="2600" spans="3:3" ht="20">
      <c r="C2600" s="766" t="s">
        <v>3390</v>
      </c>
    </row>
    <row r="2601" spans="3:3" ht="20">
      <c r="C2601" s="766" t="s">
        <v>3391</v>
      </c>
    </row>
    <row r="2602" spans="3:3" ht="20">
      <c r="C2602" s="766" t="s">
        <v>3392</v>
      </c>
    </row>
    <row r="2603" spans="3:3" ht="20">
      <c r="C2603" s="727"/>
    </row>
    <row r="2604" spans="3:3" ht="20">
      <c r="C2604" s="766" t="s">
        <v>3393</v>
      </c>
    </row>
    <row r="2605" spans="3:3" ht="20">
      <c r="C2605" s="766" t="s">
        <v>3394</v>
      </c>
    </row>
    <row r="2606" spans="3:3" ht="20">
      <c r="C2606" s="766" t="s">
        <v>3395</v>
      </c>
    </row>
    <row r="2607" spans="3:3" ht="20">
      <c r="C2607" s="766" t="s">
        <v>3396</v>
      </c>
    </row>
    <row r="2608" spans="3:3" ht="20">
      <c r="C2608" s="727"/>
    </row>
    <row r="2609" spans="3:3" ht="20">
      <c r="C2609" s="766" t="s">
        <v>3397</v>
      </c>
    </row>
    <row r="2610" spans="3:3" ht="20">
      <c r="C2610" s="766" t="s">
        <v>3398</v>
      </c>
    </row>
    <row r="2611" spans="3:3" ht="20">
      <c r="C2611" s="727"/>
    </row>
    <row r="2612" spans="3:3" ht="18">
      <c r="C2612" s="816"/>
    </row>
    <row r="2613" spans="3:3" ht="18">
      <c r="C2613" s="713"/>
    </row>
    <row r="2614" spans="3:3" ht="20">
      <c r="C2614" s="658" t="s">
        <v>3399</v>
      </c>
    </row>
    <row r="2615" spans="3:3" ht="20">
      <c r="C2615" s="658" t="s">
        <v>2341</v>
      </c>
    </row>
    <row r="2616" spans="3:3" ht="20">
      <c r="C2616" s="658" t="s">
        <v>3400</v>
      </c>
    </row>
    <row r="2617" spans="3:3" ht="20">
      <c r="C2617" s="658" t="s">
        <v>1863</v>
      </c>
    </row>
    <row r="2618" spans="3:3" ht="40">
      <c r="C2618" s="658" t="s">
        <v>3401</v>
      </c>
    </row>
    <row r="2619" spans="3:3" ht="20">
      <c r="C2619" s="658" t="s">
        <v>1863</v>
      </c>
    </row>
    <row r="2620" spans="3:3" ht="20">
      <c r="C2620" s="658" t="s">
        <v>3402</v>
      </c>
    </row>
    <row r="2621" spans="3:3" ht="40">
      <c r="C2621" s="658" t="s">
        <v>3403</v>
      </c>
    </row>
    <row r="2622" spans="3:3" ht="20">
      <c r="C2622" s="658"/>
    </row>
    <row r="2623" spans="3:3" ht="40">
      <c r="C2623" s="658" t="s">
        <v>3404</v>
      </c>
    </row>
    <row r="2624" spans="3:3" ht="20">
      <c r="C2624" s="658"/>
    </row>
    <row r="2625" spans="3:3" ht="40">
      <c r="C2625" s="658" t="s">
        <v>3405</v>
      </c>
    </row>
    <row r="2626" spans="3:3" ht="20">
      <c r="C2626" s="658"/>
    </row>
    <row r="2627" spans="3:3" ht="40">
      <c r="C2627" s="658" t="s">
        <v>3406</v>
      </c>
    </row>
    <row r="2628" spans="3:3" ht="20">
      <c r="C2628" s="658" t="s">
        <v>1863</v>
      </c>
    </row>
    <row r="2629" spans="3:3" ht="20">
      <c r="C2629" s="658" t="s">
        <v>3407</v>
      </c>
    </row>
    <row r="2630" spans="3:3" ht="20">
      <c r="C2630" s="658" t="s">
        <v>3408</v>
      </c>
    </row>
    <row r="2631" spans="3:3" ht="40">
      <c r="C2631" s="658" t="s">
        <v>3409</v>
      </c>
    </row>
    <row r="2632" spans="3:3" ht="20">
      <c r="C2632" s="658"/>
    </row>
    <row r="2633" spans="3:3" ht="40">
      <c r="C2633" s="658" t="s">
        <v>3410</v>
      </c>
    </row>
    <row r="2634" spans="3:3" ht="20">
      <c r="C2634" s="658"/>
    </row>
    <row r="2635" spans="3:3" ht="40">
      <c r="C2635" s="658" t="s">
        <v>3411</v>
      </c>
    </row>
    <row r="2636" spans="3:3" ht="40">
      <c r="C2636" s="658" t="s">
        <v>3412</v>
      </c>
    </row>
    <row r="2637" spans="3:3" ht="20">
      <c r="C2637" s="658" t="s">
        <v>1863</v>
      </c>
    </row>
    <row r="2638" spans="3:3" ht="40">
      <c r="C2638" s="658" t="s">
        <v>3413</v>
      </c>
    </row>
    <row r="2639" spans="3:3" ht="20">
      <c r="C2639" s="658" t="s">
        <v>1863</v>
      </c>
    </row>
    <row r="2640" spans="3:3" ht="20">
      <c r="C2640" s="814"/>
    </row>
    <row r="2641" spans="3:3" ht="20">
      <c r="C2641" s="658" t="s">
        <v>1863</v>
      </c>
    </row>
    <row r="2642" spans="3:3" ht="20">
      <c r="C2642" s="766" t="s">
        <v>3414</v>
      </c>
    </row>
    <row r="2643" spans="3:3" ht="40">
      <c r="C2643" s="817" t="s">
        <v>3415</v>
      </c>
    </row>
    <row r="2644" spans="3:3" ht="20">
      <c r="C2644" s="727"/>
    </row>
    <row r="2645" spans="3:3" ht="20">
      <c r="C2645" s="766" t="s">
        <v>3416</v>
      </c>
    </row>
    <row r="2646" spans="3:3" ht="20">
      <c r="C2646" s="727"/>
    </row>
    <row r="2647" spans="3:3" ht="20">
      <c r="C2647" s="766" t="s">
        <v>3417</v>
      </c>
    </row>
    <row r="2648" spans="3:3" ht="20">
      <c r="C2648" s="727"/>
    </row>
    <row r="2649" spans="3:3" ht="40">
      <c r="C2649" s="746" t="s">
        <v>3418</v>
      </c>
    </row>
    <row r="2650" spans="3:3" ht="20">
      <c r="C2650" s="767"/>
    </row>
    <row r="2651" spans="3:3" ht="20">
      <c r="C2651" s="818"/>
    </row>
    <row r="2652" spans="3:3" ht="20">
      <c r="C2652" s="669"/>
    </row>
    <row r="2653" spans="3:3" ht="23">
      <c r="C2653" s="819" t="s">
        <v>3419</v>
      </c>
    </row>
    <row r="2654" spans="3:3" ht="22.5">
      <c r="C2654" s="820"/>
    </row>
    <row r="2655" spans="3:3" ht="22.5">
      <c r="C2655" s="820"/>
    </row>
    <row r="2656" spans="3:3" ht="23">
      <c r="C2656" s="819" t="s">
        <v>3420</v>
      </c>
    </row>
    <row r="2657" spans="3:3" ht="22.5">
      <c r="C2657" s="820"/>
    </row>
    <row r="2658" spans="3:3" ht="23">
      <c r="C2658" s="819" t="s">
        <v>3421</v>
      </c>
    </row>
    <row r="2659" spans="3:3" ht="22.5">
      <c r="C2659" s="820"/>
    </row>
    <row r="2660" spans="3:3" ht="23">
      <c r="C2660" s="819" t="s">
        <v>3422</v>
      </c>
    </row>
    <row r="2661" spans="3:3" ht="22.5">
      <c r="C2661" s="820"/>
    </row>
    <row r="2662" spans="3:3" ht="23">
      <c r="C2662" s="819" t="s">
        <v>3423</v>
      </c>
    </row>
    <row r="2663" spans="3:3" ht="22.5">
      <c r="C2663" s="820"/>
    </row>
    <row r="2664" spans="3:3" ht="23">
      <c r="C2664" s="819" t="s">
        <v>3424</v>
      </c>
    </row>
    <row r="2665" spans="3:3" ht="22.5">
      <c r="C2665" s="820"/>
    </row>
    <row r="2666" spans="3:3" ht="23">
      <c r="C2666" s="819" t="s">
        <v>3425</v>
      </c>
    </row>
    <row r="2667" spans="3:3" ht="22.5">
      <c r="C2667" s="820"/>
    </row>
    <row r="2668" spans="3:3" ht="23">
      <c r="C2668" s="819" t="s">
        <v>3426</v>
      </c>
    </row>
    <row r="2669" spans="3:3" ht="22.5">
      <c r="C2669" s="820"/>
    </row>
    <row r="2670" spans="3:3" ht="23">
      <c r="C2670" s="819" t="s">
        <v>3427</v>
      </c>
    </row>
    <row r="2671" spans="3:3" ht="22.5">
      <c r="C2671" s="820"/>
    </row>
    <row r="2672" spans="3:3" ht="23">
      <c r="C2672" s="819" t="s">
        <v>3428</v>
      </c>
    </row>
    <row r="2673" spans="3:3" ht="22.5">
      <c r="C2673" s="820"/>
    </row>
    <row r="2674" spans="3:3" ht="23">
      <c r="C2674" s="819" t="s">
        <v>3429</v>
      </c>
    </row>
    <row r="2675" spans="3:3" ht="22.5">
      <c r="C2675" s="820"/>
    </row>
    <row r="2676" spans="3:3" ht="23">
      <c r="C2676" s="819" t="s">
        <v>3430</v>
      </c>
    </row>
    <row r="2677" spans="3:3" ht="22.5">
      <c r="C2677" s="820"/>
    </row>
    <row r="2678" spans="3:3" ht="23">
      <c r="C2678" s="819" t="s">
        <v>3431</v>
      </c>
    </row>
    <row r="2679" spans="3:3" ht="22.5">
      <c r="C2679" s="820"/>
    </row>
    <row r="2680" spans="3:3" ht="23">
      <c r="C2680" s="819" t="s">
        <v>3432</v>
      </c>
    </row>
    <row r="2681" spans="3:3" ht="22.5">
      <c r="C2681" s="820"/>
    </row>
    <row r="2682" spans="3:3" ht="23">
      <c r="C2682" s="819" t="s">
        <v>3433</v>
      </c>
    </row>
    <row r="2683" spans="3:3" ht="22.5">
      <c r="C2683" s="820"/>
    </row>
    <row r="2684" spans="3:3" ht="23">
      <c r="C2684" s="819" t="s">
        <v>3434</v>
      </c>
    </row>
    <row r="2685" spans="3:3" ht="22.5">
      <c r="C2685" s="820"/>
    </row>
    <row r="2686" spans="3:3" ht="23">
      <c r="C2686" s="819" t="s">
        <v>3435</v>
      </c>
    </row>
    <row r="2687" spans="3:3" ht="22.5">
      <c r="C2687" s="820"/>
    </row>
    <row r="2688" spans="3:3" ht="23">
      <c r="C2688" s="819" t="s">
        <v>3436</v>
      </c>
    </row>
    <row r="2689" spans="3:3" ht="22.5">
      <c r="C2689" s="820"/>
    </row>
    <row r="2690" spans="3:3" ht="23">
      <c r="C2690" s="819" t="s">
        <v>3437</v>
      </c>
    </row>
    <row r="2691" spans="3:3" ht="22.5">
      <c r="C2691" s="820"/>
    </row>
    <row r="2692" spans="3:3" ht="23">
      <c r="C2692" s="819" t="s">
        <v>3438</v>
      </c>
    </row>
    <row r="2693" spans="3:3" ht="22.5">
      <c r="C2693" s="820"/>
    </row>
    <row r="2694" spans="3:3" ht="23">
      <c r="C2694" s="819" t="s">
        <v>3439</v>
      </c>
    </row>
    <row r="2695" spans="3:3" ht="22.5">
      <c r="C2695" s="820"/>
    </row>
    <row r="2696" spans="3:3" ht="23">
      <c r="C2696" s="819" t="s">
        <v>3440</v>
      </c>
    </row>
    <row r="2697" spans="3:3" ht="22.5">
      <c r="C2697" s="820"/>
    </row>
    <row r="2698" spans="3:3" ht="23">
      <c r="C2698" s="819" t="s">
        <v>3441</v>
      </c>
    </row>
    <row r="2699" spans="3:3" ht="22.5">
      <c r="C2699" s="820"/>
    </row>
    <row r="2700" spans="3:3" ht="23">
      <c r="C2700" s="819" t="s">
        <v>3442</v>
      </c>
    </row>
    <row r="2701" spans="3:3" ht="22.5">
      <c r="C2701" s="820"/>
    </row>
    <row r="2702" spans="3:3" ht="23">
      <c r="C2702" s="819" t="s">
        <v>3443</v>
      </c>
    </row>
    <row r="2703" spans="3:3" ht="22.5">
      <c r="C2703" s="820"/>
    </row>
    <row r="2704" spans="3:3" ht="23">
      <c r="C2704" s="819" t="s">
        <v>3444</v>
      </c>
    </row>
    <row r="2705" spans="3:3" ht="22.5">
      <c r="C2705" s="820"/>
    </row>
    <row r="2706" spans="3:3" ht="23">
      <c r="C2706" s="819" t="s">
        <v>3445</v>
      </c>
    </row>
    <row r="2707" spans="3:3" ht="22.5">
      <c r="C2707" s="820"/>
    </row>
    <row r="2708" spans="3:3" ht="23">
      <c r="C2708" s="819" t="s">
        <v>3446</v>
      </c>
    </row>
    <row r="2709" spans="3:3" ht="22.5">
      <c r="C2709" s="820"/>
    </row>
    <row r="2710" spans="3:3" ht="23">
      <c r="C2710" s="819" t="s">
        <v>3447</v>
      </c>
    </row>
    <row r="2711" spans="3:3" ht="22.5">
      <c r="C2711" s="820"/>
    </row>
    <row r="2712" spans="3:3" ht="23">
      <c r="C2712" s="819" t="s">
        <v>3448</v>
      </c>
    </row>
    <row r="2713" spans="3:3" ht="22.5">
      <c r="C2713" s="820"/>
    </row>
    <row r="2714" spans="3:3" ht="23">
      <c r="C2714" s="819" t="s">
        <v>3449</v>
      </c>
    </row>
    <row r="2715" spans="3:3" ht="22.5">
      <c r="C2715" s="820"/>
    </row>
    <row r="2716" spans="3:3" ht="23">
      <c r="C2716" s="819" t="s">
        <v>3450</v>
      </c>
    </row>
    <row r="2717" spans="3:3" ht="22.5">
      <c r="C2717" s="820"/>
    </row>
    <row r="2718" spans="3:3" ht="22.5">
      <c r="C2718" s="820"/>
    </row>
    <row r="2719" spans="3:3" ht="23">
      <c r="C2719" s="819" t="s">
        <v>3451</v>
      </c>
    </row>
    <row r="2720" spans="3:3" ht="22.5">
      <c r="C2720" s="820"/>
    </row>
    <row r="2721" spans="3:3" ht="23">
      <c r="C2721" s="819" t="s">
        <v>3452</v>
      </c>
    </row>
    <row r="2722" spans="3:3" ht="23">
      <c r="C2722" s="654"/>
    </row>
    <row r="2723" spans="3:3" ht="23">
      <c r="C2723" s="701"/>
    </row>
    <row r="2725" spans="3:3" ht="20">
      <c r="C2725" s="821" t="s">
        <v>3453</v>
      </c>
    </row>
    <row r="2726" spans="3:3" ht="20">
      <c r="C2726" s="716" t="s">
        <v>1866</v>
      </c>
    </row>
    <row r="2727" spans="3:3" ht="40">
      <c r="C2727" s="716" t="s">
        <v>3454</v>
      </c>
    </row>
    <row r="2728" spans="3:3" ht="40">
      <c r="C2728" s="716" t="s">
        <v>3455</v>
      </c>
    </row>
    <row r="2729" spans="3:3" ht="40">
      <c r="C2729" s="716" t="s">
        <v>3456</v>
      </c>
    </row>
    <row r="2730" spans="3:3" ht="60">
      <c r="C2730" s="716" t="s">
        <v>3457</v>
      </c>
    </row>
    <row r="2731" spans="3:3" ht="20">
      <c r="C2731" s="716" t="s">
        <v>3458</v>
      </c>
    </row>
    <row r="2732" spans="3:3" ht="20">
      <c r="C2732" s="716" t="s">
        <v>3459</v>
      </c>
    </row>
    <row r="2733" spans="3:3" ht="40">
      <c r="C2733" s="716" t="s">
        <v>3460</v>
      </c>
    </row>
    <row r="2734" spans="3:3" ht="20">
      <c r="C2734" s="716" t="s">
        <v>3461</v>
      </c>
    </row>
    <row r="2735" spans="3:3" ht="20">
      <c r="C2735" s="716" t="s">
        <v>3462</v>
      </c>
    </row>
    <row r="2736" spans="3:3" ht="20">
      <c r="C2736" s="716" t="s">
        <v>3463</v>
      </c>
    </row>
    <row r="2737" spans="3:3" ht="20">
      <c r="C2737" s="716" t="s">
        <v>3464</v>
      </c>
    </row>
    <row r="2738" spans="3:3" ht="40">
      <c r="C2738" s="716" t="s">
        <v>3465</v>
      </c>
    </row>
    <row r="2739" spans="3:3" ht="20">
      <c r="C2739" s="716" t="s">
        <v>3466</v>
      </c>
    </row>
    <row r="2740" spans="3:3" ht="40">
      <c r="C2740" s="716" t="s">
        <v>3467</v>
      </c>
    </row>
    <row r="2741" spans="3:3" ht="20">
      <c r="C2741" s="716" t="s">
        <v>3468</v>
      </c>
    </row>
    <row r="2742" spans="3:3" ht="20">
      <c r="C2742" s="716" t="s">
        <v>3469</v>
      </c>
    </row>
    <row r="2743" spans="3:3" ht="20">
      <c r="C2743" s="716" t="s">
        <v>3470</v>
      </c>
    </row>
    <row r="2744" spans="3:3" ht="20">
      <c r="C2744" s="716" t="s">
        <v>3471</v>
      </c>
    </row>
    <row r="2745" spans="3:3" ht="20">
      <c r="C2745" s="716" t="s">
        <v>3472</v>
      </c>
    </row>
    <row r="2746" spans="3:3" ht="20">
      <c r="C2746" s="716" t="s">
        <v>3473</v>
      </c>
    </row>
    <row r="2747" spans="3:3" ht="20">
      <c r="C2747" s="716" t="s">
        <v>3474</v>
      </c>
    </row>
    <row r="2748" spans="3:3" ht="20">
      <c r="C2748" s="716" t="s">
        <v>3475</v>
      </c>
    </row>
    <row r="2749" spans="3:3" ht="20">
      <c r="C2749" s="716" t="s">
        <v>3476</v>
      </c>
    </row>
    <row r="2750" spans="3:3" ht="20">
      <c r="C2750" s="716" t="s">
        <v>3477</v>
      </c>
    </row>
    <row r="2751" spans="3:3" ht="20">
      <c r="C2751" s="716" t="s">
        <v>3478</v>
      </c>
    </row>
    <row r="2752" spans="3:3" ht="20">
      <c r="C2752" s="716"/>
    </row>
    <row r="2753" spans="3:3" ht="20">
      <c r="C2753" s="822"/>
    </row>
    <row r="2754" spans="3:3" ht="20">
      <c r="C2754" s="669"/>
    </row>
    <row r="2755" spans="3:3" ht="20">
      <c r="C2755" s="766" t="s">
        <v>3479</v>
      </c>
    </row>
    <row r="2756" spans="3:3" ht="20">
      <c r="C2756" s="766" t="s">
        <v>3480</v>
      </c>
    </row>
    <row r="2757" spans="3:3" ht="20">
      <c r="C2757" s="727"/>
    </row>
    <row r="2758" spans="3:3" ht="20">
      <c r="C2758" s="746" t="s">
        <v>3481</v>
      </c>
    </row>
    <row r="2759" spans="3:3" ht="20">
      <c r="C2759" s="766" t="s">
        <v>3482</v>
      </c>
    </row>
    <row r="2760" spans="3:3" ht="20">
      <c r="C2760" s="766" t="s">
        <v>3483</v>
      </c>
    </row>
    <row r="2761" spans="3:3" ht="20">
      <c r="C2761" s="766"/>
    </row>
    <row r="2762" spans="3:3" ht="20">
      <c r="C2762" s="766" t="s">
        <v>3484</v>
      </c>
    </row>
    <row r="2763" spans="3:3" ht="20">
      <c r="C2763" s="766" t="s">
        <v>3485</v>
      </c>
    </row>
    <row r="2764" spans="3:3" ht="20">
      <c r="C2764" s="766"/>
    </row>
    <row r="2765" spans="3:3" ht="20">
      <c r="C2765" s="746" t="s">
        <v>3486</v>
      </c>
    </row>
    <row r="2766" spans="3:3" ht="20">
      <c r="C2766" s="766" t="s">
        <v>3487</v>
      </c>
    </row>
    <row r="2767" spans="3:3" ht="20">
      <c r="C2767" s="766" t="s">
        <v>3488</v>
      </c>
    </row>
    <row r="2768" spans="3:3" ht="20">
      <c r="C2768" s="766" t="s">
        <v>3489</v>
      </c>
    </row>
    <row r="2769" spans="3:3" ht="20">
      <c r="C2769" s="727"/>
    </row>
    <row r="2770" spans="3:3" ht="20">
      <c r="C2770" s="746" t="s">
        <v>3490</v>
      </c>
    </row>
    <row r="2771" spans="3:3" ht="20">
      <c r="C2771" s="766" t="s">
        <v>3491</v>
      </c>
    </row>
    <row r="2772" spans="3:3" ht="20">
      <c r="C2772" s="766" t="s">
        <v>3492</v>
      </c>
    </row>
    <row r="2773" spans="3:3" ht="20">
      <c r="C2773" s="766"/>
    </row>
    <row r="2774" spans="3:3" ht="20">
      <c r="C2774" s="746" t="s">
        <v>3493</v>
      </c>
    </row>
    <row r="2775" spans="3:3" ht="20">
      <c r="C2775" s="766" t="s">
        <v>3494</v>
      </c>
    </row>
    <row r="2776" spans="3:3" ht="20">
      <c r="C2776" s="766" t="s">
        <v>3495</v>
      </c>
    </row>
    <row r="2777" spans="3:3" ht="20">
      <c r="C2777" s="766" t="s">
        <v>3496</v>
      </c>
    </row>
    <row r="2778" spans="3:3" ht="20">
      <c r="C2778" s="766" t="s">
        <v>3497</v>
      </c>
    </row>
    <row r="2779" spans="3:3" ht="20">
      <c r="C2779" s="766"/>
    </row>
    <row r="2780" spans="3:3" ht="20">
      <c r="C2780" s="746" t="s">
        <v>3498</v>
      </c>
    </row>
    <row r="2781" spans="3:3" ht="20">
      <c r="C2781" s="766" t="s">
        <v>3499</v>
      </c>
    </row>
    <row r="2782" spans="3:3" ht="20">
      <c r="C2782" s="766" t="s">
        <v>3500</v>
      </c>
    </row>
    <row r="2783" spans="3:3" ht="20">
      <c r="C2783" s="766" t="s">
        <v>3501</v>
      </c>
    </row>
    <row r="2784" spans="3:3" ht="20">
      <c r="C2784" s="766" t="s">
        <v>3502</v>
      </c>
    </row>
    <row r="2785" spans="3:3" ht="20">
      <c r="C2785" s="766" t="s">
        <v>3502</v>
      </c>
    </row>
    <row r="2786" spans="3:3" ht="20">
      <c r="C2786" s="746" t="s">
        <v>3503</v>
      </c>
    </row>
    <row r="2787" spans="3:3" ht="20">
      <c r="C2787" s="766" t="s">
        <v>3504</v>
      </c>
    </row>
    <row r="2788" spans="3:3" ht="20">
      <c r="C2788" s="766" t="s">
        <v>3505</v>
      </c>
    </row>
    <row r="2789" spans="3:3" ht="20">
      <c r="C2789" s="766" t="s">
        <v>3506</v>
      </c>
    </row>
    <row r="2790" spans="3:3" ht="20">
      <c r="C2790" s="766" t="s">
        <v>3507</v>
      </c>
    </row>
    <row r="2791" spans="3:3" ht="20">
      <c r="C2791" s="766" t="s">
        <v>3508</v>
      </c>
    </row>
    <row r="2792" spans="3:3" ht="20">
      <c r="C2792" s="766" t="s">
        <v>3509</v>
      </c>
    </row>
    <row r="2793" spans="3:3" ht="20">
      <c r="C2793" s="766" t="s">
        <v>3510</v>
      </c>
    </row>
    <row r="2794" spans="3:3" ht="20">
      <c r="C2794" s="766" t="s">
        <v>3511</v>
      </c>
    </row>
    <row r="2795" spans="3:3" ht="20">
      <c r="C2795" s="766" t="s">
        <v>3512</v>
      </c>
    </row>
    <row r="2796" spans="3:3" ht="20">
      <c r="C2796" s="766" t="s">
        <v>3513</v>
      </c>
    </row>
    <row r="2797" spans="3:3" ht="20">
      <c r="C2797" s="766" t="s">
        <v>3514</v>
      </c>
    </row>
    <row r="2798" spans="3:3" ht="20">
      <c r="C2798" s="727"/>
    </row>
    <row r="2799" spans="3:3" ht="20">
      <c r="C2799" s="823"/>
    </row>
    <row r="2800" spans="3:3" ht="20">
      <c r="C2800" s="824"/>
    </row>
    <row r="2801" spans="3:3" ht="23">
      <c r="C2801" s="825" t="s">
        <v>3515</v>
      </c>
    </row>
    <row r="2802" spans="3:3" ht="23">
      <c r="C2802" s="825" t="s">
        <v>3516</v>
      </c>
    </row>
    <row r="2803" spans="3:3" ht="23">
      <c r="C2803" s="826" t="s">
        <v>3517</v>
      </c>
    </row>
    <row r="2804" spans="3:3" ht="20">
      <c r="C2804" s="767"/>
    </row>
    <row r="2805" spans="3:3" ht="20">
      <c r="C2805" s="827"/>
    </row>
    <row r="2806" spans="3:3" ht="14">
      <c r="C2806" s="668"/>
    </row>
    <row r="2807" spans="3:3" ht="21.5">
      <c r="C2807" s="828" t="s">
        <v>3518</v>
      </c>
    </row>
    <row r="2808" spans="3:3" ht="14">
      <c r="C2808" s="332"/>
    </row>
    <row r="2809" spans="3:3" ht="21.5">
      <c r="C2809" s="828" t="s">
        <v>3519</v>
      </c>
    </row>
    <row r="2810" spans="3:3" ht="14">
      <c r="C2810" s="332"/>
    </row>
    <row r="2811" spans="3:3" ht="21.5">
      <c r="C2811" s="828" t="s">
        <v>3520</v>
      </c>
    </row>
    <row r="2812" spans="3:3" ht="14">
      <c r="C2812" s="332"/>
    </row>
    <row r="2813" spans="3:3" ht="21.5">
      <c r="C2813" s="829" t="s">
        <v>3521</v>
      </c>
    </row>
    <row r="2814" spans="3:3" ht="14">
      <c r="C2814" s="752"/>
    </row>
    <row r="2815" spans="3:3" ht="21.5">
      <c r="C2815" s="829" t="s">
        <v>3522</v>
      </c>
    </row>
    <row r="2816" spans="3:3" ht="14">
      <c r="C2816" s="752"/>
    </row>
    <row r="2817" spans="3:3" ht="21.5">
      <c r="C2817" s="829" t="s">
        <v>3523</v>
      </c>
    </row>
    <row r="2818" spans="3:3" ht="14">
      <c r="C2818" s="752"/>
    </row>
    <row r="2819" spans="3:3" ht="21.5">
      <c r="C2819" s="829" t="s">
        <v>3524</v>
      </c>
    </row>
    <row r="2820" spans="3:3" ht="14">
      <c r="C2820" s="752"/>
    </row>
    <row r="2821" spans="3:3" ht="21.5">
      <c r="C2821" s="829" t="s">
        <v>3525</v>
      </c>
    </row>
    <row r="2822" spans="3:3" ht="14">
      <c r="C2822" s="752"/>
    </row>
    <row r="2823" spans="3:3" ht="21.5">
      <c r="C2823" s="829" t="s">
        <v>3526</v>
      </c>
    </row>
    <row r="2824" spans="3:3" ht="14">
      <c r="C2824" s="752"/>
    </row>
    <row r="2825" spans="3:3" ht="21.5">
      <c r="C2825" s="829" t="s">
        <v>3527</v>
      </c>
    </row>
    <row r="2826" spans="3:3" ht="14">
      <c r="C2826" s="752"/>
    </row>
    <row r="2827" spans="3:3" ht="21.5">
      <c r="C2827" s="829" t="s">
        <v>3528</v>
      </c>
    </row>
    <row r="2828" spans="3:3" ht="14">
      <c r="C2828" s="752"/>
    </row>
    <row r="2829" spans="3:3" ht="43">
      <c r="C2829" s="829" t="s">
        <v>3529</v>
      </c>
    </row>
    <row r="2830" spans="3:3" ht="14">
      <c r="C2830" s="752"/>
    </row>
    <row r="2831" spans="3:3" ht="21.5">
      <c r="C2831" s="829" t="s">
        <v>3530</v>
      </c>
    </row>
    <row r="2832" spans="3:3" ht="14">
      <c r="C2832" s="752"/>
    </row>
    <row r="2833" spans="3:3" ht="21.5">
      <c r="C2833" s="829" t="s">
        <v>3531</v>
      </c>
    </row>
    <row r="2834" spans="3:3" ht="14">
      <c r="C2834" s="752"/>
    </row>
    <row r="2835" spans="3:3" ht="21.5">
      <c r="C2835" s="829" t="s">
        <v>3532</v>
      </c>
    </row>
    <row r="2836" spans="3:3" ht="14">
      <c r="C2836" s="752"/>
    </row>
    <row r="2837" spans="3:3" ht="21.5">
      <c r="C2837" s="829" t="s">
        <v>3533</v>
      </c>
    </row>
    <row r="2838" spans="3:3" ht="14">
      <c r="C2838" s="752"/>
    </row>
    <row r="2839" spans="3:3" ht="21.5">
      <c r="C2839" s="829" t="s">
        <v>3534</v>
      </c>
    </row>
    <row r="2840" spans="3:3" ht="14">
      <c r="C2840" s="752"/>
    </row>
    <row r="2841" spans="3:3" ht="21.5">
      <c r="C2841" s="829" t="s">
        <v>3535</v>
      </c>
    </row>
    <row r="2842" spans="3:3" ht="14">
      <c r="C2842" s="752"/>
    </row>
    <row r="2843" spans="3:3" ht="21.5">
      <c r="C2843" s="829" t="s">
        <v>3536</v>
      </c>
    </row>
    <row r="2844" spans="3:3" ht="14">
      <c r="C2844" s="752"/>
    </row>
    <row r="2845" spans="3:3" ht="21.5">
      <c r="C2845" s="829" t="s">
        <v>3537</v>
      </c>
    </row>
    <row r="2846" spans="3:3" ht="14">
      <c r="C2846" s="752"/>
    </row>
    <row r="2847" spans="3:3" ht="21.5">
      <c r="C2847" s="829" t="s">
        <v>3538</v>
      </c>
    </row>
    <row r="2848" spans="3:3" ht="14">
      <c r="C2848" s="752"/>
    </row>
    <row r="2849" spans="3:3" ht="21.5">
      <c r="C2849" s="829" t="s">
        <v>3539</v>
      </c>
    </row>
    <row r="2850" spans="3:3" ht="14">
      <c r="C2850" s="752"/>
    </row>
    <row r="2851" spans="3:3" ht="43">
      <c r="C2851" s="829" t="s">
        <v>3540</v>
      </c>
    </row>
    <row r="2852" spans="3:3" ht="14">
      <c r="C2852" s="752"/>
    </row>
    <row r="2853" spans="3:3" ht="21.5">
      <c r="C2853" s="829" t="s">
        <v>3541</v>
      </c>
    </row>
    <row r="2854" spans="3:3" ht="14">
      <c r="C2854" s="752"/>
    </row>
    <row r="2855" spans="3:3" ht="21.5">
      <c r="C2855" s="829" t="s">
        <v>3542</v>
      </c>
    </row>
    <row r="2856" spans="3:3" ht="23">
      <c r="C2856" s="830"/>
    </row>
    <row r="2857" spans="3:3" ht="23">
      <c r="C2857" s="831"/>
    </row>
    <row r="2858" spans="3:3" ht="23">
      <c r="C2858" s="654"/>
    </row>
    <row r="2859" spans="3:3" ht="20">
      <c r="C2859" s="832" t="s">
        <v>3543</v>
      </c>
    </row>
    <row r="2860" spans="3:3" ht="20">
      <c r="C2860" s="832" t="s">
        <v>3544</v>
      </c>
    </row>
    <row r="2861" spans="3:3" ht="20">
      <c r="C2861" s="833" t="s">
        <v>3545</v>
      </c>
    </row>
    <row r="2862" spans="3:3" ht="20">
      <c r="C2862" s="834"/>
    </row>
    <row r="2863" spans="3:3" ht="20">
      <c r="C2863" s="821" t="s">
        <v>3546</v>
      </c>
    </row>
    <row r="2864" spans="3:3" ht="20">
      <c r="C2864" s="834"/>
    </row>
    <row r="2865" spans="3:3" ht="20">
      <c r="C2865" s="833" t="s">
        <v>3547</v>
      </c>
    </row>
    <row r="2866" spans="3:3" ht="20">
      <c r="C2866" s="834"/>
    </row>
    <row r="2867" spans="3:3" ht="40">
      <c r="C2867" s="833" t="s">
        <v>3548</v>
      </c>
    </row>
    <row r="2868" spans="3:3" ht="20">
      <c r="C2868" s="834"/>
    </row>
    <row r="2869" spans="3:3" ht="20">
      <c r="C2869" s="833" t="s">
        <v>3549</v>
      </c>
    </row>
    <row r="2870" spans="3:3" ht="20">
      <c r="C2870" s="834"/>
    </row>
    <row r="2871" spans="3:3" ht="20">
      <c r="C2871" s="833" t="s">
        <v>3550</v>
      </c>
    </row>
    <row r="2872" spans="3:3" ht="20">
      <c r="C2872" s="834"/>
    </row>
    <row r="2873" spans="3:3" ht="20">
      <c r="C2873" s="833" t="s">
        <v>3551</v>
      </c>
    </row>
    <row r="2874" spans="3:3" ht="20">
      <c r="C2874" s="834"/>
    </row>
    <row r="2875" spans="3:3" ht="20">
      <c r="C2875" s="833" t="s">
        <v>3552</v>
      </c>
    </row>
    <row r="2876" spans="3:3" ht="20">
      <c r="C2876" s="834"/>
    </row>
    <row r="2877" spans="3:3" ht="20">
      <c r="C2877" s="833" t="s">
        <v>3553</v>
      </c>
    </row>
    <row r="2878" spans="3:3" ht="20">
      <c r="C2878" s="834"/>
    </row>
    <row r="2879" spans="3:3" ht="40">
      <c r="C2879" s="833" t="s">
        <v>3554</v>
      </c>
    </row>
    <row r="2880" spans="3:3" ht="20">
      <c r="C2880" s="834"/>
    </row>
    <row r="2881" spans="3:3" ht="20">
      <c r="C2881" s="833" t="s">
        <v>3555</v>
      </c>
    </row>
    <row r="2882" spans="3:3" ht="20">
      <c r="C2882" s="834"/>
    </row>
    <row r="2883" spans="3:3" ht="20">
      <c r="C2883" s="833" t="s">
        <v>3556</v>
      </c>
    </row>
    <row r="2884" spans="3:3" ht="20">
      <c r="C2884" s="834"/>
    </row>
    <row r="2885" spans="3:3" ht="20">
      <c r="C2885" s="833" t="s">
        <v>3557</v>
      </c>
    </row>
    <row r="2886" spans="3:3" ht="20">
      <c r="C2886" s="834"/>
    </row>
    <row r="2887" spans="3:3" ht="20">
      <c r="C2887" s="833" t="s">
        <v>3558</v>
      </c>
    </row>
    <row r="2888" spans="3:3" ht="20">
      <c r="C2888" s="834"/>
    </row>
    <row r="2889" spans="3:3" ht="40">
      <c r="C2889" s="833" t="s">
        <v>3559</v>
      </c>
    </row>
    <row r="2890" spans="3:3" ht="20">
      <c r="C2890" s="834"/>
    </row>
    <row r="2891" spans="3:3" ht="20">
      <c r="C2891" s="833" t="s">
        <v>3560</v>
      </c>
    </row>
    <row r="2892" spans="3:3" ht="20">
      <c r="C2892" s="834"/>
    </row>
    <row r="2893" spans="3:3" ht="20">
      <c r="C2893" s="833" t="s">
        <v>3561</v>
      </c>
    </row>
    <row r="2894" spans="3:3" ht="20">
      <c r="C2894" s="834"/>
    </row>
    <row r="2895" spans="3:3" ht="20">
      <c r="C2895" s="833" t="s">
        <v>3562</v>
      </c>
    </row>
    <row r="2896" spans="3:3" ht="20">
      <c r="C2896" s="834"/>
    </row>
    <row r="2897" spans="3:3" ht="20">
      <c r="C2897" s="833" t="s">
        <v>3563</v>
      </c>
    </row>
    <row r="2898" spans="3:3" ht="20">
      <c r="C2898" s="834"/>
    </row>
    <row r="2899" spans="3:3" ht="40">
      <c r="C2899" s="833" t="s">
        <v>3564</v>
      </c>
    </row>
    <row r="2900" spans="3:3" ht="20">
      <c r="C2900" s="834"/>
    </row>
    <row r="2901" spans="3:3" ht="20">
      <c r="C2901" s="833" t="s">
        <v>3565</v>
      </c>
    </row>
    <row r="2902" spans="3:3" ht="20">
      <c r="C2902" s="834"/>
    </row>
    <row r="2903" spans="3:3" ht="20">
      <c r="C2903" s="833" t="s">
        <v>3566</v>
      </c>
    </row>
    <row r="2904" spans="3:3" ht="20">
      <c r="C2904" s="834"/>
    </row>
    <row r="2905" spans="3:3" ht="20">
      <c r="C2905" s="833" t="s">
        <v>3567</v>
      </c>
    </row>
    <row r="2906" spans="3:3" ht="20">
      <c r="C2906" s="834"/>
    </row>
    <row r="2907" spans="3:3" ht="20">
      <c r="C2907" s="833" t="s">
        <v>3568</v>
      </c>
    </row>
    <row r="2908" spans="3:3" ht="20">
      <c r="C2908" s="834"/>
    </row>
    <row r="2909" spans="3:3" ht="40">
      <c r="C2909" s="833" t="s">
        <v>3569</v>
      </c>
    </row>
    <row r="2910" spans="3:3" ht="20">
      <c r="C2910" s="834"/>
    </row>
    <row r="2911" spans="3:3" ht="20">
      <c r="C2911" s="833" t="s">
        <v>3570</v>
      </c>
    </row>
    <row r="2912" spans="3:3" ht="20">
      <c r="C2912" s="834"/>
    </row>
    <row r="2913" spans="3:3" ht="20">
      <c r="C2913" s="833" t="s">
        <v>3571</v>
      </c>
    </row>
    <row r="2914" spans="3:3" ht="20">
      <c r="C2914" s="834"/>
    </row>
    <row r="2915" spans="3:3" ht="20">
      <c r="C2915" s="833" t="s">
        <v>3572</v>
      </c>
    </row>
    <row r="2916" spans="3:3" ht="20">
      <c r="C2916" s="834"/>
    </row>
    <row r="2917" spans="3:3" ht="20">
      <c r="C2917" s="833" t="s">
        <v>3573</v>
      </c>
    </row>
    <row r="2918" spans="3:3" ht="20">
      <c r="C2918" s="834"/>
    </row>
    <row r="2919" spans="3:3" ht="20">
      <c r="C2919" s="833" t="s">
        <v>3574</v>
      </c>
    </row>
    <row r="2920" spans="3:3" ht="20">
      <c r="C2920" s="834"/>
    </row>
    <row r="2921" spans="3:3" ht="20">
      <c r="C2921" s="833" t="s">
        <v>3575</v>
      </c>
    </row>
    <row r="2922" spans="3:3" ht="20">
      <c r="C2922" s="834"/>
    </row>
    <row r="2923" spans="3:3" ht="20">
      <c r="C2923" s="833" t="s">
        <v>3576</v>
      </c>
    </row>
    <row r="2924" spans="3:3" ht="20">
      <c r="C2924" s="834"/>
    </row>
    <row r="2925" spans="3:3" ht="20">
      <c r="C2925" s="833" t="s">
        <v>3577</v>
      </c>
    </row>
    <row r="2926" spans="3:3" ht="20">
      <c r="C2926" s="834"/>
    </row>
    <row r="2927" spans="3:3" ht="20">
      <c r="C2927" s="833" t="s">
        <v>3578</v>
      </c>
    </row>
    <row r="2928" spans="3:3" ht="20">
      <c r="C2928" s="834"/>
    </row>
    <row r="2929" spans="3:3" ht="40">
      <c r="C2929" s="833" t="s">
        <v>3579</v>
      </c>
    </row>
    <row r="2930" spans="3:3" ht="20">
      <c r="C2930" s="834"/>
    </row>
    <row r="2931" spans="3:3" ht="20">
      <c r="C2931" s="833" t="s">
        <v>3580</v>
      </c>
    </row>
    <row r="2932" spans="3:3" ht="20">
      <c r="C2932" s="834"/>
    </row>
    <row r="2933" spans="3:3" ht="20">
      <c r="C2933" s="833" t="s">
        <v>3581</v>
      </c>
    </row>
    <row r="2934" spans="3:3" ht="20">
      <c r="C2934" s="834"/>
    </row>
    <row r="2935" spans="3:3" ht="20">
      <c r="C2935" s="833" t="s">
        <v>3582</v>
      </c>
    </row>
    <row r="2936" spans="3:3" ht="20">
      <c r="C2936" s="834"/>
    </row>
    <row r="2937" spans="3:3" ht="20">
      <c r="C2937" s="833" t="s">
        <v>3583</v>
      </c>
    </row>
    <row r="2938" spans="3:3" ht="20">
      <c r="C2938" s="834"/>
    </row>
    <row r="2939" spans="3:3" ht="20">
      <c r="C2939" s="833" t="s">
        <v>3584</v>
      </c>
    </row>
    <row r="2940" spans="3:3" ht="20">
      <c r="C2940" s="834"/>
    </row>
    <row r="2941" spans="3:3" ht="20">
      <c r="C2941" s="833" t="s">
        <v>3585</v>
      </c>
    </row>
    <row r="2942" spans="3:3" ht="20">
      <c r="C2942" s="834"/>
    </row>
    <row r="2943" spans="3:3" ht="20">
      <c r="C2943" s="833" t="s">
        <v>3586</v>
      </c>
    </row>
    <row r="2944" spans="3:3" ht="20">
      <c r="C2944" s="834"/>
    </row>
    <row r="2945" spans="3:3" ht="20">
      <c r="C2945" s="833" t="s">
        <v>3587</v>
      </c>
    </row>
    <row r="2946" spans="3:3" ht="20">
      <c r="C2946" s="834"/>
    </row>
    <row r="2947" spans="3:3" ht="20">
      <c r="C2947" s="833" t="s">
        <v>3588</v>
      </c>
    </row>
    <row r="2948" spans="3:3" ht="20">
      <c r="C2948" s="834"/>
    </row>
    <row r="2949" spans="3:3" ht="20">
      <c r="C2949" s="833" t="s">
        <v>3589</v>
      </c>
    </row>
    <row r="2950" spans="3:3" ht="20">
      <c r="C2950" s="834"/>
    </row>
    <row r="2951" spans="3:3" ht="20">
      <c r="C2951" s="833" t="s">
        <v>3590</v>
      </c>
    </row>
    <row r="2952" spans="3:3" ht="23">
      <c r="C2952" s="654"/>
    </row>
    <row r="2953" spans="3:3" ht="23">
      <c r="C2953" s="831"/>
    </row>
    <row r="2954" spans="3:3" ht="20">
      <c r="C2954" s="767"/>
    </row>
    <row r="2955" spans="3:3" ht="20">
      <c r="C2955" s="730" t="s">
        <v>3591</v>
      </c>
    </row>
    <row r="2956" spans="3:3" ht="20">
      <c r="C2956" s="727"/>
    </row>
    <row r="2957" spans="3:3" ht="40">
      <c r="C2957" s="766" t="s">
        <v>3592</v>
      </c>
    </row>
    <row r="2958" spans="3:3" ht="20">
      <c r="C2958" s="727"/>
    </row>
    <row r="2959" spans="3:3" ht="40">
      <c r="C2959" s="766" t="s">
        <v>3593</v>
      </c>
    </row>
    <row r="2960" spans="3:3" ht="20">
      <c r="C2960" s="727"/>
    </row>
    <row r="2961" spans="3:3" ht="20">
      <c r="C2961" s="766" t="s">
        <v>3594</v>
      </c>
    </row>
    <row r="2962" spans="3:3" ht="20">
      <c r="C2962" s="727"/>
    </row>
    <row r="2963" spans="3:3" ht="40">
      <c r="C2963" s="766" t="s">
        <v>3595</v>
      </c>
    </row>
    <row r="2964" spans="3:3" ht="20">
      <c r="C2964" s="727"/>
    </row>
    <row r="2965" spans="3:3" ht="20">
      <c r="C2965" s="766" t="s">
        <v>3596</v>
      </c>
    </row>
    <row r="2966" spans="3:3" ht="20">
      <c r="C2966" s="727"/>
    </row>
    <row r="2967" spans="3:3" ht="20">
      <c r="C2967" s="766" t="s">
        <v>3597</v>
      </c>
    </row>
    <row r="2968" spans="3:3" ht="20">
      <c r="C2968" s="766"/>
    </row>
    <row r="2969" spans="3:3" ht="20">
      <c r="C2969" s="766" t="s">
        <v>3598</v>
      </c>
    </row>
    <row r="2970" spans="3:3" ht="20">
      <c r="C2970" s="727"/>
    </row>
    <row r="2971" spans="3:3" ht="20">
      <c r="C2971" s="835"/>
    </row>
    <row r="2972" spans="3:3" ht="23">
      <c r="C2972" s="654"/>
    </row>
    <row r="2973" spans="3:3" ht="36">
      <c r="C2973" s="756" t="s">
        <v>3599</v>
      </c>
    </row>
    <row r="2974" spans="3:3" ht="18">
      <c r="C2974" s="756" t="s">
        <v>3600</v>
      </c>
    </row>
    <row r="2975" spans="3:3" ht="18">
      <c r="C2975" s="756" t="s">
        <v>3601</v>
      </c>
    </row>
    <row r="2976" spans="3:3" ht="54">
      <c r="C2976" s="756" t="s">
        <v>3602</v>
      </c>
    </row>
    <row r="2977" spans="3:3" ht="54">
      <c r="C2977" s="756" t="s">
        <v>3603</v>
      </c>
    </row>
    <row r="2978" spans="3:3" ht="72">
      <c r="C2978" s="756" t="s">
        <v>3604</v>
      </c>
    </row>
    <row r="2979" spans="3:3" ht="162">
      <c r="C2979" s="756" t="s">
        <v>3605</v>
      </c>
    </row>
    <row r="2980" spans="3:3" ht="18">
      <c r="C2980" s="756" t="s">
        <v>3544</v>
      </c>
    </row>
    <row r="2981" spans="3:3" ht="18">
      <c r="C2981" s="713"/>
    </row>
    <row r="2982" spans="3:3" ht="18">
      <c r="C2982" s="836" t="s">
        <v>2799</v>
      </c>
    </row>
    <row r="2983" spans="3:3" ht="18">
      <c r="C2983" s="756" t="s">
        <v>301</v>
      </c>
    </row>
    <row r="2984" spans="3:3" ht="18">
      <c r="C2984" s="756" t="s">
        <v>2799</v>
      </c>
    </row>
    <row r="2985" spans="3:3" ht="20">
      <c r="C2985" s="837" t="s">
        <v>3606</v>
      </c>
    </row>
    <row r="2986" spans="3:3" ht="14">
      <c r="C2986" s="804"/>
    </row>
    <row r="2987" spans="3:3" ht="20">
      <c r="C2987" s="838" t="s">
        <v>3607</v>
      </c>
    </row>
    <row r="2988" spans="3:3" ht="14">
      <c r="C2988" s="804"/>
    </row>
    <row r="2989" spans="3:3" ht="14">
      <c r="C2989" s="804"/>
    </row>
    <row r="2990" spans="3:3" ht="20">
      <c r="C2990" s="839" t="s">
        <v>3608</v>
      </c>
    </row>
    <row r="2991" spans="3:3" ht="14">
      <c r="C2991" s="804"/>
    </row>
    <row r="2992" spans="3:3" ht="20.5">
      <c r="C2992" s="840" t="s">
        <v>3609</v>
      </c>
    </row>
    <row r="2993" spans="3:3" ht="14">
      <c r="C2993" s="804"/>
    </row>
    <row r="2994" spans="3:3" ht="20">
      <c r="C2994" s="839" t="s">
        <v>3610</v>
      </c>
    </row>
    <row r="2995" spans="3:3" ht="14">
      <c r="C2995" s="804"/>
    </row>
    <row r="2996" spans="3:3" ht="40">
      <c r="C2996" s="839" t="s">
        <v>3611</v>
      </c>
    </row>
    <row r="2997" spans="3:3" ht="14">
      <c r="C2997" s="804"/>
    </row>
    <row r="2998" spans="3:3" ht="20.5">
      <c r="C2998" s="840" t="s">
        <v>3612</v>
      </c>
    </row>
    <row r="2999" spans="3:3" ht="14">
      <c r="C2999" s="804"/>
    </row>
    <row r="3000" spans="3:3" ht="20">
      <c r="C3000" s="839" t="s">
        <v>3613</v>
      </c>
    </row>
    <row r="3001" spans="3:3" ht="14">
      <c r="C3001" s="804"/>
    </row>
    <row r="3002" spans="3:3" ht="40.5">
      <c r="C3002" s="840" t="s">
        <v>3614</v>
      </c>
    </row>
    <row r="3003" spans="3:3" ht="14">
      <c r="C3003" s="804"/>
    </row>
    <row r="3004" spans="3:3" ht="20">
      <c r="C3004" s="839" t="s">
        <v>3615</v>
      </c>
    </row>
    <row r="3005" spans="3:3" ht="14">
      <c r="C3005" s="804"/>
    </row>
    <row r="3006" spans="3:3" ht="80">
      <c r="C3006" s="839" t="s">
        <v>3616</v>
      </c>
    </row>
    <row r="3007" spans="3:3" ht="14">
      <c r="C3007" s="804"/>
    </row>
    <row r="3008" spans="3:3" ht="40">
      <c r="C3008" s="839" t="s">
        <v>3617</v>
      </c>
    </row>
    <row r="3009" spans="3:3" ht="14">
      <c r="C3009" s="804"/>
    </row>
    <row r="3010" spans="3:3" ht="40.5">
      <c r="C3010" s="840" t="s">
        <v>3618</v>
      </c>
    </row>
    <row r="3011" spans="3:3" ht="14">
      <c r="C3011" s="804"/>
    </row>
    <row r="3012" spans="3:3" ht="20.5">
      <c r="C3012" s="840" t="s">
        <v>3619</v>
      </c>
    </row>
    <row r="3013" spans="3:3" ht="14">
      <c r="C3013" s="804"/>
    </row>
    <row r="3014" spans="3:3" ht="40.5">
      <c r="C3014" s="840" t="s">
        <v>3620</v>
      </c>
    </row>
    <row r="3015" spans="3:3" ht="14">
      <c r="C3015" s="804"/>
    </row>
    <row r="3016" spans="3:3" ht="40">
      <c r="C3016" s="839" t="s">
        <v>3621</v>
      </c>
    </row>
    <row r="3017" spans="3:3" ht="14">
      <c r="C3017" s="804"/>
    </row>
    <row r="3018" spans="3:3" ht="20">
      <c r="C3018" s="839" t="s">
        <v>3622</v>
      </c>
    </row>
    <row r="3019" spans="3:3" ht="14">
      <c r="C3019" s="804"/>
    </row>
    <row r="3020" spans="3:3" ht="40">
      <c r="C3020" s="839" t="s">
        <v>3623</v>
      </c>
    </row>
    <row r="3021" spans="3:3" ht="14">
      <c r="C3021" s="804"/>
    </row>
    <row r="3022" spans="3:3" ht="60.5">
      <c r="C3022" s="840" t="s">
        <v>3624</v>
      </c>
    </row>
    <row r="3023" spans="3:3" ht="14">
      <c r="C3023" s="804"/>
    </row>
    <row r="3024" spans="3:3" ht="40.5">
      <c r="C3024" s="840" t="s">
        <v>3625</v>
      </c>
    </row>
    <row r="3025" spans="3:3" ht="14">
      <c r="C3025" s="804"/>
    </row>
    <row r="3026" spans="3:3" ht="40">
      <c r="C3026" s="839" t="s">
        <v>3626</v>
      </c>
    </row>
    <row r="3027" spans="3:3" ht="14">
      <c r="C3027" s="804"/>
    </row>
    <row r="3028" spans="3:3" ht="40.5">
      <c r="C3028" s="840" t="s">
        <v>3627</v>
      </c>
    </row>
    <row r="3029" spans="3:3" ht="14">
      <c r="C3029" s="804"/>
    </row>
    <row r="3030" spans="3:3" ht="60">
      <c r="C3030" s="839" t="s">
        <v>3628</v>
      </c>
    </row>
    <row r="3031" spans="3:3" ht="14">
      <c r="C3031" s="804"/>
    </row>
    <row r="3032" spans="3:3" ht="40">
      <c r="C3032" s="839" t="s">
        <v>3629</v>
      </c>
    </row>
    <row r="3033" spans="3:3" ht="14">
      <c r="C3033" s="804"/>
    </row>
    <row r="3034" spans="3:3" ht="40.5">
      <c r="C3034" s="840" t="s">
        <v>3630</v>
      </c>
    </row>
    <row r="3035" spans="3:3" ht="14">
      <c r="C3035" s="804"/>
    </row>
    <row r="3036" spans="3:3" ht="40.5">
      <c r="C3036" s="840" t="s">
        <v>3631</v>
      </c>
    </row>
    <row r="3037" spans="3:3" ht="14">
      <c r="C3037" s="804"/>
    </row>
    <row r="3038" spans="3:3" ht="20.5">
      <c r="C3038" s="840" t="s">
        <v>3632</v>
      </c>
    </row>
    <row r="3039" spans="3:3" ht="14">
      <c r="C3039" s="804"/>
    </row>
    <row r="3040" spans="3:3" ht="60.5">
      <c r="C3040" s="840" t="s">
        <v>3633</v>
      </c>
    </row>
    <row r="3041" spans="3:3" ht="14">
      <c r="C3041" s="804"/>
    </row>
    <row r="3042" spans="3:3" ht="40.5">
      <c r="C3042" s="840" t="s">
        <v>3634</v>
      </c>
    </row>
    <row r="3043" spans="3:3" ht="14">
      <c r="C3043" s="804"/>
    </row>
    <row r="3044" spans="3:3" ht="20.5">
      <c r="C3044" s="840" t="s">
        <v>3635</v>
      </c>
    </row>
    <row r="3045" spans="3:3" ht="14">
      <c r="C3045" s="804"/>
    </row>
    <row r="3046" spans="3:3" ht="40.5">
      <c r="C3046" s="840" t="s">
        <v>3636</v>
      </c>
    </row>
    <row r="3047" spans="3:3" ht="14">
      <c r="C3047" s="804"/>
    </row>
    <row r="3048" spans="3:3" ht="60.5">
      <c r="C3048" s="840" t="s">
        <v>3637</v>
      </c>
    </row>
    <row r="3049" spans="3:3" ht="14">
      <c r="C3049" s="804"/>
    </row>
    <row r="3050" spans="3:3" ht="20.5">
      <c r="C3050" s="840" t="s">
        <v>3638</v>
      </c>
    </row>
    <row r="3051" spans="3:3" ht="23">
      <c r="C3051" s="654"/>
    </row>
    <row r="3052" spans="3:3" ht="23">
      <c r="C3052" s="701"/>
    </row>
    <row r="3053" spans="3:3" ht="23">
      <c r="C3053" s="841"/>
    </row>
    <row r="3054" spans="3:3" ht="18">
      <c r="C3054" s="842" t="s">
        <v>3639</v>
      </c>
    </row>
    <row r="3055" spans="3:3" ht="18">
      <c r="C3055" s="843"/>
    </row>
    <row r="3056" spans="3:3" ht="18">
      <c r="C3056" s="843" t="s">
        <v>3640</v>
      </c>
    </row>
    <row r="3057" spans="3:3" ht="18">
      <c r="C3057" s="843" t="s">
        <v>3641</v>
      </c>
    </row>
    <row r="3058" spans="3:3" ht="18">
      <c r="C3058" s="843" t="s">
        <v>3642</v>
      </c>
    </row>
    <row r="3059" spans="3:3" ht="18">
      <c r="C3059" s="843" t="s">
        <v>3643</v>
      </c>
    </row>
    <row r="3060" spans="3:3" ht="18">
      <c r="C3060" s="843" t="s">
        <v>3644</v>
      </c>
    </row>
    <row r="3061" spans="3:3" ht="18">
      <c r="C3061" s="843" t="s">
        <v>3645</v>
      </c>
    </row>
    <row r="3062" spans="3:3" ht="18">
      <c r="C3062" s="843" t="s">
        <v>3646</v>
      </c>
    </row>
    <row r="3063" spans="3:3" ht="18">
      <c r="C3063" s="843" t="s">
        <v>3647</v>
      </c>
    </row>
    <row r="3064" spans="3:3" ht="18">
      <c r="C3064" s="843" t="s">
        <v>3648</v>
      </c>
    </row>
    <row r="3065" spans="3:3" ht="18">
      <c r="C3065" s="843" t="s">
        <v>3649</v>
      </c>
    </row>
    <row r="3066" spans="3:3" ht="18">
      <c r="C3066" s="843" t="s">
        <v>3650</v>
      </c>
    </row>
    <row r="3067" spans="3:3" ht="36">
      <c r="C3067" s="843" t="s">
        <v>3651</v>
      </c>
    </row>
    <row r="3068" spans="3:3" ht="18">
      <c r="C3068" s="843" t="s">
        <v>3652</v>
      </c>
    </row>
    <row r="3069" spans="3:3" ht="18">
      <c r="C3069" s="843" t="s">
        <v>3653</v>
      </c>
    </row>
    <row r="3070" spans="3:3" ht="18">
      <c r="C3070" s="843" t="s">
        <v>3654</v>
      </c>
    </row>
    <row r="3071" spans="3:3" ht="18">
      <c r="C3071" s="843" t="s">
        <v>3655</v>
      </c>
    </row>
    <row r="3072" spans="3:3" ht="18">
      <c r="C3072" s="843" t="s">
        <v>3656</v>
      </c>
    </row>
    <row r="3073" spans="3:3" ht="18">
      <c r="C3073" s="843" t="s">
        <v>3657</v>
      </c>
    </row>
    <row r="3074" spans="3:3" ht="18">
      <c r="C3074" s="843" t="s">
        <v>3658</v>
      </c>
    </row>
    <row r="3075" spans="3:3" ht="18">
      <c r="C3075" s="843" t="s">
        <v>3659</v>
      </c>
    </row>
    <row r="3076" spans="3:3" ht="18">
      <c r="C3076" s="843" t="s">
        <v>3660</v>
      </c>
    </row>
    <row r="3077" spans="3:3" ht="18">
      <c r="C3077" s="843" t="s">
        <v>3661</v>
      </c>
    </row>
    <row r="3078" spans="3:3" ht="18">
      <c r="C3078" s="843" t="s">
        <v>3662</v>
      </c>
    </row>
    <row r="3079" spans="3:3" ht="36">
      <c r="C3079" s="843" t="s">
        <v>3663</v>
      </c>
    </row>
    <row r="3080" spans="3:3" ht="18">
      <c r="C3080" s="843" t="s">
        <v>3664</v>
      </c>
    </row>
    <row r="3081" spans="3:3" ht="18">
      <c r="C3081" s="843" t="s">
        <v>3665</v>
      </c>
    </row>
    <row r="3082" spans="3:3" ht="18">
      <c r="C3082" s="843" t="s">
        <v>3666</v>
      </c>
    </row>
    <row r="3083" spans="3:3" ht="18">
      <c r="C3083" s="843" t="s">
        <v>3667</v>
      </c>
    </row>
    <row r="3084" spans="3:3" ht="18">
      <c r="C3084" s="843" t="s">
        <v>3668</v>
      </c>
    </row>
    <row r="3085" spans="3:3" ht="18">
      <c r="C3085" s="843" t="s">
        <v>3669</v>
      </c>
    </row>
    <row r="3086" spans="3:3" ht="18">
      <c r="C3086" s="843" t="s">
        <v>3670</v>
      </c>
    </row>
    <row r="3087" spans="3:3" ht="18">
      <c r="C3087" s="843" t="s">
        <v>3671</v>
      </c>
    </row>
    <row r="3088" spans="3:3" ht="18">
      <c r="C3088" s="843" t="s">
        <v>3672</v>
      </c>
    </row>
    <row r="3089" spans="3:3" ht="18">
      <c r="C3089" s="844"/>
    </row>
    <row r="3090" spans="3:3" ht="18">
      <c r="C3090" s="845"/>
    </row>
    <row r="3091" spans="3:3" ht="18">
      <c r="C3091" s="675"/>
    </row>
    <row r="3092" spans="3:3" ht="25">
      <c r="C3092" s="846" t="s">
        <v>3673</v>
      </c>
    </row>
    <row r="3093" spans="3:3" ht="15.5">
      <c r="C3093" s="739"/>
    </row>
    <row r="3094" spans="3:3" ht="20">
      <c r="C3094" s="716" t="s">
        <v>3674</v>
      </c>
    </row>
    <row r="3095" spans="3:3" ht="20">
      <c r="C3095" s="716"/>
    </row>
    <row r="3096" spans="3:3" ht="20">
      <c r="C3096" s="810" t="s">
        <v>3675</v>
      </c>
    </row>
    <row r="3097" spans="3:3" ht="15.5">
      <c r="C3097" s="739"/>
    </row>
    <row r="3098" spans="3:3" ht="18">
      <c r="C3098" s="735" t="s">
        <v>3676</v>
      </c>
    </row>
    <row r="3099" spans="3:3" ht="18">
      <c r="C3099" s="713"/>
    </row>
    <row r="3100" spans="3:3">
      <c r="C3100" s="847" t="s">
        <v>3677</v>
      </c>
    </row>
    <row r="3101" spans="3:3" ht="18">
      <c r="C3101" s="676"/>
    </row>
    <row r="3102" spans="3:3">
      <c r="C3102" s="847" t="s">
        <v>3678</v>
      </c>
    </row>
    <row r="3103" spans="3:3" ht="18">
      <c r="C3103" s="676"/>
    </row>
    <row r="3104" spans="3:3" ht="36">
      <c r="C3104" s="847" t="s">
        <v>3679</v>
      </c>
    </row>
    <row r="3105" spans="3:3" ht="18">
      <c r="C3105" s="676"/>
    </row>
    <row r="3106" spans="3:3">
      <c r="C3106" s="847" t="s">
        <v>3680</v>
      </c>
    </row>
    <row r="3107" spans="3:3">
      <c r="C3107" s="847" t="s">
        <v>3681</v>
      </c>
    </row>
    <row r="3108" spans="3:3">
      <c r="C3108" s="847" t="s">
        <v>3682</v>
      </c>
    </row>
    <row r="3109" spans="3:3">
      <c r="C3109" s="847" t="s">
        <v>3683</v>
      </c>
    </row>
    <row r="3110" spans="3:3">
      <c r="C3110" s="847" t="s">
        <v>3684</v>
      </c>
    </row>
    <row r="3111" spans="3:3" ht="18">
      <c r="C3111" s="676"/>
    </row>
    <row r="3112" spans="3:3" ht="18">
      <c r="C3112" s="676" t="s">
        <v>3685</v>
      </c>
    </row>
    <row r="3113" spans="3:3">
      <c r="C3113" s="847" t="s">
        <v>3686</v>
      </c>
    </row>
    <row r="3114" spans="3:3">
      <c r="C3114" s="847" t="s">
        <v>3687</v>
      </c>
    </row>
    <row r="3115" spans="3:3" ht="18">
      <c r="C3115" s="847" t="s">
        <v>3688</v>
      </c>
    </row>
    <row r="3116" spans="3:3">
      <c r="C3116" s="847" t="s">
        <v>3689</v>
      </c>
    </row>
    <row r="3117" spans="3:3">
      <c r="C3117" s="847" t="s">
        <v>3690</v>
      </c>
    </row>
    <row r="3118" spans="3:3" ht="18">
      <c r="C3118" s="676"/>
    </row>
    <row r="3119" spans="3:3">
      <c r="C3119" s="847" t="s">
        <v>3691</v>
      </c>
    </row>
    <row r="3120" spans="3:3">
      <c r="C3120" s="847" t="s">
        <v>3692</v>
      </c>
    </row>
    <row r="3121" spans="3:3">
      <c r="C3121" s="847" t="s">
        <v>3693</v>
      </c>
    </row>
    <row r="3122" spans="3:3" ht="18">
      <c r="C3122" s="676"/>
    </row>
    <row r="3123" spans="3:3">
      <c r="C3123" s="847" t="s">
        <v>3694</v>
      </c>
    </row>
    <row r="3124" spans="3:3">
      <c r="C3124" s="847" t="s">
        <v>3695</v>
      </c>
    </row>
    <row r="3125" spans="3:3">
      <c r="C3125" s="847" t="s">
        <v>3696</v>
      </c>
    </row>
    <row r="3126" spans="3:3">
      <c r="C3126" s="847" t="s">
        <v>3697</v>
      </c>
    </row>
    <row r="3127" spans="3:3" ht="18">
      <c r="C3127" s="847" t="s">
        <v>3698</v>
      </c>
    </row>
    <row r="3128" spans="3:3">
      <c r="C3128" s="847" t="s">
        <v>3699</v>
      </c>
    </row>
    <row r="3129" spans="3:3">
      <c r="C3129" s="847" t="s">
        <v>3700</v>
      </c>
    </row>
    <row r="3130" spans="3:3">
      <c r="C3130" s="847" t="s">
        <v>3701</v>
      </c>
    </row>
    <row r="3131" spans="3:3" ht="18">
      <c r="C3131" s="676"/>
    </row>
    <row r="3132" spans="3:3">
      <c r="C3132" s="847" t="s">
        <v>3702</v>
      </c>
    </row>
    <row r="3133" spans="3:3">
      <c r="C3133" s="847" t="s">
        <v>3703</v>
      </c>
    </row>
    <row r="3134" spans="3:3">
      <c r="C3134" s="847" t="s">
        <v>3704</v>
      </c>
    </row>
    <row r="3135" spans="3:3">
      <c r="C3135" s="847" t="s">
        <v>3705</v>
      </c>
    </row>
    <row r="3136" spans="3:3" ht="18">
      <c r="C3136" s="676"/>
    </row>
    <row r="3137" spans="3:3">
      <c r="C3137" s="847" t="s">
        <v>3706</v>
      </c>
    </row>
    <row r="3138" spans="3:3" ht="35">
      <c r="C3138" s="847" t="s">
        <v>3707</v>
      </c>
    </row>
    <row r="3139" spans="3:3" ht="18">
      <c r="C3139" s="676"/>
    </row>
    <row r="3140" spans="3:3">
      <c r="C3140" s="847" t="s">
        <v>3708</v>
      </c>
    </row>
    <row r="3141" spans="3:3">
      <c r="C3141" s="847" t="s">
        <v>3709</v>
      </c>
    </row>
    <row r="3142" spans="3:3">
      <c r="C3142" s="847" t="s">
        <v>3710</v>
      </c>
    </row>
    <row r="3143" spans="3:3" ht="18">
      <c r="C3143" s="676" t="s">
        <v>3711</v>
      </c>
    </row>
    <row r="3144" spans="3:3" ht="18">
      <c r="C3144" s="713"/>
    </row>
    <row r="3145" spans="3:3" ht="18">
      <c r="C3145" s="848"/>
    </row>
    <row r="3146" spans="3:3" ht="18">
      <c r="C3146" s="675"/>
    </row>
    <row r="3147" spans="3:3" ht="18">
      <c r="C3147" s="675"/>
    </row>
    <row r="3148" spans="3:3" ht="18">
      <c r="C3148" s="675"/>
    </row>
    <row r="3149" spans="3:3" ht="18">
      <c r="C3149" s="675"/>
    </row>
    <row r="3150" spans="3:3" ht="18">
      <c r="C3150" s="675"/>
    </row>
    <row r="3151" spans="3:3" ht="18">
      <c r="C3151" s="675"/>
    </row>
    <row r="3152" spans="3:3" ht="18">
      <c r="C3152" s="675"/>
    </row>
    <row r="3153" spans="3:3" ht="18">
      <c r="C3153" s="675"/>
    </row>
    <row r="3154" spans="3:3" ht="18">
      <c r="C3154" s="675"/>
    </row>
    <row r="3155" spans="3:3" ht="18">
      <c r="C3155" s="675"/>
    </row>
    <row r="3156" spans="3:3" ht="18">
      <c r="C3156" s="675"/>
    </row>
    <row r="3157" spans="3:3" ht="18">
      <c r="C3157" s="675"/>
    </row>
    <row r="3158" spans="3:3" ht="18">
      <c r="C3158" s="675"/>
    </row>
    <row r="3159" spans="3:3" ht="18">
      <c r="C3159" s="675"/>
    </row>
    <row r="3160" spans="3:3" ht="18">
      <c r="C3160" s="675"/>
    </row>
    <row r="3161" spans="3:3" ht="18">
      <c r="C3161" s="675"/>
    </row>
    <row r="3162" spans="3:3" ht="18">
      <c r="C3162" s="675"/>
    </row>
    <row r="3163" spans="3:3" ht="18">
      <c r="C3163" s="675"/>
    </row>
    <row r="3164" spans="3:3" ht="18">
      <c r="C3164" s="675"/>
    </row>
    <row r="3165" spans="3:3" ht="18">
      <c r="C3165" s="675"/>
    </row>
    <row r="3166" spans="3:3" ht="18">
      <c r="C3166" s="675"/>
    </row>
    <row r="3167" spans="3:3" ht="18">
      <c r="C3167" s="675"/>
    </row>
    <row r="3168" spans="3:3" ht="18">
      <c r="C3168" s="675"/>
    </row>
    <row r="3169" spans="3:3" ht="18">
      <c r="C3169" s="675"/>
    </row>
    <row r="3170" spans="3:3" ht="18">
      <c r="C3170" s="675"/>
    </row>
    <row r="3171" spans="3:3" ht="18">
      <c r="C3171" s="675"/>
    </row>
    <row r="3172" spans="3:3" ht="18">
      <c r="C3172" s="675"/>
    </row>
    <row r="3173" spans="3:3" ht="18">
      <c r="C3173" s="849"/>
    </row>
    <row r="3174" spans="3:3" ht="20">
      <c r="C3174" s="850" t="s">
        <v>3712</v>
      </c>
    </row>
    <row r="3175" spans="3:3" ht="21">
      <c r="C3175" s="851" t="s">
        <v>3713</v>
      </c>
    </row>
    <row r="3176" spans="3:3" ht="21">
      <c r="C3176" s="851"/>
    </row>
    <row r="3177" spans="3:3" ht="21">
      <c r="C3177" s="851" t="s">
        <v>3714</v>
      </c>
    </row>
    <row r="3178" spans="3:3" ht="21">
      <c r="C3178" s="851"/>
    </row>
    <row r="3179" spans="3:3" ht="21">
      <c r="C3179" s="852" t="s">
        <v>3715</v>
      </c>
    </row>
    <row r="3180" spans="3:3" ht="21">
      <c r="C3180" s="853" t="s">
        <v>3716</v>
      </c>
    </row>
    <row r="3181" spans="3:3" ht="21">
      <c r="C3181" s="853" t="s">
        <v>3717</v>
      </c>
    </row>
    <row r="3182" spans="3:3" ht="21">
      <c r="C3182" s="853" t="s">
        <v>3718</v>
      </c>
    </row>
    <row r="3183" spans="3:3" ht="21">
      <c r="C3183" s="851" t="s">
        <v>1776</v>
      </c>
    </row>
    <row r="3184" spans="3:3" ht="21">
      <c r="C3184" s="851" t="s">
        <v>3719</v>
      </c>
    </row>
    <row r="3185" spans="3:3" ht="21">
      <c r="C3185" s="851" t="s">
        <v>3720</v>
      </c>
    </row>
    <row r="3186" spans="3:3" ht="21">
      <c r="C3186" s="851" t="s">
        <v>3721</v>
      </c>
    </row>
    <row r="3187" spans="3:3" ht="21">
      <c r="C3187" s="851" t="s">
        <v>3722</v>
      </c>
    </row>
    <row r="3188" spans="3:3" ht="21">
      <c r="C3188" s="851" t="s">
        <v>3723</v>
      </c>
    </row>
    <row r="3189" spans="3:3" ht="21">
      <c r="C3189" s="851" t="s">
        <v>3724</v>
      </c>
    </row>
    <row r="3190" spans="3:3" ht="20">
      <c r="C3190" s="850" t="s">
        <v>2028</v>
      </c>
    </row>
    <row r="3191" spans="3:3" ht="21">
      <c r="C3191" s="851" t="s">
        <v>3725</v>
      </c>
    </row>
    <row r="3192" spans="3:3" ht="21">
      <c r="C3192" s="851" t="s">
        <v>3726</v>
      </c>
    </row>
    <row r="3193" spans="3:3" ht="21">
      <c r="C3193" s="851" t="s">
        <v>3727</v>
      </c>
    </row>
    <row r="3194" spans="3:3" ht="21">
      <c r="C3194" s="851" t="s">
        <v>1776</v>
      </c>
    </row>
    <row r="3195" spans="3:3" ht="21">
      <c r="C3195" s="851" t="s">
        <v>3728</v>
      </c>
    </row>
    <row r="3196" spans="3:3" ht="21">
      <c r="C3196" s="851" t="s">
        <v>3729</v>
      </c>
    </row>
    <row r="3197" spans="3:3" ht="21">
      <c r="C3197" s="851" t="s">
        <v>3730</v>
      </c>
    </row>
    <row r="3198" spans="3:3" ht="21">
      <c r="C3198" s="851" t="s">
        <v>3731</v>
      </c>
    </row>
    <row r="3199" spans="3:3" ht="21">
      <c r="C3199" s="854" t="s">
        <v>3732</v>
      </c>
    </row>
    <row r="3200" spans="3:3" ht="21">
      <c r="C3200" s="852" t="s">
        <v>3733</v>
      </c>
    </row>
    <row r="3201" spans="3:3" ht="21">
      <c r="C3201" s="851" t="s">
        <v>3734</v>
      </c>
    </row>
    <row r="3202" spans="3:3" ht="21">
      <c r="C3202" s="855" t="s">
        <v>3735</v>
      </c>
    </row>
    <row r="3203" spans="3:3" ht="21">
      <c r="C3203" s="851"/>
    </row>
    <row r="3204" spans="3:3" ht="21">
      <c r="C3204" s="851" t="s">
        <v>3736</v>
      </c>
    </row>
    <row r="3205" spans="3:3" ht="21">
      <c r="C3205" s="850" t="s">
        <v>3737</v>
      </c>
    </row>
    <row r="3206" spans="3:3" ht="20">
      <c r="C3206" s="850"/>
    </row>
    <row r="3207" spans="3:3" ht="21">
      <c r="C3207" s="851" t="s">
        <v>3738</v>
      </c>
    </row>
    <row r="3208" spans="3:3" ht="20">
      <c r="C3208" s="850"/>
    </row>
    <row r="3209" spans="3:3" ht="21">
      <c r="C3209" s="851" t="s">
        <v>3739</v>
      </c>
    </row>
    <row r="3210" spans="3:3" ht="15.5">
      <c r="C3210" s="856">
        <v>42467</v>
      </c>
    </row>
    <row r="3211" spans="3:3" ht="23">
      <c r="C3211" s="857"/>
    </row>
    <row r="3212" spans="3:3" ht="23">
      <c r="C3212" s="654"/>
    </row>
    <row r="3213" spans="3:3" ht="18">
      <c r="C3213" s="858" t="s">
        <v>3740</v>
      </c>
    </row>
    <row r="3214" spans="3:3" ht="18">
      <c r="C3214" s="858" t="s">
        <v>3741</v>
      </c>
    </row>
    <row r="3215" spans="3:3" ht="36">
      <c r="C3215" s="858" t="s">
        <v>3742</v>
      </c>
    </row>
    <row r="3216" spans="3:3" ht="18">
      <c r="C3216" s="858" t="s">
        <v>3743</v>
      </c>
    </row>
    <row r="3217" spans="3:3" ht="36">
      <c r="C3217" s="858" t="s">
        <v>3744</v>
      </c>
    </row>
    <row r="3218" spans="3:3" ht="36">
      <c r="C3218" s="858" t="s">
        <v>3745</v>
      </c>
    </row>
    <row r="3219" spans="3:3" ht="18">
      <c r="C3219" s="858" t="s">
        <v>3746</v>
      </c>
    </row>
    <row r="3220" spans="3:3">
      <c r="C3220" s="859" t="s">
        <v>3747</v>
      </c>
    </row>
    <row r="3221" spans="3:3" ht="15.5">
      <c r="C3221" s="739"/>
    </row>
    <row r="3222" spans="3:3" ht="15.5">
      <c r="C3222" s="860"/>
    </row>
    <row r="3223" spans="3:3" ht="15.5">
      <c r="C3223" s="739"/>
    </row>
    <row r="3224" spans="3:3" ht="15.5">
      <c r="C3224" s="739" t="s">
        <v>3748</v>
      </c>
    </row>
    <row r="3225" spans="3:3" ht="15.5">
      <c r="C3225" s="739" t="s">
        <v>3749</v>
      </c>
    </row>
    <row r="3226" spans="3:3" ht="15.5">
      <c r="C3226" s="739"/>
    </row>
    <row r="3227" spans="3:3" ht="15.5">
      <c r="C3227" s="739" t="s">
        <v>3750</v>
      </c>
    </row>
    <row r="3228" spans="3:3" ht="15.5">
      <c r="C3228" s="861" t="s">
        <v>3751</v>
      </c>
    </row>
    <row r="3229" spans="3:3" ht="15.5">
      <c r="C3229" s="739" t="s">
        <v>3752</v>
      </c>
    </row>
    <row r="3230" spans="3:3" ht="15.5">
      <c r="C3230" s="739" t="s">
        <v>3753</v>
      </c>
    </row>
    <row r="3231" spans="3:3" ht="15.5">
      <c r="C3231" s="739" t="s">
        <v>3754</v>
      </c>
    </row>
    <row r="3232" spans="3:3" ht="15.5">
      <c r="C3232" s="739" t="s">
        <v>3755</v>
      </c>
    </row>
    <row r="3233" spans="3:3" ht="15.5">
      <c r="C3233" s="739" t="s">
        <v>3756</v>
      </c>
    </row>
    <row r="3234" spans="3:3" ht="15.5">
      <c r="C3234" s="739" t="s">
        <v>3757</v>
      </c>
    </row>
    <row r="3235" spans="3:3" ht="15.5">
      <c r="C3235" s="739" t="s">
        <v>3758</v>
      </c>
    </row>
    <row r="3236" spans="3:3" ht="15.5">
      <c r="C3236" s="739" t="s">
        <v>3759</v>
      </c>
    </row>
    <row r="3237" spans="3:3" ht="15.5">
      <c r="C3237" s="739"/>
    </row>
    <row r="3238" spans="3:3" ht="15.5">
      <c r="C3238" s="739" t="s">
        <v>3760</v>
      </c>
    </row>
    <row r="3239" spans="3:3" ht="15.5">
      <c r="C3239" s="739" t="s">
        <v>3761</v>
      </c>
    </row>
    <row r="3240" spans="3:3" ht="15.5">
      <c r="C3240" s="739" t="s">
        <v>3762</v>
      </c>
    </row>
    <row r="3241" spans="3:3" ht="15.5">
      <c r="C3241" s="739" t="s">
        <v>3763</v>
      </c>
    </row>
    <row r="3242" spans="3:3" ht="15.5">
      <c r="C3242" s="739" t="s">
        <v>3764</v>
      </c>
    </row>
    <row r="3243" spans="3:3" ht="15.5">
      <c r="C3243" s="739" t="s">
        <v>3765</v>
      </c>
    </row>
    <row r="3244" spans="3:3" ht="15.5">
      <c r="C3244" s="739" t="s">
        <v>3766</v>
      </c>
    </row>
    <row r="3245" spans="3:3" ht="15.5">
      <c r="C3245" s="739" t="s">
        <v>3767</v>
      </c>
    </row>
    <row r="3246" spans="3:3" ht="15.5">
      <c r="C3246" s="739" t="s">
        <v>3768</v>
      </c>
    </row>
    <row r="3247" spans="3:3" ht="15.5">
      <c r="C3247" s="739" t="s">
        <v>3769</v>
      </c>
    </row>
    <row r="3248" spans="3:3" ht="15.5">
      <c r="C3248" s="739" t="s">
        <v>3770</v>
      </c>
    </row>
    <row r="3249" spans="3:3" ht="15.5">
      <c r="C3249" s="739" t="s">
        <v>3771</v>
      </c>
    </row>
    <row r="3250" spans="3:3" ht="15.5">
      <c r="C3250" s="739" t="s">
        <v>3772</v>
      </c>
    </row>
    <row r="3251" spans="3:3" ht="15.5">
      <c r="C3251" s="739" t="s">
        <v>3773</v>
      </c>
    </row>
    <row r="3252" spans="3:3" ht="15.5">
      <c r="C3252" s="739" t="s">
        <v>3774</v>
      </c>
    </row>
    <row r="3253" spans="3:3" ht="15.5">
      <c r="C3253" s="739" t="s">
        <v>3767</v>
      </c>
    </row>
    <row r="3254" spans="3:3" ht="15.5">
      <c r="C3254" s="739" t="s">
        <v>3775</v>
      </c>
    </row>
    <row r="3255" spans="3:3" ht="15.5">
      <c r="C3255" s="739" t="s">
        <v>3776</v>
      </c>
    </row>
    <row r="3256" spans="3:3" ht="15.5">
      <c r="C3256" s="739" t="s">
        <v>3777</v>
      </c>
    </row>
    <row r="3257" spans="3:3" ht="15.5">
      <c r="C3257" s="739" t="s">
        <v>3767</v>
      </c>
    </row>
    <row r="3258" spans="3:3" ht="15.5">
      <c r="C3258" s="739" t="s">
        <v>3778</v>
      </c>
    </row>
    <row r="3259" spans="3:3" ht="15.5">
      <c r="C3259" s="739" t="s">
        <v>3779</v>
      </c>
    </row>
    <row r="3260" spans="3:3" ht="15.5">
      <c r="C3260" s="739" t="s">
        <v>3780</v>
      </c>
    </row>
    <row r="3261" spans="3:3" ht="15.5">
      <c r="C3261" s="739"/>
    </row>
    <row r="3262" spans="3:3" ht="15.5">
      <c r="C3262" s="860"/>
    </row>
    <row r="3263" spans="3:3" ht="15.5">
      <c r="C3263" s="739"/>
    </row>
    <row r="3264" spans="3:3" ht="15.5">
      <c r="C3264" s="862" t="s">
        <v>3781</v>
      </c>
    </row>
    <row r="3265" spans="3:3" ht="15.5">
      <c r="C3265" s="739"/>
    </row>
    <row r="3266" spans="3:3" ht="15.5">
      <c r="C3266" s="862" t="s">
        <v>3782</v>
      </c>
    </row>
    <row r="3267" spans="3:3" ht="15.5">
      <c r="C3267" s="739"/>
    </row>
    <row r="3268" spans="3:3" ht="15.5">
      <c r="C3268" s="862" t="s">
        <v>3783</v>
      </c>
    </row>
    <row r="3269" spans="3:3" ht="15.5">
      <c r="C3269" s="862" t="s">
        <v>3784</v>
      </c>
    </row>
    <row r="3270" spans="3:3" ht="15.5">
      <c r="C3270" s="739"/>
    </row>
    <row r="3271" spans="3:3" ht="15.5">
      <c r="C3271" s="862" t="s">
        <v>3785</v>
      </c>
    </row>
    <row r="3272" spans="3:3" ht="15.5">
      <c r="C3272" s="862" t="s">
        <v>3786</v>
      </c>
    </row>
    <row r="3273" spans="3:3" ht="15.5">
      <c r="C3273" s="862" t="s">
        <v>3787</v>
      </c>
    </row>
    <row r="3274" spans="3:3" ht="15.5">
      <c r="C3274" s="862" t="s">
        <v>3788</v>
      </c>
    </row>
    <row r="3275" spans="3:3" ht="15.5">
      <c r="C3275" s="739"/>
    </row>
    <row r="3276" spans="3:3" ht="15.5">
      <c r="C3276" s="862" t="s">
        <v>3789</v>
      </c>
    </row>
    <row r="3277" spans="3:3" ht="15.5">
      <c r="C3277" s="862" t="s">
        <v>3790</v>
      </c>
    </row>
    <row r="3278" spans="3:3" ht="15.5">
      <c r="C3278" s="862" t="s">
        <v>3791</v>
      </c>
    </row>
    <row r="3279" spans="3:3" ht="15.5">
      <c r="C3279" s="739"/>
    </row>
    <row r="3280" spans="3:3" ht="15.5">
      <c r="C3280" s="862" t="s">
        <v>3792</v>
      </c>
    </row>
    <row r="3281" spans="3:3" ht="15.5">
      <c r="C3281" s="862" t="s">
        <v>3793</v>
      </c>
    </row>
    <row r="3282" spans="3:3" ht="15.5">
      <c r="C3282" s="739"/>
    </row>
    <row r="3283" spans="3:3" ht="15.5">
      <c r="C3283" s="862" t="s">
        <v>3794</v>
      </c>
    </row>
    <row r="3284" spans="3:3" ht="15.5">
      <c r="C3284" s="739"/>
    </row>
    <row r="3285" spans="3:3" ht="15.5">
      <c r="C3285" s="862" t="s">
        <v>3785</v>
      </c>
    </row>
    <row r="3286" spans="3:3" ht="15.5">
      <c r="C3286" s="862" t="s">
        <v>3795</v>
      </c>
    </row>
    <row r="3287" spans="3:3" ht="15.5">
      <c r="C3287" s="739"/>
    </row>
    <row r="3288" spans="3:3" ht="15.5">
      <c r="C3288" s="862" t="s">
        <v>3796</v>
      </c>
    </row>
    <row r="3289" spans="3:3" ht="15.5">
      <c r="C3289" s="862" t="s">
        <v>3797</v>
      </c>
    </row>
    <row r="3290" spans="3:3" ht="15.5">
      <c r="C3290" s="862" t="s">
        <v>3798</v>
      </c>
    </row>
    <row r="3291" spans="3:3" ht="15.5">
      <c r="C3291" s="739"/>
    </row>
    <row r="3292" spans="3:3" ht="15.5">
      <c r="C3292" s="862" t="s">
        <v>3799</v>
      </c>
    </row>
    <row r="3293" spans="3:3" ht="15.5">
      <c r="C3293" s="739"/>
    </row>
    <row r="3294" spans="3:3" ht="15.5">
      <c r="C3294" s="862" t="s">
        <v>3800</v>
      </c>
    </row>
    <row r="3295" spans="3:3" ht="15.5">
      <c r="C3295" s="739"/>
    </row>
    <row r="3296" spans="3:3" ht="15.5">
      <c r="C3296" s="863"/>
    </row>
    <row r="3297" spans="3:3" ht="15.5">
      <c r="C3297" s="739"/>
    </row>
    <row r="3298" spans="3:3" ht="20">
      <c r="C3298" s="864" t="s">
        <v>3801</v>
      </c>
    </row>
    <row r="3299" spans="3:3" ht="15.5">
      <c r="C3299" s="739"/>
    </row>
    <row r="3300" spans="3:3" ht="15.5">
      <c r="C3300" s="743" t="s">
        <v>3802</v>
      </c>
    </row>
    <row r="3301" spans="3:3" ht="15.5">
      <c r="C3301" s="743" t="s">
        <v>3803</v>
      </c>
    </row>
    <row r="3302" spans="3:3" ht="15.5">
      <c r="C3302" s="743" t="s">
        <v>3804</v>
      </c>
    </row>
    <row r="3303" spans="3:3" ht="15.5">
      <c r="C3303" s="743" t="s">
        <v>3805</v>
      </c>
    </row>
    <row r="3304" spans="3:3" ht="31">
      <c r="C3304" s="743" t="s">
        <v>3806</v>
      </c>
    </row>
    <row r="3305" spans="3:3" ht="31">
      <c r="C3305" s="743" t="s">
        <v>3807</v>
      </c>
    </row>
    <row r="3306" spans="3:3" ht="15.5">
      <c r="C3306" s="743" t="s">
        <v>3808</v>
      </c>
    </row>
    <row r="3307" spans="3:3" ht="15.5">
      <c r="C3307" s="743" t="s">
        <v>3809</v>
      </c>
    </row>
    <row r="3308" spans="3:3" ht="15.5">
      <c r="C3308" s="743"/>
    </row>
    <row r="3309" spans="3:3" ht="15.5">
      <c r="C3309" s="743"/>
    </row>
    <row r="3310" spans="3:3" ht="15.5">
      <c r="C3310" s="801"/>
    </row>
    <row r="3311" spans="3:3" ht="15.5">
      <c r="C3311" s="743"/>
    </row>
    <row r="3312" spans="3:3" ht="14">
      <c r="C3312" s="865" t="s">
        <v>3810</v>
      </c>
    </row>
    <row r="3313" spans="3:3" ht="14">
      <c r="C3313" s="866"/>
    </row>
    <row r="3314" spans="3:3" ht="14">
      <c r="C3314" s="865" t="s">
        <v>3811</v>
      </c>
    </row>
    <row r="3315" spans="3:3" ht="14">
      <c r="C3315" s="867" t="s">
        <v>3812</v>
      </c>
    </row>
    <row r="3316" spans="3:3" ht="14">
      <c r="C3316" s="867" t="s">
        <v>3813</v>
      </c>
    </row>
    <row r="3317" spans="3:3" ht="14">
      <c r="C3317" s="867" t="s">
        <v>3814</v>
      </c>
    </row>
    <row r="3318" spans="3:3" ht="14">
      <c r="C3318" s="867" t="s">
        <v>3815</v>
      </c>
    </row>
    <row r="3319" spans="3:3" ht="14">
      <c r="C3319" s="867" t="s">
        <v>3816</v>
      </c>
    </row>
    <row r="3320" spans="3:3" ht="14">
      <c r="C3320" s="867" t="s">
        <v>3817</v>
      </c>
    </row>
    <row r="3321" spans="3:3" ht="14">
      <c r="C3321" s="867" t="s">
        <v>3818</v>
      </c>
    </row>
    <row r="3322" spans="3:3" ht="14">
      <c r="C3322" s="867" t="s">
        <v>3819</v>
      </c>
    </row>
    <row r="3323" spans="3:3" ht="14">
      <c r="C3323" s="867" t="s">
        <v>3820</v>
      </c>
    </row>
    <row r="3324" spans="3:3" ht="14">
      <c r="C3324" s="867" t="s">
        <v>3821</v>
      </c>
    </row>
    <row r="3325" spans="3:3" ht="14">
      <c r="C3325" s="867" t="s">
        <v>3822</v>
      </c>
    </row>
    <row r="3326" spans="3:3" ht="14">
      <c r="C3326" s="867" t="s">
        <v>3823</v>
      </c>
    </row>
    <row r="3327" spans="3:3" ht="14">
      <c r="C3327" s="867" t="s">
        <v>3824</v>
      </c>
    </row>
    <row r="3328" spans="3:3" ht="14">
      <c r="C3328" s="867" t="s">
        <v>3825</v>
      </c>
    </row>
    <row r="3329" spans="3:3" ht="14">
      <c r="C3329" s="867" t="s">
        <v>3826</v>
      </c>
    </row>
    <row r="3330" spans="3:3" ht="14">
      <c r="C3330" s="867" t="s">
        <v>3827</v>
      </c>
    </row>
    <row r="3331" spans="3:3" ht="14">
      <c r="C3331" s="867" t="s">
        <v>3828</v>
      </c>
    </row>
    <row r="3332" spans="3:3" ht="14">
      <c r="C3332" s="867" t="s">
        <v>3829</v>
      </c>
    </row>
    <row r="3333" spans="3:3" ht="14">
      <c r="C3333" s="867" t="s">
        <v>3830</v>
      </c>
    </row>
    <row r="3334" spans="3:3" ht="14">
      <c r="C3334" s="867" t="s">
        <v>3831</v>
      </c>
    </row>
    <row r="3335" spans="3:3" ht="14">
      <c r="C3335" s="867" t="s">
        <v>3832</v>
      </c>
    </row>
    <row r="3336" spans="3:3" ht="14">
      <c r="C3336" s="867" t="s">
        <v>3833</v>
      </c>
    </row>
    <row r="3337" spans="3:3" ht="14">
      <c r="C3337" s="867" t="s">
        <v>3834</v>
      </c>
    </row>
    <row r="3338" spans="3:3" ht="14">
      <c r="C3338" s="867" t="s">
        <v>3835</v>
      </c>
    </row>
    <row r="3339" spans="3:3" ht="14">
      <c r="C3339" s="867" t="s">
        <v>3836</v>
      </c>
    </row>
    <row r="3340" spans="3:3" ht="14">
      <c r="C3340" s="867" t="s">
        <v>3837</v>
      </c>
    </row>
    <row r="3341" spans="3:3" ht="14">
      <c r="C3341" s="867" t="s">
        <v>3838</v>
      </c>
    </row>
    <row r="3342" spans="3:3" ht="14">
      <c r="C3342" s="867" t="s">
        <v>3839</v>
      </c>
    </row>
    <row r="3343" spans="3:3" ht="14">
      <c r="C3343" s="867" t="s">
        <v>3840</v>
      </c>
    </row>
    <row r="3344" spans="3:3" ht="14">
      <c r="C3344" s="867" t="s">
        <v>3841</v>
      </c>
    </row>
    <row r="3345" spans="3:3" ht="14">
      <c r="C3345" s="867" t="s">
        <v>3842</v>
      </c>
    </row>
    <row r="3346" spans="3:3" ht="14">
      <c r="C3346" s="867" t="s">
        <v>3843</v>
      </c>
    </row>
    <row r="3347" spans="3:3" ht="14">
      <c r="C3347" s="867" t="s">
        <v>3844</v>
      </c>
    </row>
    <row r="3348" spans="3:3" ht="14">
      <c r="C3348" s="867" t="s">
        <v>3845</v>
      </c>
    </row>
    <row r="3349" spans="3:3" ht="14">
      <c r="C3349" s="867" t="s">
        <v>3846</v>
      </c>
    </row>
    <row r="3350" spans="3:3" ht="14">
      <c r="C3350" s="867" t="s">
        <v>3847</v>
      </c>
    </row>
    <row r="3351" spans="3:3" ht="14">
      <c r="C3351" s="867" t="s">
        <v>3848</v>
      </c>
    </row>
    <row r="3352" spans="3:3" ht="14">
      <c r="C3352" s="867" t="s">
        <v>3849</v>
      </c>
    </row>
    <row r="3353" spans="3:3" ht="14">
      <c r="C3353" s="867" t="s">
        <v>3850</v>
      </c>
    </row>
    <row r="3354" spans="3:3" ht="14">
      <c r="C3354" s="867" t="s">
        <v>3851</v>
      </c>
    </row>
    <row r="3355" spans="3:3" ht="14">
      <c r="C3355" s="867" t="s">
        <v>3852</v>
      </c>
    </row>
    <row r="3356" spans="3:3" ht="14">
      <c r="C3356" s="867" t="s">
        <v>3853</v>
      </c>
    </row>
    <row r="3357" spans="3:3" ht="14">
      <c r="C3357" s="867" t="s">
        <v>3854</v>
      </c>
    </row>
    <row r="3358" spans="3:3" ht="14">
      <c r="C3358" s="867" t="s">
        <v>3855</v>
      </c>
    </row>
    <row r="3359" spans="3:3" ht="14">
      <c r="C3359" s="867" t="s">
        <v>3856</v>
      </c>
    </row>
    <row r="3360" spans="3:3" ht="14">
      <c r="C3360" s="867" t="s">
        <v>3857</v>
      </c>
    </row>
    <row r="3361" spans="3:3" ht="14">
      <c r="C3361" s="867" t="s">
        <v>3858</v>
      </c>
    </row>
    <row r="3362" spans="3:3" ht="14">
      <c r="C3362" s="867" t="s">
        <v>3859</v>
      </c>
    </row>
    <row r="3363" spans="3:3" ht="14">
      <c r="C3363" s="867" t="s">
        <v>3860</v>
      </c>
    </row>
    <row r="3364" spans="3:3" ht="14">
      <c r="C3364" s="867" t="s">
        <v>3861</v>
      </c>
    </row>
    <row r="3365" spans="3:3" ht="14">
      <c r="C3365" s="867" t="s">
        <v>3862</v>
      </c>
    </row>
    <row r="3366" spans="3:3" ht="14">
      <c r="C3366" s="866"/>
    </row>
    <row r="3367" spans="3:3" ht="14">
      <c r="C3367" s="865" t="s">
        <v>3863</v>
      </c>
    </row>
    <row r="3368" spans="3:3" ht="14">
      <c r="C3368" s="866"/>
    </row>
    <row r="3369" spans="3:3" ht="14">
      <c r="C3369" s="865" t="s">
        <v>3864</v>
      </c>
    </row>
    <row r="3370" spans="3:3" ht="15.5">
      <c r="C3370" s="739"/>
    </row>
    <row r="3371" spans="3:3">
      <c r="C3371" s="624"/>
    </row>
    <row r="3373" spans="3:3" ht="28">
      <c r="C3373" s="907" t="s">
        <v>3967</v>
      </c>
    </row>
    <row r="3374" spans="3:3" ht="14">
      <c r="C3374" s="907" t="s">
        <v>3968</v>
      </c>
    </row>
    <row r="3375" spans="3:3" ht="14">
      <c r="C3375" s="907" t="s">
        <v>3969</v>
      </c>
    </row>
    <row r="3376" spans="3:3" ht="28">
      <c r="C3376" s="907" t="s">
        <v>3970</v>
      </c>
    </row>
    <row r="3377" spans="3:3" ht="14">
      <c r="C3377" s="907" t="s">
        <v>3971</v>
      </c>
    </row>
    <row r="3378" spans="3:3" ht="14">
      <c r="C3378" s="907" t="s">
        <v>3972</v>
      </c>
    </row>
    <row r="3379" spans="3:3" ht="28">
      <c r="C3379" s="907" t="s">
        <v>3973</v>
      </c>
    </row>
    <row r="3380" spans="3:3" ht="14">
      <c r="C3380" s="907" t="s">
        <v>3974</v>
      </c>
    </row>
    <row r="3381" spans="3:3" ht="14">
      <c r="C3381" s="907" t="s">
        <v>3975</v>
      </c>
    </row>
    <row r="3382" spans="3:3" ht="14">
      <c r="C3382" s="907" t="s">
        <v>3976</v>
      </c>
    </row>
    <row r="3383" spans="3:3" ht="14">
      <c r="C3383" s="907" t="s">
        <v>3977</v>
      </c>
    </row>
    <row r="3384" spans="3:3" ht="14">
      <c r="C3384" s="907" t="s">
        <v>3978</v>
      </c>
    </row>
    <row r="3385" spans="3:3" ht="28">
      <c r="C3385" s="907" t="s">
        <v>3979</v>
      </c>
    </row>
    <row r="3386" spans="3:3" ht="28">
      <c r="C3386" s="907" t="s">
        <v>3980</v>
      </c>
    </row>
    <row r="3387" spans="3:3" ht="14">
      <c r="C3387" s="907" t="s">
        <v>3981</v>
      </c>
    </row>
    <row r="3388" spans="3:3" ht="28">
      <c r="C3388" s="907" t="s">
        <v>3982</v>
      </c>
    </row>
    <row r="3389" spans="3:3">
      <c r="C3389" s="908" t="s">
        <v>3983</v>
      </c>
    </row>
    <row r="3390" spans="3:3" ht="35">
      <c r="C3390" s="908" t="s">
        <v>3984</v>
      </c>
    </row>
    <row r="3391" spans="3:3">
      <c r="C3391" s="908" t="s">
        <v>3985</v>
      </c>
    </row>
    <row r="3392" spans="3:3">
      <c r="C3392" s="908" t="s">
        <v>3986</v>
      </c>
    </row>
    <row r="3394" spans="3:3">
      <c r="C3394" s="624"/>
    </row>
    <row r="3396" spans="3:3" ht="20">
      <c r="C3396" s="914" t="s">
        <v>3994</v>
      </c>
    </row>
    <row r="3397" spans="3:3" ht="14">
      <c r="C3397" s="880"/>
    </row>
    <row r="3398" spans="3:3" ht="20">
      <c r="C3398" s="914" t="s">
        <v>3995</v>
      </c>
    </row>
    <row r="3399" spans="3:3" ht="20">
      <c r="C3399" s="914"/>
    </row>
    <row r="3400" spans="3:3" ht="20">
      <c r="C3400" s="914" t="s">
        <v>3996</v>
      </c>
    </row>
    <row r="3401" spans="3:3" ht="20">
      <c r="C3401" s="914" t="s">
        <v>3997</v>
      </c>
    </row>
    <row r="3402" spans="3:3" ht="20">
      <c r="C3402" s="914" t="s">
        <v>3998</v>
      </c>
    </row>
    <row r="3403" spans="3:3" ht="20">
      <c r="C3403" s="914"/>
    </row>
    <row r="3404" spans="3:3" ht="20">
      <c r="C3404" s="914" t="s">
        <v>3999</v>
      </c>
    </row>
    <row r="3405" spans="3:3" ht="20">
      <c r="C3405" s="914"/>
    </row>
    <row r="3406" spans="3:3" ht="20">
      <c r="C3406" s="914" t="s">
        <v>4000</v>
      </c>
    </row>
    <row r="3407" spans="3:3" ht="20">
      <c r="C3407" s="914" t="s">
        <v>4001</v>
      </c>
    </row>
    <row r="3408" spans="3:3" ht="20">
      <c r="C3408" s="914" t="s">
        <v>4002</v>
      </c>
    </row>
    <row r="3409" spans="3:3" ht="20">
      <c r="C3409" s="914"/>
    </row>
    <row r="3410" spans="3:3" ht="20">
      <c r="C3410" s="914" t="s">
        <v>4003</v>
      </c>
    </row>
    <row r="3411" spans="3:3" ht="20">
      <c r="C3411" s="914"/>
    </row>
    <row r="3412" spans="3:3" ht="20">
      <c r="C3412" s="914" t="s">
        <v>4004</v>
      </c>
    </row>
    <row r="3413" spans="3:3" ht="20">
      <c r="C3413" s="914"/>
    </row>
    <row r="3414" spans="3:3" ht="20">
      <c r="C3414" s="914" t="s">
        <v>4005</v>
      </c>
    </row>
    <row r="3415" spans="3:3" ht="20">
      <c r="C3415" s="914"/>
    </row>
    <row r="3416" spans="3:3" ht="20">
      <c r="C3416" s="914" t="s">
        <v>4006</v>
      </c>
    </row>
    <row r="3417" spans="3:3" ht="20">
      <c r="C3417" s="914" t="s">
        <v>4007</v>
      </c>
    </row>
    <row r="3418" spans="3:3" ht="20">
      <c r="C3418" s="914" t="s">
        <v>4008</v>
      </c>
    </row>
    <row r="3419" spans="3:3" ht="20">
      <c r="C3419" s="914"/>
    </row>
    <row r="3420" spans="3:3" ht="20">
      <c r="C3420" s="914" t="s">
        <v>4009</v>
      </c>
    </row>
    <row r="3421" spans="3:3" ht="20">
      <c r="C3421" s="914"/>
    </row>
    <row r="3422" spans="3:3" ht="20">
      <c r="C3422" s="914" t="s">
        <v>4010</v>
      </c>
    </row>
    <row r="3423" spans="3:3" ht="14">
      <c r="C3423" s="880"/>
    </row>
    <row r="3424" spans="3:3" ht="20">
      <c r="C3424" s="915" t="s">
        <v>4011</v>
      </c>
    </row>
    <row r="3425" spans="3:3" ht="14">
      <c r="C3425" s="880"/>
    </row>
    <row r="3426" spans="3:3" ht="20">
      <c r="C3426" s="916" t="s">
        <v>4012</v>
      </c>
    </row>
    <row r="3427" spans="3:3" ht="14">
      <c r="C3427" s="880"/>
    </row>
    <row r="3428" spans="3:3" ht="20">
      <c r="C3428" s="916" t="s">
        <v>4013</v>
      </c>
    </row>
    <row r="3429" spans="3:3" ht="14">
      <c r="C3429" s="880"/>
    </row>
    <row r="3430" spans="3:3" ht="20">
      <c r="C3430" s="917" t="s">
        <v>4014</v>
      </c>
    </row>
    <row r="3431" spans="3:3" ht="14">
      <c r="C3431" s="880"/>
    </row>
    <row r="3432" spans="3:3" ht="14">
      <c r="C3432" s="880"/>
    </row>
    <row r="3433" spans="3:3" ht="20">
      <c r="C3433" s="916" t="s">
        <v>4015</v>
      </c>
    </row>
    <row r="3434" spans="3:3" ht="20">
      <c r="C3434" s="919" t="s">
        <v>4030</v>
      </c>
    </row>
    <row r="3435" spans="3:3" ht="20">
      <c r="C3435" s="919" t="s">
        <v>4031</v>
      </c>
    </row>
    <row r="3436" spans="3:3" ht="20">
      <c r="C3436" s="919" t="s">
        <v>4032</v>
      </c>
    </row>
    <row r="3437" spans="3:3" ht="14">
      <c r="C3437" s="880"/>
    </row>
    <row r="3438" spans="3:3" ht="20">
      <c r="C3438" s="917" t="s">
        <v>4016</v>
      </c>
    </row>
    <row r="3439" spans="3:3" ht="20.5">
      <c r="C3439" s="918" t="s">
        <v>4029</v>
      </c>
    </row>
    <row r="3440" spans="3:3" ht="14">
      <c r="C3440" s="880"/>
    </row>
    <row r="3441" spans="3:3" ht="20">
      <c r="C3441" s="916" t="s">
        <v>4017</v>
      </c>
    </row>
    <row r="3442" spans="3:3" ht="20">
      <c r="C3442" s="919" t="s">
        <v>4033</v>
      </c>
    </row>
    <row r="3443" spans="3:3" ht="14">
      <c r="C3443" s="880"/>
    </row>
    <row r="3444" spans="3:3" ht="14">
      <c r="C3444" s="880"/>
    </row>
    <row r="3445" spans="3:3" ht="20">
      <c r="C3445" s="916" t="s">
        <v>4018</v>
      </c>
    </row>
    <row r="3446" spans="3:3" ht="14">
      <c r="C3446" s="880"/>
    </row>
    <row r="3447" spans="3:3" ht="20">
      <c r="C3447" s="916" t="s">
        <v>4019</v>
      </c>
    </row>
    <row r="3448" spans="3:3" ht="20">
      <c r="C3448" s="919" t="s">
        <v>4034</v>
      </c>
    </row>
    <row r="3449" spans="3:3" ht="20">
      <c r="C3449" s="919" t="s">
        <v>4035</v>
      </c>
    </row>
    <row r="3450" spans="3:3" ht="20">
      <c r="C3450" s="919" t="s">
        <v>4036</v>
      </c>
    </row>
    <row r="3451" spans="3:3" ht="20.5">
      <c r="C3451" s="918" t="s">
        <v>4037</v>
      </c>
    </row>
    <row r="3452" spans="3:3" ht="14">
      <c r="C3452" s="880"/>
    </row>
    <row r="3453" spans="3:3" ht="20">
      <c r="C3453" s="920" t="s">
        <v>4020</v>
      </c>
    </row>
    <row r="3454" spans="3:3" ht="40">
      <c r="C3454" s="919" t="s">
        <v>4038</v>
      </c>
    </row>
    <row r="3455" spans="3:3" ht="20">
      <c r="C3455" s="919" t="s">
        <v>4039</v>
      </c>
    </row>
    <row r="3456" spans="3:3" ht="14">
      <c r="C3456" s="880"/>
    </row>
    <row r="3457" spans="3:3" ht="20">
      <c r="C3457" s="921" t="s">
        <v>4021</v>
      </c>
    </row>
    <row r="3458" spans="3:3" ht="14">
      <c r="C3458" s="8"/>
    </row>
    <row r="3459" spans="3:3" ht="14">
      <c r="C3459" s="880"/>
    </row>
    <row r="3460" spans="3:3" ht="20">
      <c r="C3460" s="916" t="s">
        <v>4022</v>
      </c>
    </row>
    <row r="3461" spans="3:3" ht="20">
      <c r="C3461" s="919" t="s">
        <v>4040</v>
      </c>
    </row>
    <row r="3462" spans="3:3" ht="20">
      <c r="C3462" s="919" t="s">
        <v>4029</v>
      </c>
    </row>
    <row r="3463" spans="3:3" ht="14">
      <c r="C3463" s="880"/>
    </row>
    <row r="3464" spans="3:3" ht="20">
      <c r="C3464" s="920" t="s">
        <v>4023</v>
      </c>
    </row>
    <row r="3465" spans="3:3" ht="20">
      <c r="C3465" s="919" t="s">
        <v>4041</v>
      </c>
    </row>
    <row r="3466" spans="3:3" ht="20">
      <c r="C3466" s="919" t="s">
        <v>4042</v>
      </c>
    </row>
    <row r="3467" spans="3:3" ht="40">
      <c r="C3467" s="919" t="s">
        <v>4043</v>
      </c>
    </row>
    <row r="3468" spans="3:3" ht="14">
      <c r="C3468" s="8"/>
    </row>
    <row r="3469" spans="3:3" ht="14">
      <c r="C3469" s="880"/>
    </row>
    <row r="3470" spans="3:3" ht="20">
      <c r="C3470" s="916" t="s">
        <v>4024</v>
      </c>
    </row>
    <row r="3471" spans="3:3" ht="20">
      <c r="C3471" s="919" t="s">
        <v>4044</v>
      </c>
    </row>
    <row r="3472" spans="3:3" ht="14">
      <c r="C3472" s="880"/>
    </row>
    <row r="3473" spans="3:6" ht="40">
      <c r="C3473" s="916" t="s">
        <v>4025</v>
      </c>
    </row>
    <row r="3474" spans="3:6" ht="20">
      <c r="C3474" s="919" t="s">
        <v>4045</v>
      </c>
    </row>
    <row r="3475" spans="3:6" ht="14">
      <c r="C3475" s="880"/>
    </row>
    <row r="3476" spans="3:6" ht="20">
      <c r="C3476" s="917" t="s">
        <v>4026</v>
      </c>
    </row>
    <row r="3477" spans="3:6" ht="14">
      <c r="C3477" s="8"/>
    </row>
    <row r="3478" spans="3:6" ht="14">
      <c r="C3478" s="880"/>
    </row>
    <row r="3479" spans="3:6" ht="40">
      <c r="C3479" s="916" t="s">
        <v>4027</v>
      </c>
    </row>
    <row r="3480" spans="3:6" ht="20">
      <c r="C3480" s="919" t="s">
        <v>4046</v>
      </c>
    </row>
    <row r="3481" spans="3:6" ht="14">
      <c r="C3481" s="880"/>
    </row>
    <row r="3482" spans="3:6" ht="20">
      <c r="C3482" s="917" t="s">
        <v>4028</v>
      </c>
    </row>
    <row r="3483" spans="3:6" ht="14">
      <c r="C3483" s="880"/>
    </row>
    <row r="3486" spans="3:6" ht="23" customHeight="1">
      <c r="C3486" s="1384" t="s">
        <v>4353</v>
      </c>
      <c r="D3486" s="1384"/>
      <c r="E3486" s="1389"/>
      <c r="F3486" s="1389"/>
    </row>
    <row r="3487" spans="3:6" ht="18.5">
      <c r="C3487" s="1385"/>
      <c r="D3487" s="1385"/>
      <c r="E3487" s="1389"/>
      <c r="F3487" s="1389"/>
    </row>
    <row r="3488" spans="3:6" ht="46" customHeight="1">
      <c r="C3488" s="1386" t="s">
        <v>4354</v>
      </c>
      <c r="D3488" s="1386"/>
      <c r="E3488" s="1389"/>
      <c r="F3488" s="1389"/>
    </row>
    <row r="3489" spans="3:6" ht="18.5">
      <c r="C3489" s="1387"/>
      <c r="D3489" s="1387"/>
      <c r="E3489" s="1389"/>
      <c r="F3489" s="1389"/>
    </row>
    <row r="3490" spans="3:6" ht="24.5" customHeight="1">
      <c r="C3490" s="1388" t="s">
        <v>4378</v>
      </c>
      <c r="D3490" s="1388"/>
      <c r="E3490" s="1389"/>
      <c r="F3490" s="1389"/>
    </row>
    <row r="3491" spans="3:6" ht="23" customHeight="1">
      <c r="C3491" s="1383" t="s">
        <v>4355</v>
      </c>
      <c r="D3491" s="1383"/>
      <c r="E3491" s="1389"/>
      <c r="F3491" s="1389"/>
    </row>
    <row r="3492" spans="3:6" ht="23" customHeight="1">
      <c r="C3492" s="1383" t="s">
        <v>4356</v>
      </c>
      <c r="D3492" s="1383"/>
      <c r="E3492" s="1389"/>
      <c r="F3492" s="1389"/>
    </row>
    <row r="3493" spans="3:6" ht="23" customHeight="1">
      <c r="C3493" s="1383" t="s">
        <v>4357</v>
      </c>
      <c r="D3493" s="1383"/>
      <c r="E3493" s="1389"/>
      <c r="F3493" s="1389"/>
    </row>
    <row r="3494" spans="3:6" ht="23" customHeight="1">
      <c r="C3494" s="1383" t="s">
        <v>4358</v>
      </c>
      <c r="D3494" s="1383"/>
      <c r="E3494" s="1389"/>
      <c r="F3494" s="1389"/>
    </row>
    <row r="3495" spans="3:6" ht="23" customHeight="1">
      <c r="C3495" s="1383" t="s">
        <v>4359</v>
      </c>
      <c r="D3495" s="1383"/>
      <c r="E3495" s="1389"/>
      <c r="F3495" s="1389"/>
    </row>
    <row r="3496" spans="3:6" ht="23" customHeight="1">
      <c r="C3496" s="1383" t="s">
        <v>4360</v>
      </c>
      <c r="D3496" s="1383"/>
      <c r="E3496" s="1389"/>
      <c r="F3496" s="1389"/>
    </row>
    <row r="3497" spans="3:6" ht="23" customHeight="1">
      <c r="C3497" s="1383" t="s">
        <v>4361</v>
      </c>
      <c r="D3497" s="1383"/>
      <c r="E3497" s="1389"/>
      <c r="F3497" s="1389"/>
    </row>
    <row r="3498" spans="3:6" ht="23" customHeight="1">
      <c r="C3498" s="1383" t="s">
        <v>4362</v>
      </c>
      <c r="D3498" s="1383"/>
      <c r="E3498" s="1389"/>
      <c r="F3498" s="1389"/>
    </row>
    <row r="3499" spans="3:6" ht="23" customHeight="1">
      <c r="C3499" s="1383" t="s">
        <v>4363</v>
      </c>
      <c r="D3499" s="1383"/>
      <c r="E3499" s="1389"/>
      <c r="F3499" s="1389"/>
    </row>
    <row r="3500" spans="3:6" ht="23" customHeight="1">
      <c r="C3500" s="1383" t="s">
        <v>4364</v>
      </c>
      <c r="D3500" s="1383"/>
      <c r="E3500" s="1389"/>
      <c r="F3500" s="1389"/>
    </row>
    <row r="3501" spans="3:6" ht="23" customHeight="1">
      <c r="C3501" s="1383" t="s">
        <v>4365</v>
      </c>
      <c r="D3501" s="1383"/>
      <c r="E3501" s="1389"/>
      <c r="F3501" s="1389"/>
    </row>
    <row r="3502" spans="3:6" ht="23" customHeight="1">
      <c r="C3502" s="1383" t="s">
        <v>4366</v>
      </c>
      <c r="D3502" s="1383"/>
      <c r="E3502" s="1389"/>
      <c r="F3502" s="1389"/>
    </row>
    <row r="3503" spans="3:6" ht="23" customHeight="1">
      <c r="C3503" s="1383" t="s">
        <v>4367</v>
      </c>
      <c r="D3503" s="1383"/>
      <c r="E3503" s="1389"/>
      <c r="F3503" s="1389"/>
    </row>
    <row r="3504" spans="3:6" ht="23" customHeight="1">
      <c r="C3504" s="1383" t="s">
        <v>4368</v>
      </c>
      <c r="D3504" s="1383"/>
      <c r="E3504" s="1389"/>
      <c r="F3504" s="1389"/>
    </row>
    <row r="3505" spans="3:6" ht="23" customHeight="1">
      <c r="C3505" s="1383" t="s">
        <v>4369</v>
      </c>
      <c r="D3505" s="1383"/>
      <c r="E3505" s="1389"/>
      <c r="F3505" s="1389"/>
    </row>
    <row r="3506" spans="3:6" ht="23" customHeight="1">
      <c r="C3506" s="1383" t="s">
        <v>4370</v>
      </c>
      <c r="D3506" s="1383"/>
      <c r="E3506" s="1389"/>
      <c r="F3506" s="1389"/>
    </row>
    <row r="3507" spans="3:6" ht="23" customHeight="1">
      <c r="C3507" s="1383" t="s">
        <v>4371</v>
      </c>
      <c r="D3507" s="1383"/>
      <c r="E3507" s="1389"/>
      <c r="F3507" s="1389"/>
    </row>
    <row r="3508" spans="3:6" ht="23" customHeight="1">
      <c r="C3508" s="1383" t="s">
        <v>4372</v>
      </c>
      <c r="D3508" s="1383"/>
      <c r="E3508" s="1389"/>
      <c r="F3508" s="1389"/>
    </row>
    <row r="3509" spans="3:6" ht="23" customHeight="1">
      <c r="C3509" s="1383" t="s">
        <v>4373</v>
      </c>
      <c r="D3509" s="1383"/>
      <c r="E3509" s="1389"/>
      <c r="F3509" s="1389"/>
    </row>
    <row r="3510" spans="3:6" ht="23" customHeight="1">
      <c r="C3510" s="1383" t="s">
        <v>4374</v>
      </c>
      <c r="D3510" s="1383"/>
      <c r="E3510" s="1389"/>
      <c r="F3510" s="1389"/>
    </row>
    <row r="3511" spans="3:6" ht="23" customHeight="1">
      <c r="C3511" s="1383" t="s">
        <v>4375</v>
      </c>
      <c r="D3511" s="1383"/>
      <c r="E3511" s="1389"/>
      <c r="F3511" s="1389"/>
    </row>
    <row r="3512" spans="3:6" ht="23" customHeight="1">
      <c r="C3512" s="1383" t="s">
        <v>4376</v>
      </c>
      <c r="D3512" s="1383"/>
      <c r="E3512" s="1389"/>
      <c r="F3512" s="1389"/>
    </row>
    <row r="3513" spans="3:6" ht="23" customHeight="1">
      <c r="C3513" s="1383" t="s">
        <v>4377</v>
      </c>
      <c r="D3513" s="1383"/>
      <c r="E3513" s="1389"/>
      <c r="F3513" s="1389"/>
    </row>
    <row r="3514" spans="3:6" ht="18.5">
      <c r="C3514" s="1385"/>
      <c r="D3514" s="1385"/>
      <c r="E3514" s="1389"/>
      <c r="F3514" s="1389"/>
    </row>
    <row r="3515" spans="3:6" ht="23" customHeight="1">
      <c r="C3515" s="1390" t="s">
        <v>4379</v>
      </c>
      <c r="D3515" s="1390"/>
      <c r="E3515" s="1389"/>
      <c r="F3515" s="1389"/>
    </row>
    <row r="3516" spans="3:6" ht="18.5">
      <c r="C3516" s="1387"/>
      <c r="D3516" s="1387"/>
      <c r="E3516" s="1389"/>
      <c r="F3516" s="1389"/>
    </row>
    <row r="3517" spans="3:6">
      <c r="C3517" s="624"/>
    </row>
    <row r="3519" spans="3:6" ht="23.5">
      <c r="C3519" s="1125" t="s">
        <v>4506</v>
      </c>
    </row>
    <row r="3520" spans="3:6" ht="14">
      <c r="C3520" s="880"/>
    </row>
    <row r="3521" spans="3:3" ht="22.5">
      <c r="C3521" s="1127" t="s">
        <v>4507</v>
      </c>
    </row>
    <row r="3522" spans="3:3" ht="22.5">
      <c r="C3522" s="1127" t="s">
        <v>4508</v>
      </c>
    </row>
    <row r="3523" spans="3:3" ht="14">
      <c r="C3523" s="880"/>
    </row>
    <row r="3524" spans="3:3" ht="22.5">
      <c r="C3524" s="1129" t="s">
        <v>4541</v>
      </c>
    </row>
    <row r="3525" spans="3:3" ht="14">
      <c r="C3525" s="880"/>
    </row>
    <row r="3526" spans="3:3" ht="22.5">
      <c r="C3526" s="1127" t="s">
        <v>4509</v>
      </c>
    </row>
    <row r="3527" spans="3:3" ht="22.5">
      <c r="C3527" s="1127" t="s">
        <v>4510</v>
      </c>
    </row>
    <row r="3528" spans="3:3" ht="22.5">
      <c r="C3528" s="1127" t="s">
        <v>4511</v>
      </c>
    </row>
    <row r="3529" spans="3:3" ht="22.5">
      <c r="C3529" s="1127" t="s">
        <v>4512</v>
      </c>
    </row>
    <row r="3530" spans="3:3" ht="22.5">
      <c r="C3530" s="1127" t="s">
        <v>4513</v>
      </c>
    </row>
    <row r="3531" spans="3:3" ht="22.5">
      <c r="C3531" s="1127" t="s">
        <v>4514</v>
      </c>
    </row>
    <row r="3532" spans="3:3" ht="22.5">
      <c r="C3532" s="1127" t="s">
        <v>4515</v>
      </c>
    </row>
    <row r="3533" spans="3:3" ht="22.5">
      <c r="C3533" s="1127" t="s">
        <v>4516</v>
      </c>
    </row>
    <row r="3534" spans="3:3" ht="22.5">
      <c r="C3534" s="1127" t="s">
        <v>4517</v>
      </c>
    </row>
    <row r="3535" spans="3:3" ht="22.5">
      <c r="C3535" s="1127" t="s">
        <v>4518</v>
      </c>
    </row>
    <row r="3536" spans="3:3" ht="22.5">
      <c r="C3536" s="1127" t="s">
        <v>4519</v>
      </c>
    </row>
    <row r="3537" spans="3:3" ht="22.5">
      <c r="C3537" s="1127" t="s">
        <v>4520</v>
      </c>
    </row>
    <row r="3538" spans="3:3" ht="22.5">
      <c r="C3538" s="1127" t="s">
        <v>4521</v>
      </c>
    </row>
    <row r="3539" spans="3:3" ht="22.5">
      <c r="C3539" s="1127" t="s">
        <v>4522</v>
      </c>
    </row>
    <row r="3540" spans="3:3" ht="22.5">
      <c r="C3540" s="1127" t="s">
        <v>4523</v>
      </c>
    </row>
    <row r="3541" spans="3:3" ht="14">
      <c r="C3541" s="880"/>
    </row>
    <row r="3542" spans="3:3" ht="14">
      <c r="C3542" s="880"/>
    </row>
    <row r="3543" spans="3:3" ht="22.5">
      <c r="C3543" s="1128" t="s">
        <v>4540</v>
      </c>
    </row>
    <row r="3544" spans="3:3" ht="22.5">
      <c r="C3544" s="1127" t="s">
        <v>4524</v>
      </c>
    </row>
    <row r="3545" spans="3:3" ht="22.5">
      <c r="C3545" s="1127" t="s">
        <v>4525</v>
      </c>
    </row>
    <row r="3546" spans="3:3" ht="22.5">
      <c r="C3546" s="1127" t="s">
        <v>4526</v>
      </c>
    </row>
    <row r="3547" spans="3:3" ht="22.5">
      <c r="C3547" s="1127" t="s">
        <v>4527</v>
      </c>
    </row>
    <row r="3548" spans="3:3" ht="22.5">
      <c r="C3548" s="1127" t="s">
        <v>4528</v>
      </c>
    </row>
    <row r="3549" spans="3:3" ht="22.5">
      <c r="C3549" s="1127" t="s">
        <v>4529</v>
      </c>
    </row>
    <row r="3550" spans="3:3" ht="22.5">
      <c r="C3550" s="1127" t="s">
        <v>4530</v>
      </c>
    </row>
    <row r="3551" spans="3:3" ht="22.5">
      <c r="C3551" s="1127" t="s">
        <v>4531</v>
      </c>
    </row>
    <row r="3552" spans="3:3" ht="22.5">
      <c r="C3552" s="1127" t="s">
        <v>4532</v>
      </c>
    </row>
    <row r="3553" spans="1:3" ht="22.5">
      <c r="C3553" s="1127" t="s">
        <v>4533</v>
      </c>
    </row>
    <row r="3554" spans="1:3" ht="22.5">
      <c r="C3554" s="1127" t="s">
        <v>4534</v>
      </c>
    </row>
    <row r="3555" spans="1:3" ht="22.5">
      <c r="C3555" s="1127" t="s">
        <v>4535</v>
      </c>
    </row>
    <row r="3556" spans="1:3" ht="22.5">
      <c r="C3556" s="1127" t="s">
        <v>4536</v>
      </c>
    </row>
    <row r="3557" spans="1:3" ht="22.5">
      <c r="C3557" s="1127" t="s">
        <v>4537</v>
      </c>
    </row>
    <row r="3558" spans="1:3" ht="22.5">
      <c r="C3558" s="1127" t="s">
        <v>4538</v>
      </c>
    </row>
    <row r="3559" spans="1:3" ht="22.5">
      <c r="C3559" s="1127" t="s">
        <v>4539</v>
      </c>
    </row>
    <row r="3560" spans="1:3" ht="14">
      <c r="C3560" s="880"/>
    </row>
    <row r="3561" spans="1:3" ht="14">
      <c r="C3561" s="1126"/>
    </row>
    <row r="3562" spans="1:3">
      <c r="A3562" s="902" t="s">
        <v>1347</v>
      </c>
      <c r="C3562" s="624"/>
    </row>
  </sheetData>
  <mergeCells count="33">
    <mergeCell ref="E3486:E3516"/>
    <mergeCell ref="F3486:F3516"/>
    <mergeCell ref="C3516:D3516"/>
    <mergeCell ref="C3510:D3510"/>
    <mergeCell ref="C3511:D3511"/>
    <mergeCell ref="C3512:D3512"/>
    <mergeCell ref="C3513:D3513"/>
    <mergeCell ref="C3514:D3514"/>
    <mergeCell ref="C3515:D3515"/>
    <mergeCell ref="C3504:D3504"/>
    <mergeCell ref="C3505:D3505"/>
    <mergeCell ref="C3506:D3506"/>
    <mergeCell ref="C3507:D3507"/>
    <mergeCell ref="C3508:D3508"/>
    <mergeCell ref="C3509:D3509"/>
    <mergeCell ref="C3498:D3498"/>
    <mergeCell ref="C3499:D3499"/>
    <mergeCell ref="C3500:D3500"/>
    <mergeCell ref="C3501:D3501"/>
    <mergeCell ref="C3502:D3502"/>
    <mergeCell ref="C3503:D3503"/>
    <mergeCell ref="C3497:D3497"/>
    <mergeCell ref="C3486:D3486"/>
    <mergeCell ref="C3487:D3487"/>
    <mergeCell ref="C3488:D3488"/>
    <mergeCell ref="C3489:D3489"/>
    <mergeCell ref="C3490:D3490"/>
    <mergeCell ref="C3491:D3491"/>
    <mergeCell ref="C3492:D3492"/>
    <mergeCell ref="C3493:D3493"/>
    <mergeCell ref="C3494:D3494"/>
    <mergeCell ref="C3495:D3495"/>
    <mergeCell ref="C3496:D3496"/>
  </mergeCells>
  <hyperlinks>
    <hyperlink ref="A2" location="Sommaire!A1" display="S"/>
    <hyperlink ref="C1514" r:id="rId1" display="http://cerises.de/"/>
    <hyperlink ref="C2803" r:id="rId2"/>
  </hyperlinks>
  <pageMargins left="0.70866141732283472" right="0.70866141732283472" top="0.74803149606299213" bottom="0.74803149606299213" header="0.31496062992125984" footer="0.31496062992125984"/>
  <pageSetup paperSize="9" orientation="portrait" r:id="rId3"/>
  <headerFooter>
    <oddFooter>&amp;R&amp;P  &amp;N  &amp;D</oddFooter>
  </headerFooter>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F423"/>
  <sheetViews>
    <sheetView showGridLines="0" zoomScaleNormal="100" workbookViewId="0">
      <pane ySplit="4" topLeftCell="A5" activePane="bottomLeft" state="frozen"/>
      <selection activeCell="D5" sqref="D5"/>
      <selection pane="bottomLeft" activeCell="A2" sqref="A2"/>
    </sheetView>
  </sheetViews>
  <sheetFormatPr baseColWidth="10" defaultColWidth="11" defaultRowHeight="15.5"/>
  <cols>
    <col min="1" max="1" width="5" style="1" customWidth="1"/>
    <col min="2" max="2" width="115.83203125" style="3" customWidth="1"/>
    <col min="3" max="16384" width="11" style="1"/>
  </cols>
  <sheetData>
    <row r="1" spans="1:6" s="2" customFormat="1" ht="7" customHeight="1" thickBot="1">
      <c r="C1" s="3"/>
      <c r="F1" s="3"/>
    </row>
    <row r="2" spans="1:6" ht="28.5" customHeight="1" thickBot="1">
      <c r="A2" s="5" t="s">
        <v>0</v>
      </c>
      <c r="B2" s="1449" t="s">
        <v>3868</v>
      </c>
    </row>
    <row r="3" spans="1:6" ht="38.5" customHeight="1">
      <c r="B3" s="4"/>
      <c r="D3" s="1069"/>
    </row>
    <row r="4" spans="1:6" ht="7.5" customHeight="1" thickBot="1"/>
    <row r="5" spans="1:6" ht="26" customHeight="1" thickBot="1">
      <c r="B5" s="1022" t="s">
        <v>4248</v>
      </c>
    </row>
    <row r="6" spans="1:6" ht="8" customHeight="1"/>
    <row r="7" spans="1:6" ht="144">
      <c r="B7" s="336" t="s">
        <v>4225</v>
      </c>
    </row>
    <row r="8" spans="1:6" ht="9.5" customHeight="1">
      <c r="B8" s="336"/>
    </row>
    <row r="9" spans="1:6" ht="18">
      <c r="B9" s="924" t="s">
        <v>4168</v>
      </c>
    </row>
    <row r="10" spans="1:6" ht="9.5" customHeight="1">
      <c r="B10" s="336"/>
    </row>
    <row r="11" spans="1:6" ht="144">
      <c r="B11" s="336" t="s">
        <v>4226</v>
      </c>
    </row>
    <row r="12" spans="1:6" ht="18">
      <c r="B12" s="336"/>
    </row>
    <row r="13" spans="1:6" ht="108">
      <c r="B13" s="336" t="s">
        <v>4230</v>
      </c>
    </row>
    <row r="14" spans="1:6" ht="90" customHeight="1">
      <c r="B14" s="336" t="s">
        <v>4231</v>
      </c>
    </row>
    <row r="15" spans="1:6" ht="6" customHeight="1">
      <c r="B15" s="336"/>
    </row>
    <row r="16" spans="1:6" ht="90">
      <c r="B16" s="336" t="s">
        <v>4227</v>
      </c>
    </row>
    <row r="17" spans="2:2" ht="8.5" customHeight="1">
      <c r="B17" s="336"/>
    </row>
    <row r="18" spans="2:2" ht="153" customHeight="1">
      <c r="B18" s="336" t="s">
        <v>4228</v>
      </c>
    </row>
    <row r="19" spans="2:2" ht="14.5" customHeight="1">
      <c r="B19" s="336"/>
    </row>
    <row r="20" spans="2:2" ht="101.5" customHeight="1">
      <c r="B20" s="336" t="s">
        <v>4229</v>
      </c>
    </row>
    <row r="21" spans="2:2" ht="16" thickBot="1">
      <c r="B21" s="610"/>
    </row>
    <row r="22" spans="2:2" ht="30.5" customHeight="1" thickBot="1">
      <c r="B22" s="1022" t="s">
        <v>4232</v>
      </c>
    </row>
    <row r="23" spans="2:2">
      <c r="B23" s="610"/>
    </row>
    <row r="24" spans="2:2" ht="38">
      <c r="B24" s="336" t="s">
        <v>4243</v>
      </c>
    </row>
    <row r="25" spans="2:2" ht="10.5" customHeight="1">
      <c r="B25" s="610"/>
    </row>
    <row r="26" spans="2:2" ht="36">
      <c r="B26" s="1014" t="s">
        <v>4236</v>
      </c>
    </row>
    <row r="27" spans="2:2" ht="6" customHeight="1">
      <c r="B27" s="1014"/>
    </row>
    <row r="28" spans="2:2" ht="43">
      <c r="B28" s="1015" t="s">
        <v>4237</v>
      </c>
    </row>
    <row r="29" spans="2:2" ht="7.5" customHeight="1"/>
    <row r="30" spans="2:2" ht="56">
      <c r="B30" s="336" t="s">
        <v>4238</v>
      </c>
    </row>
    <row r="31" spans="2:2" ht="7.5" customHeight="1"/>
    <row r="32" spans="2:2" ht="23">
      <c r="B32" s="1015" t="s">
        <v>4239</v>
      </c>
    </row>
    <row r="33" spans="2:2" ht="9" customHeight="1"/>
    <row r="34" spans="2:2" ht="46">
      <c r="B34" s="1015" t="s">
        <v>4240</v>
      </c>
    </row>
    <row r="35" spans="2:2" ht="9" customHeight="1"/>
    <row r="36" spans="2:2" ht="43">
      <c r="B36" s="1015" t="s">
        <v>4241</v>
      </c>
    </row>
    <row r="37" spans="2:2" ht="6" customHeight="1"/>
    <row r="38" spans="2:2" ht="40">
      <c r="B38" s="336" t="s">
        <v>4242</v>
      </c>
    </row>
    <row r="39" spans="2:2" ht="8" customHeight="1"/>
    <row r="40" spans="2:2" ht="40">
      <c r="B40" s="1016" t="s">
        <v>4233</v>
      </c>
    </row>
    <row r="41" spans="2:2" ht="8.5" customHeight="1">
      <c r="B41" s="1016"/>
    </row>
    <row r="42" spans="2:2" ht="40">
      <c r="B42" s="887" t="s">
        <v>4234</v>
      </c>
    </row>
    <row r="43" spans="2:2" ht="6" customHeight="1">
      <c r="B43" s="887"/>
    </row>
    <row r="44" spans="2:2" ht="63">
      <c r="B44" s="1015" t="s">
        <v>4244</v>
      </c>
    </row>
    <row r="46" spans="2:2" ht="63">
      <c r="B46" s="1015" t="s">
        <v>4245</v>
      </c>
    </row>
    <row r="47" spans="2:2" ht="7.5" customHeight="1"/>
    <row r="48" spans="2:2" ht="20">
      <c r="B48" s="1015" t="s">
        <v>4235</v>
      </c>
    </row>
    <row r="49" spans="2:2" ht="7" customHeight="1">
      <c r="B49" s="1015"/>
    </row>
    <row r="50" spans="2:2" ht="74" customHeight="1">
      <c r="B50" s="1015" t="s">
        <v>4247</v>
      </c>
    </row>
    <row r="51" spans="2:2" ht="44.5" customHeight="1">
      <c r="B51" s="1019" t="s">
        <v>4246</v>
      </c>
    </row>
    <row r="53" spans="2:2" ht="16" thickBot="1"/>
    <row r="54" spans="2:2" ht="27.5" customHeight="1" thickBot="1">
      <c r="B54" s="1022" t="s">
        <v>4249</v>
      </c>
    </row>
    <row r="56" spans="2:2" s="1017" customFormat="1" ht="20">
      <c r="B56" s="1015" t="s">
        <v>4250</v>
      </c>
    </row>
    <row r="57" spans="2:2" s="1017" customFormat="1" ht="10" customHeight="1">
      <c r="B57" s="1015"/>
    </row>
    <row r="58" spans="2:2" s="1017" customFormat="1" ht="98.5" customHeight="1">
      <c r="B58" s="1015" t="s">
        <v>4760</v>
      </c>
    </row>
    <row r="59" spans="2:2" s="1017" customFormat="1" ht="59.5" customHeight="1">
      <c r="B59" s="1015" t="s">
        <v>4251</v>
      </c>
    </row>
    <row r="60" spans="2:2" s="1017" customFormat="1" ht="48" customHeight="1">
      <c r="B60" s="932" t="s">
        <v>4252</v>
      </c>
    </row>
    <row r="61" spans="2:2" s="1017" customFormat="1" ht="115.5" customHeight="1">
      <c r="B61" s="1015" t="s">
        <v>4253</v>
      </c>
    </row>
    <row r="62" spans="2:2" s="1017" customFormat="1" ht="54.5" customHeight="1">
      <c r="B62" s="1015" t="s">
        <v>4759</v>
      </c>
    </row>
    <row r="63" spans="2:2" s="1017" customFormat="1" ht="79.5" customHeight="1">
      <c r="B63" s="1015" t="s">
        <v>4758</v>
      </c>
    </row>
    <row r="64" spans="2:2" s="1017" customFormat="1" ht="81" customHeight="1">
      <c r="B64" s="1015" t="s">
        <v>4254</v>
      </c>
    </row>
    <row r="65" spans="2:2" s="1017" customFormat="1" ht="84" customHeight="1">
      <c r="B65" s="1015" t="s">
        <v>4255</v>
      </c>
    </row>
    <row r="66" spans="2:2" s="1017" customFormat="1" ht="118" customHeight="1">
      <c r="B66" s="1018" t="s">
        <v>4757</v>
      </c>
    </row>
    <row r="67" spans="2:2" s="1017" customFormat="1" ht="20">
      <c r="B67" s="1015" t="s">
        <v>4256</v>
      </c>
    </row>
    <row r="68" spans="2:2" s="1017" customFormat="1" ht="20.5" thickBot="1">
      <c r="B68" s="1015"/>
    </row>
    <row r="69" spans="2:2" ht="27.5" customHeight="1" thickBot="1">
      <c r="B69" s="1022" t="s">
        <v>4266</v>
      </c>
    </row>
    <row r="70" spans="2:2" s="1017" customFormat="1" ht="18">
      <c r="B70" s="336"/>
    </row>
    <row r="71" spans="2:2" ht="18">
      <c r="B71" s="336" t="s">
        <v>4257</v>
      </c>
    </row>
    <row r="72" spans="2:2" ht="18">
      <c r="B72" s="336" t="s">
        <v>4258</v>
      </c>
    </row>
    <row r="73" spans="2:2" ht="18">
      <c r="B73" s="336"/>
    </row>
    <row r="74" spans="2:2" ht="18">
      <c r="B74" s="1013" t="s">
        <v>4259</v>
      </c>
    </row>
    <row r="75" spans="2:2" ht="18">
      <c r="B75" s="1013">
        <v>118</v>
      </c>
    </row>
    <row r="76" spans="2:2" ht="18">
      <c r="B76" s="1013">
        <v>218</v>
      </c>
    </row>
    <row r="77" spans="2:2" ht="18">
      <c r="B77" s="1013" t="s">
        <v>4260</v>
      </c>
    </row>
    <row r="78" spans="2:2" ht="7.5" customHeight="1">
      <c r="B78" s="336"/>
    </row>
    <row r="79" spans="2:2" ht="36">
      <c r="B79" s="336" t="s">
        <v>4267</v>
      </c>
    </row>
    <row r="80" spans="2:2" ht="7" customHeight="1">
      <c r="B80" s="336"/>
    </row>
    <row r="81" spans="2:2" ht="54">
      <c r="B81" s="336" t="s">
        <v>4268</v>
      </c>
    </row>
    <row r="82" spans="2:2" ht="18">
      <c r="B82" s="336"/>
    </row>
    <row r="83" spans="2:2" ht="72">
      <c r="B83" s="336" t="s">
        <v>4271</v>
      </c>
    </row>
    <row r="84" spans="2:2" ht="18">
      <c r="B84" s="336"/>
    </row>
    <row r="85" spans="2:2" ht="94">
      <c r="B85" s="336" t="s">
        <v>4272</v>
      </c>
    </row>
    <row r="86" spans="2:2" ht="6" customHeight="1">
      <c r="B86" s="336"/>
    </row>
    <row r="87" spans="2:2" ht="18">
      <c r="B87" s="336" t="s">
        <v>4261</v>
      </c>
    </row>
    <row r="88" spans="2:2" ht="18">
      <c r="B88" s="1021" t="s">
        <v>4262</v>
      </c>
    </row>
    <row r="89" spans="2:2" ht="9" customHeight="1">
      <c r="B89" s="336"/>
    </row>
    <row r="90" spans="2:2" ht="18">
      <c r="B90" s="1020" t="s">
        <v>4263</v>
      </c>
    </row>
    <row r="91" spans="2:2" ht="10.5" customHeight="1">
      <c r="B91" s="336"/>
    </row>
    <row r="92" spans="2:2" ht="20">
      <c r="B92" s="1004" t="s">
        <v>4264</v>
      </c>
    </row>
    <row r="93" spans="2:2" ht="20">
      <c r="B93" s="1004" t="s">
        <v>4269</v>
      </c>
    </row>
    <row r="94" spans="2:2" ht="6.5" customHeight="1">
      <c r="B94" s="336"/>
    </row>
    <row r="95" spans="2:2" ht="40">
      <c r="B95" s="1015" t="s">
        <v>4270</v>
      </c>
    </row>
    <row r="96" spans="2:2" ht="7.5" customHeight="1"/>
    <row r="97" spans="2:2" ht="18">
      <c r="B97" s="903" t="s">
        <v>4265</v>
      </c>
    </row>
    <row r="98" spans="2:2" ht="16" thickBot="1"/>
    <row r="99" spans="2:2" ht="27.5" customHeight="1" thickBot="1">
      <c r="B99" s="617" t="s">
        <v>4273</v>
      </c>
    </row>
    <row r="101" spans="2:2" ht="20">
      <c r="B101" s="1015" t="s">
        <v>4274</v>
      </c>
    </row>
    <row r="103" spans="2:2" ht="20">
      <c r="B103" s="1004" t="s">
        <v>4275</v>
      </c>
    </row>
    <row r="104" spans="2:2" ht="38" customHeight="1">
      <c r="B104" s="1023" t="s">
        <v>4276</v>
      </c>
    </row>
    <row r="105" spans="2:2" ht="7" customHeight="1"/>
    <row r="106" spans="2:2" ht="23">
      <c r="B106" s="1025" t="s">
        <v>4277</v>
      </c>
    </row>
    <row r="107" spans="2:2" ht="23">
      <c r="B107" s="1024" t="s">
        <v>4278</v>
      </c>
    </row>
    <row r="108" spans="2:2" ht="23">
      <c r="B108" s="1025" t="s">
        <v>4279</v>
      </c>
    </row>
    <row r="110" spans="2:2" ht="23">
      <c r="B110" s="1025" t="s">
        <v>4280</v>
      </c>
    </row>
    <row r="112" spans="2:2" ht="23">
      <c r="B112" s="1025" t="s">
        <v>4281</v>
      </c>
    </row>
    <row r="113" spans="2:2" ht="25">
      <c r="B113" s="1025" t="s">
        <v>4283</v>
      </c>
    </row>
    <row r="114" spans="2:2" ht="23">
      <c r="B114" s="1024" t="s">
        <v>4282</v>
      </c>
    </row>
    <row r="115" spans="2:2" ht="13.5" customHeight="1">
      <c r="B115" s="1025"/>
    </row>
    <row r="116" spans="2:2" ht="23">
      <c r="B116" s="1026" t="s">
        <v>4284</v>
      </c>
    </row>
    <row r="117" spans="2:2" ht="23">
      <c r="B117" s="1026" t="s">
        <v>4285</v>
      </c>
    </row>
    <row r="118" spans="2:2" ht="8.5" customHeight="1"/>
    <row r="119" spans="2:2" ht="25">
      <c r="B119" s="910" t="s">
        <v>4286</v>
      </c>
    </row>
    <row r="120" spans="2:2" ht="25">
      <c r="B120" s="910" t="s">
        <v>4287</v>
      </c>
    </row>
    <row r="121" spans="2:2" ht="25">
      <c r="B121" s="1027" t="s">
        <v>4289</v>
      </c>
    </row>
    <row r="122" spans="2:2" ht="25">
      <c r="B122" s="1027" t="s">
        <v>4288</v>
      </c>
    </row>
    <row r="123" spans="2:2" ht="25">
      <c r="B123" s="1027" t="s">
        <v>4290</v>
      </c>
    </row>
    <row r="124" spans="2:2" ht="16" thickBot="1"/>
    <row r="125" spans="2:2" ht="26" customHeight="1" thickBot="1">
      <c r="B125" s="1022" t="s">
        <v>4291</v>
      </c>
    </row>
    <row r="127" spans="2:2" ht="25">
      <c r="B127" s="1028" t="s">
        <v>4292</v>
      </c>
    </row>
    <row r="128" spans="2:2" ht="7.5" customHeight="1"/>
    <row r="129" spans="2:2" ht="25">
      <c r="B129" s="1027" t="s">
        <v>4293</v>
      </c>
    </row>
    <row r="130" spans="2:2" ht="25">
      <c r="B130" s="1027" t="s">
        <v>4294</v>
      </c>
    </row>
    <row r="132" spans="2:2" ht="25">
      <c r="B132" s="910" t="s">
        <v>4295</v>
      </c>
    </row>
    <row r="133" spans="2:2" ht="7.5" customHeight="1"/>
    <row r="134" spans="2:2" ht="25">
      <c r="B134" s="1027" t="s">
        <v>4296</v>
      </c>
    </row>
    <row r="135" spans="2:2" ht="25">
      <c r="B135" s="1027" t="s">
        <v>4297</v>
      </c>
    </row>
    <row r="136" spans="2:2" ht="25">
      <c r="B136" s="1027" t="s">
        <v>4756</v>
      </c>
    </row>
    <row r="137" spans="2:2" ht="10.5" customHeight="1">
      <c r="B137" s="1027"/>
    </row>
    <row r="138" spans="2:2" ht="25">
      <c r="B138" s="1027" t="s">
        <v>4298</v>
      </c>
    </row>
    <row r="139" spans="2:2" ht="25">
      <c r="B139" s="1027" t="s">
        <v>4299</v>
      </c>
    </row>
    <row r="140" spans="2:2" ht="11.5" customHeight="1">
      <c r="B140" s="1027"/>
    </row>
    <row r="141" spans="2:2" ht="25">
      <c r="B141" s="910" t="s">
        <v>4300</v>
      </c>
    </row>
    <row r="142" spans="2:2" ht="4" customHeight="1">
      <c r="B142" s="1027"/>
    </row>
    <row r="143" spans="2:2" ht="7.5" customHeight="1">
      <c r="B143" s="1027"/>
    </row>
    <row r="144" spans="2:2" ht="25">
      <c r="B144" s="1027" t="s">
        <v>4301</v>
      </c>
    </row>
    <row r="145" spans="2:2" ht="25">
      <c r="B145" s="910" t="s">
        <v>4302</v>
      </c>
    </row>
    <row r="146" spans="2:2" ht="25">
      <c r="B146" s="1027" t="s">
        <v>4303</v>
      </c>
    </row>
    <row r="147" spans="2:2" ht="25">
      <c r="B147" s="1027" t="s">
        <v>4304</v>
      </c>
    </row>
    <row r="148" spans="2:2" ht="25">
      <c r="B148" s="1027" t="s">
        <v>4305</v>
      </c>
    </row>
    <row r="149" spans="2:2" ht="9.5" customHeight="1"/>
    <row r="150" spans="2:2" ht="25">
      <c r="B150" s="910" t="s">
        <v>4306</v>
      </c>
    </row>
    <row r="151" spans="2:2" ht="6.5" customHeight="1"/>
    <row r="152" spans="2:2" ht="25">
      <c r="B152" s="1027" t="s">
        <v>4307</v>
      </c>
    </row>
    <row r="153" spans="2:2" ht="25">
      <c r="B153" s="1027" t="s">
        <v>4308</v>
      </c>
    </row>
    <row r="154" spans="2:2" ht="25">
      <c r="B154" s="1027" t="s">
        <v>4309</v>
      </c>
    </row>
    <row r="156" spans="2:2" ht="25">
      <c r="B156" s="910" t="s">
        <v>4310</v>
      </c>
    </row>
    <row r="157" spans="2:2" ht="25">
      <c r="B157" s="910" t="s">
        <v>4311</v>
      </c>
    </row>
    <row r="158" spans="2:2" ht="16" thickBot="1"/>
    <row r="159" spans="2:2" ht="26" customHeight="1" thickBot="1">
      <c r="B159" s="617" t="s">
        <v>4312</v>
      </c>
    </row>
    <row r="161" spans="2:2" ht="25">
      <c r="B161" s="1028" t="s">
        <v>4313</v>
      </c>
    </row>
    <row r="162" spans="2:2" ht="5" customHeight="1">
      <c r="B162" s="1027"/>
    </row>
    <row r="163" spans="2:2" ht="25">
      <c r="B163" s="1027" t="s">
        <v>4314</v>
      </c>
    </row>
    <row r="164" spans="2:2" ht="25">
      <c r="B164" s="1027" t="s">
        <v>4315</v>
      </c>
    </row>
    <row r="165" spans="2:2" ht="25">
      <c r="B165" s="1027" t="s">
        <v>4316</v>
      </c>
    </row>
    <row r="166" spans="2:2" ht="25">
      <c r="B166" s="1027" t="s">
        <v>4309</v>
      </c>
    </row>
    <row r="167" spans="2:2" ht="7.5" customHeight="1"/>
    <row r="168" spans="2:2" ht="25">
      <c r="B168" s="910" t="s">
        <v>4317</v>
      </c>
    </row>
    <row r="169" spans="2:2" s="1029" customFormat="1" ht="31.5" customHeight="1">
      <c r="B169" s="1030" t="s">
        <v>4318</v>
      </c>
    </row>
    <row r="170" spans="2:2" ht="34" customHeight="1">
      <c r="B170" s="1027" t="s">
        <v>4319</v>
      </c>
    </row>
    <row r="171" spans="2:2" s="1029" customFormat="1" ht="25">
      <c r="B171" s="1030" t="s">
        <v>4320</v>
      </c>
    </row>
    <row r="172" spans="2:2" ht="5" customHeight="1"/>
    <row r="173" spans="2:2" ht="4.5" customHeight="1"/>
    <row r="174" spans="2:2" ht="25">
      <c r="B174" s="1027" t="s">
        <v>4321</v>
      </c>
    </row>
    <row r="175" spans="2:2" ht="25">
      <c r="B175" s="1027" t="s">
        <v>4322</v>
      </c>
    </row>
    <row r="177" spans="2:4" ht="16" thickBot="1"/>
    <row r="178" spans="2:4" ht="36.5" customHeight="1" thickBot="1">
      <c r="B178" s="1095" t="s">
        <v>4435</v>
      </c>
    </row>
    <row r="179" spans="2:4" ht="18">
      <c r="B179" s="125"/>
    </row>
    <row r="180" spans="2:4" ht="25">
      <c r="B180" s="910" t="s">
        <v>4386</v>
      </c>
    </row>
    <row r="181" spans="2:4" ht="20">
      <c r="B181" s="1058" t="s">
        <v>4387</v>
      </c>
    </row>
    <row r="182" spans="2:4" ht="7.5" customHeight="1"/>
    <row r="183" spans="2:4" s="345" customFormat="1" ht="20">
      <c r="B183" s="1057" t="s">
        <v>4390</v>
      </c>
    </row>
    <row r="184" spans="2:4" s="345" customFormat="1" ht="20">
      <c r="B184" s="1057" t="s">
        <v>4388</v>
      </c>
    </row>
    <row r="185" spans="2:4" s="345" customFormat="1" ht="20">
      <c r="B185" s="1057" t="s">
        <v>4389</v>
      </c>
    </row>
    <row r="186" spans="2:4" ht="20">
      <c r="B186" s="1098" t="s">
        <v>4391</v>
      </c>
    </row>
    <row r="187" spans="2:4" ht="10" customHeight="1"/>
    <row r="188" spans="2:4" ht="60">
      <c r="B188" s="887" t="s">
        <v>4755</v>
      </c>
      <c r="D188" s="1096"/>
    </row>
    <row r="189" spans="2:4" ht="55" customHeight="1">
      <c r="B189" s="1015" t="s">
        <v>4392</v>
      </c>
    </row>
    <row r="190" spans="2:4" ht="16" thickBot="1"/>
    <row r="191" spans="2:4" ht="55" customHeight="1" thickBot="1">
      <c r="B191" s="1099" t="s">
        <v>4412</v>
      </c>
    </row>
    <row r="193" spans="2:2" ht="25">
      <c r="B193" s="910" t="s">
        <v>4436</v>
      </c>
    </row>
    <row r="195" spans="2:2" ht="18">
      <c r="B195" s="1094" t="s">
        <v>4422</v>
      </c>
    </row>
    <row r="196" spans="2:2" ht="7.5" customHeight="1">
      <c r="B196" s="1094"/>
    </row>
    <row r="197" spans="2:2" ht="126">
      <c r="B197" s="1094" t="s">
        <v>4423</v>
      </c>
    </row>
    <row r="198" spans="2:2" ht="7.5" customHeight="1">
      <c r="B198" s="1094"/>
    </row>
    <row r="199" spans="2:2" ht="180">
      <c r="B199" s="1094" t="s">
        <v>4424</v>
      </c>
    </row>
    <row r="200" spans="2:2" ht="3.5" customHeight="1">
      <c r="B200" s="1094"/>
    </row>
    <row r="201" spans="2:2" ht="180">
      <c r="B201" s="1094" t="s">
        <v>4425</v>
      </c>
    </row>
    <row r="202" spans="2:2" ht="5" customHeight="1">
      <c r="B202" s="1094"/>
    </row>
    <row r="203" spans="2:2" ht="36">
      <c r="B203" s="1094" t="s">
        <v>4426</v>
      </c>
    </row>
    <row r="204" spans="2:2" ht="18">
      <c r="B204" s="1094"/>
    </row>
    <row r="205" spans="2:2" ht="18">
      <c r="B205" s="1094" t="s">
        <v>4427</v>
      </c>
    </row>
    <row r="206" spans="2:2" ht="6" customHeight="1">
      <c r="B206" s="1094"/>
    </row>
    <row r="207" spans="2:2" ht="18">
      <c r="B207" s="1094" t="s">
        <v>4428</v>
      </c>
    </row>
    <row r="208" spans="2:2" ht="18">
      <c r="B208" s="1094" t="s">
        <v>4429</v>
      </c>
    </row>
    <row r="209" spans="2:2" ht="5.5" customHeight="1">
      <c r="B209" s="1094"/>
    </row>
    <row r="210" spans="2:2" ht="18">
      <c r="B210" s="1094" t="s">
        <v>4430</v>
      </c>
    </row>
    <row r="211" spans="2:2" ht="18">
      <c r="B211" s="1094" t="s">
        <v>4431</v>
      </c>
    </row>
    <row r="212" spans="2:2" ht="18">
      <c r="B212" s="1094" t="s">
        <v>4432</v>
      </c>
    </row>
    <row r="213" spans="2:2" ht="18">
      <c r="B213" s="1097" t="s">
        <v>4433</v>
      </c>
    </row>
    <row r="214" spans="2:2" ht="18">
      <c r="B214" s="1094" t="s">
        <v>4434</v>
      </c>
    </row>
    <row r="215" spans="2:2" ht="18.5" thickBot="1">
      <c r="B215" s="1094"/>
    </row>
    <row r="216" spans="2:2" ht="26" customHeight="1" thickBot="1">
      <c r="B216" s="1059" t="s">
        <v>4396</v>
      </c>
    </row>
    <row r="218" spans="2:2" ht="18">
      <c r="B218" s="336" t="s">
        <v>4397</v>
      </c>
    </row>
    <row r="219" spans="2:2" ht="18">
      <c r="B219" s="336" t="s">
        <v>4398</v>
      </c>
    </row>
    <row r="220" spans="2:2" ht="18">
      <c r="B220" s="336"/>
    </row>
    <row r="221" spans="2:2" ht="18">
      <c r="B221" s="903" t="s">
        <v>4399</v>
      </c>
    </row>
    <row r="222" spans="2:2" ht="10" customHeight="1">
      <c r="B222" s="336"/>
    </row>
    <row r="223" spans="2:2" ht="18">
      <c r="B223" s="336" t="s">
        <v>4400</v>
      </c>
    </row>
    <row r="224" spans="2:2" ht="12" customHeight="1">
      <c r="B224" s="336"/>
    </row>
    <row r="225" spans="2:2" ht="18">
      <c r="B225" s="336" t="s">
        <v>4408</v>
      </c>
    </row>
    <row r="226" spans="2:2" ht="13" customHeight="1">
      <c r="B226" s="336"/>
    </row>
    <row r="227" spans="2:2" ht="70">
      <c r="B227" s="1070" t="s">
        <v>4407</v>
      </c>
    </row>
    <row r="228" spans="2:2" ht="8" customHeight="1">
      <c r="B228" s="336"/>
    </row>
    <row r="229" spans="2:2" ht="54">
      <c r="B229" s="336" t="s">
        <v>4403</v>
      </c>
    </row>
    <row r="230" spans="2:2" ht="18">
      <c r="B230" s="336"/>
    </row>
    <row r="231" spans="2:2" ht="18">
      <c r="B231" s="924" t="s">
        <v>4401</v>
      </c>
    </row>
    <row r="232" spans="2:2" ht="18">
      <c r="B232" s="336"/>
    </row>
    <row r="233" spans="2:2" ht="36">
      <c r="B233" s="336" t="s">
        <v>4404</v>
      </c>
    </row>
    <row r="234" spans="2:2" ht="6" customHeight="1">
      <c r="B234" s="336"/>
    </row>
    <row r="235" spans="2:2" ht="72">
      <c r="B235" s="336" t="s">
        <v>4405</v>
      </c>
    </row>
    <row r="236" spans="2:2" ht="18">
      <c r="B236" s="336"/>
    </row>
    <row r="237" spans="2:2" ht="92">
      <c r="B237" s="336" t="s">
        <v>4409</v>
      </c>
    </row>
    <row r="238" spans="2:2" ht="8" customHeight="1">
      <c r="B238" s="336"/>
    </row>
    <row r="239" spans="2:2" ht="38">
      <c r="B239" s="336" t="s">
        <v>4410</v>
      </c>
    </row>
    <row r="240" spans="2:2" ht="18">
      <c r="B240" s="336"/>
    </row>
    <row r="241" spans="2:2" ht="18">
      <c r="B241" s="924" t="s">
        <v>4402</v>
      </c>
    </row>
    <row r="242" spans="2:2" ht="18">
      <c r="B242" s="336"/>
    </row>
    <row r="243" spans="2:2" ht="92">
      <c r="B243" s="336" t="s">
        <v>4411</v>
      </c>
    </row>
    <row r="244" spans="2:2" ht="18">
      <c r="B244" s="336"/>
    </row>
    <row r="245" spans="2:2" ht="72">
      <c r="B245" s="336" t="s">
        <v>4406</v>
      </c>
    </row>
    <row r="246" spans="2:2" ht="16" thickBot="1"/>
    <row r="247" spans="2:2" ht="26" customHeight="1" thickBot="1">
      <c r="B247" s="1059" t="s">
        <v>4493</v>
      </c>
    </row>
    <row r="249" spans="2:2">
      <c r="B249" s="1113">
        <v>42935</v>
      </c>
    </row>
    <row r="250" spans="2:2" ht="9.5" customHeight="1">
      <c r="B250" s="1110"/>
    </row>
    <row r="251" spans="2:2" ht="80">
      <c r="B251" s="1015" t="s">
        <v>4450</v>
      </c>
    </row>
    <row r="252" spans="2:2" ht="20">
      <c r="B252" s="1015"/>
    </row>
    <row r="253" spans="2:2" ht="60">
      <c r="B253" s="1015" t="s">
        <v>4451</v>
      </c>
    </row>
    <row r="254" spans="2:2" ht="18">
      <c r="B254" s="1110"/>
    </row>
    <row r="255" spans="2:2">
      <c r="B255"/>
    </row>
    <row r="278" spans="2:2" ht="25">
      <c r="B278" s="1117" t="s">
        <v>4452</v>
      </c>
    </row>
    <row r="279" spans="2:2" ht="20">
      <c r="B279" s="1015"/>
    </row>
    <row r="280" spans="2:2" ht="20">
      <c r="B280" s="1116">
        <v>42380</v>
      </c>
    </row>
    <row r="281" spans="2:2" ht="9" customHeight="1">
      <c r="B281" s="1015"/>
    </row>
    <row r="282" spans="2:2" ht="80">
      <c r="B282" s="1015" t="s">
        <v>4453</v>
      </c>
    </row>
    <row r="283" spans="2:2" ht="10" customHeight="1">
      <c r="B283" s="1015"/>
    </row>
    <row r="284" spans="2:2" ht="40">
      <c r="B284" s="1015" t="s">
        <v>4454</v>
      </c>
    </row>
    <row r="285" spans="2:2" ht="9" customHeight="1">
      <c r="B285" s="1015"/>
    </row>
    <row r="286" spans="2:2" ht="40">
      <c r="B286" s="1015" t="s">
        <v>4455</v>
      </c>
    </row>
    <row r="287" spans="2:2" ht="12" customHeight="1">
      <c r="B287" s="1015"/>
    </row>
    <row r="288" spans="2:2" ht="40">
      <c r="B288" s="1015" t="s">
        <v>4456</v>
      </c>
    </row>
    <row r="289" spans="2:2" ht="20">
      <c r="B289" s="1015" t="s">
        <v>4457</v>
      </c>
    </row>
    <row r="290" spans="2:2" ht="80">
      <c r="B290" s="1015" t="s">
        <v>4458</v>
      </c>
    </row>
    <row r="291" spans="2:2" ht="35.5" customHeight="1">
      <c r="B291" s="1015" t="s">
        <v>4459</v>
      </c>
    </row>
    <row r="292" spans="2:2" ht="20">
      <c r="B292" s="1015" t="s">
        <v>4460</v>
      </c>
    </row>
    <row r="293" spans="2:2" ht="60">
      <c r="B293" s="1015" t="s">
        <v>4461</v>
      </c>
    </row>
    <row r="294" spans="2:2" ht="20">
      <c r="B294" s="1015"/>
    </row>
    <row r="295" spans="2:2" ht="20">
      <c r="B295" s="1111" t="s">
        <v>4462</v>
      </c>
    </row>
    <row r="296" spans="2:2" ht="20">
      <c r="B296" s="1015"/>
    </row>
    <row r="297" spans="2:2" ht="20">
      <c r="B297" s="1015" t="s">
        <v>4463</v>
      </c>
    </row>
    <row r="298" spans="2:2" ht="6.5" customHeight="1">
      <c r="B298" s="1015"/>
    </row>
    <row r="299" spans="2:2" ht="40">
      <c r="B299" s="1015" t="s">
        <v>4464</v>
      </c>
    </row>
    <row r="300" spans="2:2" ht="40">
      <c r="B300" s="1015" t="s">
        <v>4465</v>
      </c>
    </row>
    <row r="301" spans="2:2" ht="20">
      <c r="B301" s="1015" t="s">
        <v>4466</v>
      </c>
    </row>
    <row r="302" spans="2:2" ht="20">
      <c r="B302" s="1015" t="s">
        <v>4467</v>
      </c>
    </row>
    <row r="303" spans="2:2" ht="20">
      <c r="B303" s="1015" t="s">
        <v>4468</v>
      </c>
    </row>
    <row r="304" spans="2:2" ht="9.5" customHeight="1">
      <c r="B304" s="1015"/>
    </row>
    <row r="305" spans="2:2" ht="20">
      <c r="B305" s="1015" t="s">
        <v>4469</v>
      </c>
    </row>
    <row r="306" spans="2:2" ht="20">
      <c r="B306" s="1015"/>
    </row>
    <row r="307" spans="2:2" ht="20">
      <c r="B307" s="1111" t="s">
        <v>4470</v>
      </c>
    </row>
    <row r="308" spans="2:2" ht="20">
      <c r="B308" s="1015"/>
    </row>
    <row r="309" spans="2:2" ht="40">
      <c r="B309" s="1015" t="s">
        <v>4471</v>
      </c>
    </row>
    <row r="310" spans="2:2" ht="60">
      <c r="B310" s="1015" t="s">
        <v>4472</v>
      </c>
    </row>
    <row r="311" spans="2:2" ht="8.5" customHeight="1">
      <c r="B311" s="1015"/>
    </row>
    <row r="312" spans="2:2" ht="40">
      <c r="B312" s="1015" t="s">
        <v>4473</v>
      </c>
    </row>
    <row r="313" spans="2:2" ht="11" customHeight="1">
      <c r="B313" s="1015"/>
    </row>
    <row r="314" spans="2:2" ht="20">
      <c r="B314" s="1115" t="s">
        <v>4488</v>
      </c>
    </row>
    <row r="315" spans="2:2" ht="20">
      <c r="B315" s="1115" t="s">
        <v>4489</v>
      </c>
    </row>
    <row r="316" spans="2:2" ht="20">
      <c r="B316" s="1115" t="s">
        <v>4490</v>
      </c>
    </row>
    <row r="317" spans="2:2" ht="20">
      <c r="B317" s="1115" t="s">
        <v>4474</v>
      </c>
    </row>
    <row r="318" spans="2:2" ht="20">
      <c r="B318" s="1115" t="s">
        <v>4492</v>
      </c>
    </row>
    <row r="319" spans="2:2" ht="20">
      <c r="B319" s="1115" t="s">
        <v>4491</v>
      </c>
    </row>
    <row r="320" spans="2:2" ht="20">
      <c r="B320" s="1015"/>
    </row>
    <row r="321" spans="2:2" ht="60">
      <c r="B321" s="1015" t="s">
        <v>4475</v>
      </c>
    </row>
    <row r="322" spans="2:2" ht="20">
      <c r="B322" s="1015"/>
    </row>
    <row r="323" spans="2:2" ht="20">
      <c r="B323" s="1111" t="s">
        <v>4476</v>
      </c>
    </row>
    <row r="324" spans="2:2" ht="20">
      <c r="B324" s="1015"/>
    </row>
    <row r="325" spans="2:2" ht="40">
      <c r="B325" s="1015" t="s">
        <v>4477</v>
      </c>
    </row>
    <row r="326" spans="2:2" ht="20">
      <c r="B326" s="1015"/>
    </row>
    <row r="327" spans="2:2" ht="80">
      <c r="B327" s="1015" t="s">
        <v>4478</v>
      </c>
    </row>
    <row r="328" spans="2:2" ht="20">
      <c r="B328" s="1015"/>
    </row>
    <row r="329" spans="2:2" ht="20">
      <c r="B329" s="1111" t="s">
        <v>4479</v>
      </c>
    </row>
    <row r="330" spans="2:2" ht="20">
      <c r="B330" s="1015"/>
    </row>
    <row r="331" spans="2:2" ht="100">
      <c r="B331" s="1015" t="s">
        <v>4480</v>
      </c>
    </row>
    <row r="332" spans="2:2" ht="20">
      <c r="B332" s="1015"/>
    </row>
    <row r="333" spans="2:2" ht="40">
      <c r="B333" s="1015" t="s">
        <v>4481</v>
      </c>
    </row>
    <row r="334" spans="2:2" ht="20">
      <c r="B334" s="1015"/>
    </row>
    <row r="335" spans="2:2" ht="60">
      <c r="B335" s="1015" t="s">
        <v>4482</v>
      </c>
    </row>
    <row r="336" spans="2:2" ht="20">
      <c r="B336" s="1015"/>
    </row>
    <row r="337" spans="1:2" ht="23">
      <c r="B337" s="1114" t="s">
        <v>4483</v>
      </c>
    </row>
    <row r="338" spans="1:2" ht="20">
      <c r="B338" s="1015"/>
    </row>
    <row r="339" spans="1:2" ht="40">
      <c r="B339" s="1015" t="s">
        <v>4484</v>
      </c>
    </row>
    <row r="340" spans="1:2" ht="20">
      <c r="B340" s="1015"/>
    </row>
    <row r="341" spans="1:2" ht="20">
      <c r="B341" s="1015" t="s">
        <v>4485</v>
      </c>
    </row>
    <row r="342" spans="1:2" ht="20">
      <c r="B342" s="1015" t="s">
        <v>4486</v>
      </c>
    </row>
    <row r="343" spans="1:2" ht="20">
      <c r="B343" s="1015" t="s">
        <v>4487</v>
      </c>
    </row>
    <row r="344" spans="1:2" ht="20">
      <c r="B344" s="1015" t="s">
        <v>4649</v>
      </c>
    </row>
    <row r="345" spans="1:2" ht="23">
      <c r="B345" s="1114" t="s">
        <v>4650</v>
      </c>
    </row>
    <row r="346" spans="1:2" ht="20.5" thickBot="1">
      <c r="A346" s="1" t="s">
        <v>1347</v>
      </c>
      <c r="B346" s="1015"/>
    </row>
    <row r="347" spans="1:2" ht="26" customHeight="1" thickBot="1">
      <c r="B347" s="1059" t="s">
        <v>4725</v>
      </c>
    </row>
    <row r="348" spans="1:2" ht="20">
      <c r="B348" s="1015"/>
    </row>
    <row r="349" spans="1:2" ht="18">
      <c r="B349" s="1148" t="s">
        <v>4726</v>
      </c>
    </row>
    <row r="350" spans="1:2">
      <c r="B350" s="610"/>
    </row>
    <row r="351" spans="1:2">
      <c r="B351" s="1300" t="s">
        <v>4727</v>
      </c>
    </row>
    <row r="352" spans="1:2">
      <c r="B352" s="1300" t="s">
        <v>4728</v>
      </c>
    </row>
    <row r="353" spans="2:2">
      <c r="B353" s="1300" t="s">
        <v>4729</v>
      </c>
    </row>
    <row r="354" spans="2:2">
      <c r="B354" s="1300" t="s">
        <v>4730</v>
      </c>
    </row>
    <row r="355" spans="2:2">
      <c r="B355" s="610"/>
    </row>
    <row r="356" spans="2:2" ht="46.5">
      <c r="B356" s="610" t="s">
        <v>4731</v>
      </c>
    </row>
    <row r="357" spans="2:2">
      <c r="B357" s="610"/>
    </row>
    <row r="358" spans="2:2" ht="31">
      <c r="B358" s="610" t="s">
        <v>4732</v>
      </c>
    </row>
    <row r="359" spans="2:2">
      <c r="B359" s="610"/>
    </row>
    <row r="360" spans="2:2">
      <c r="B360" s="1300" t="s">
        <v>4733</v>
      </c>
    </row>
    <row r="361" spans="2:2">
      <c r="B361" s="1300"/>
    </row>
    <row r="362" spans="2:2" s="1301" customFormat="1" ht="23">
      <c r="B362" s="1302" t="s">
        <v>4741</v>
      </c>
    </row>
    <row r="363" spans="2:2">
      <c r="B363" s="1300"/>
    </row>
    <row r="364" spans="2:2">
      <c r="B364" s="1300" t="s">
        <v>4734</v>
      </c>
    </row>
    <row r="365" spans="2:2">
      <c r="B365" s="1300" t="s">
        <v>4735</v>
      </c>
    </row>
    <row r="367" spans="2:2" ht="46.5">
      <c r="B367" s="610" t="s">
        <v>4736</v>
      </c>
    </row>
    <row r="368" spans="2:2">
      <c r="B368" s="610"/>
    </row>
    <row r="369" spans="2:2" ht="18">
      <c r="B369" s="924" t="s">
        <v>4739</v>
      </c>
    </row>
    <row r="370" spans="2:2">
      <c r="B370" s="610"/>
    </row>
    <row r="371" spans="2:2" ht="62">
      <c r="B371" s="610" t="s">
        <v>4737</v>
      </c>
    </row>
    <row r="372" spans="2:2">
      <c r="B372" s="610"/>
    </row>
    <row r="373" spans="2:2" ht="18">
      <c r="B373" s="924" t="s">
        <v>4740</v>
      </c>
    </row>
    <row r="374" spans="2:2">
      <c r="B374" s="610"/>
    </row>
    <row r="375" spans="2:2" ht="31">
      <c r="B375" s="610" t="s">
        <v>4738</v>
      </c>
    </row>
    <row r="377" spans="2:2" ht="25">
      <c r="B377" s="1303" t="s">
        <v>4742</v>
      </c>
    </row>
    <row r="379" spans="2:2" ht="16" thickBot="1"/>
    <row r="380" spans="2:2" ht="26" customHeight="1" thickBot="1">
      <c r="B380" s="1059" t="s">
        <v>4762</v>
      </c>
    </row>
    <row r="382" spans="2:2" s="1321" customFormat="1" ht="20">
      <c r="B382" s="1322" t="s">
        <v>4763</v>
      </c>
    </row>
    <row r="384" spans="2:2" ht="18">
      <c r="B384" s="1148" t="s">
        <v>4764</v>
      </c>
    </row>
    <row r="385" spans="2:2" ht="18">
      <c r="B385" s="1148" t="s">
        <v>4765</v>
      </c>
    </row>
    <row r="386" spans="2:2" ht="17.5">
      <c r="B386" s="1320" t="s">
        <v>4766</v>
      </c>
    </row>
    <row r="387" spans="2:2" ht="35">
      <c r="B387" s="1320" t="s">
        <v>4767</v>
      </c>
    </row>
    <row r="388" spans="2:2" ht="17.5">
      <c r="B388" s="1320" t="s">
        <v>4768</v>
      </c>
    </row>
    <row r="390" spans="2:2">
      <c r="B390" s="1300" t="s">
        <v>4769</v>
      </c>
    </row>
    <row r="391" spans="2:2">
      <c r="B391" s="1323" t="s">
        <v>4770</v>
      </c>
    </row>
    <row r="392" spans="2:2">
      <c r="B392" s="610" t="s">
        <v>4771</v>
      </c>
    </row>
    <row r="393" spans="2:2">
      <c r="B393" s="1323" t="s">
        <v>4772</v>
      </c>
    </row>
    <row r="394" spans="2:2">
      <c r="B394" s="610" t="s">
        <v>4773</v>
      </c>
    </row>
    <row r="395" spans="2:2">
      <c r="B395" s="1323" t="s">
        <v>4774</v>
      </c>
    </row>
    <row r="396" spans="2:2">
      <c r="B396" s="610" t="s">
        <v>4775</v>
      </c>
    </row>
    <row r="397" spans="2:2" ht="31">
      <c r="B397" s="1323" t="s">
        <v>4776</v>
      </c>
    </row>
    <row r="398" spans="2:2">
      <c r="B398" s="1300" t="s">
        <v>4777</v>
      </c>
    </row>
    <row r="399" spans="2:2">
      <c r="B399" s="1300" t="s">
        <v>4778</v>
      </c>
    </row>
    <row r="401" spans="2:2" ht="16" thickBot="1"/>
    <row r="402" spans="2:2" ht="26" customHeight="1" thickBot="1">
      <c r="B402" s="1059" t="s">
        <v>4793</v>
      </c>
    </row>
    <row r="403" spans="2:2" ht="20">
      <c r="B403" s="1015"/>
    </row>
    <row r="404" spans="2:2" ht="35.5">
      <c r="B404" s="1448" t="s">
        <v>4779</v>
      </c>
    </row>
    <row r="405" spans="2:2" ht="18">
      <c r="B405" s="903" t="s">
        <v>4780</v>
      </c>
    </row>
    <row r="406" spans="2:2" ht="23">
      <c r="B406" s="1114" t="s">
        <v>4781</v>
      </c>
    </row>
    <row r="407" spans="2:2" ht="23">
      <c r="B407" s="1114" t="s">
        <v>4782</v>
      </c>
    </row>
    <row r="408" spans="2:2" ht="23">
      <c r="B408" s="1114" t="s">
        <v>4783</v>
      </c>
    </row>
    <row r="409" spans="2:2" ht="23">
      <c r="B409" s="1114" t="s">
        <v>4784</v>
      </c>
    </row>
    <row r="410" spans="2:2" ht="23">
      <c r="B410" s="1114" t="s">
        <v>4782</v>
      </c>
    </row>
    <row r="411" spans="2:2" ht="36">
      <c r="B411" s="1148" t="s">
        <v>4792</v>
      </c>
    </row>
    <row r="412" spans="2:2" ht="23">
      <c r="B412" s="1114" t="s">
        <v>4785</v>
      </c>
    </row>
    <row r="413" spans="2:2" ht="18">
      <c r="B413" s="1148" t="s">
        <v>4786</v>
      </c>
    </row>
    <row r="414" spans="2:2" ht="18">
      <c r="B414" s="1448" t="s">
        <v>4787</v>
      </c>
    </row>
    <row r="415" spans="2:2" ht="35">
      <c r="B415" s="1448" t="s">
        <v>4791</v>
      </c>
    </row>
    <row r="416" spans="2:2" ht="53">
      <c r="B416" s="1148" t="s">
        <v>4788</v>
      </c>
    </row>
    <row r="417" spans="2:2" ht="36">
      <c r="B417" s="1148" t="s">
        <v>4789</v>
      </c>
    </row>
    <row r="418" spans="2:2" ht="18">
      <c r="B418" s="1148" t="s">
        <v>4790</v>
      </c>
    </row>
    <row r="419" spans="2:2">
      <c r="B419" s="1450"/>
    </row>
    <row r="421" spans="2:2">
      <c r="B421" s="1451" t="s">
        <v>4794</v>
      </c>
    </row>
    <row r="422" spans="2:2" ht="18">
      <c r="B422" s="1452" t="s">
        <v>4795</v>
      </c>
    </row>
    <row r="423" spans="2:2" ht="22.5">
      <c r="B423" s="1453" t="s">
        <v>4796</v>
      </c>
    </row>
  </sheetData>
  <phoneticPr fontId="9" type="noConversion"/>
  <hyperlinks>
    <hyperlink ref="A2" location="Sommaire!A1" display="S"/>
    <hyperlink ref="B169" r:id="rId1"/>
    <hyperlink ref="B171" r:id="rId2" display="www.hoaxbuster.com"/>
    <hyperlink ref="B212" r:id="rId3" display="https://maps.google.com/?q=10,+rue+Saint+Marc-75002+Paris&amp;entry=gmail&amp;source=g"/>
    <hyperlink ref="B251" r:id="rId4" display="https://www.internet-signalement.gouv.fr/PortailWeb/planets/Accueil!input.action"/>
    <hyperlink ref="B253" r:id="rId5" display="https://www.internet-signalement.gouv.fr/PortailWeb/planets/Accueil!input.action"/>
    <hyperlink ref="B289" r:id="rId6" display="http://www.police-nationale.interieur.gouv.fr/Organisation/Direction-Centrale-de-la-Police-Judiciaire"/>
    <hyperlink ref="B290:B291" r:id="rId7" display="http://www.police-nationale.interieur.gouv.fr/Organisation/Direction-Centrale-de-la-Police-Judiciaire/Lutte-contre-la-criminalite-organisee/Sous-direction-de-lutte-contre-la-cybercriminalite"/>
    <hyperlink ref="B292" r:id="rId8" display="https://www.internet-signalement.gouv.fr/PortailWeb/planets/Accueil!input.action"/>
    <hyperlink ref="B293" r:id="rId9" display="https://www.internet-signalement.gouv.fr/PortailWeb/planets/Accueil!input.action"/>
    <hyperlink ref="B351" r:id="rId10" tooltip="Envoyer par courriel" display="https://www.service-public.fr/particuliers/actualites/A12437/partager-par-courriel"/>
    <hyperlink ref="B352" r:id="rId11" tooltip="Partager sur Facebook - Nouvelle fenêtre" display="https://www.facebook.com/sharer/sharer.php?u=https://www.service-public.fr/particuliers/actualites/A12437"/>
    <hyperlink ref="B353" r:id="rId12" tooltip="Partager sur Twitter - Nouvelle fenêtre" display="https://twitter.com/intent/tweet?text=Une%20brigade%20num%C3%A9rique%20pour%20contacter%20la%20gendarmerie%20en%20ligne&amp;url=https://www.service-public.fr/particuliers/actualites/A12437"/>
    <hyperlink ref="B354" r:id="rId13" tooltip="Partager sur LinkedIn - Nouvelle fenêtre" display="https://www.linkedin.com/shareArticle?mini=true&amp;url=https://www.service-public.fr/particuliers/actualites/A12437&amp;title=Une%20brigade%20num%C3%A9rique%20pour%20contacter%20la%20gendarmerie%20en%20ligne"/>
    <hyperlink ref="B360" r:id="rId14" tooltip="site internet de la gendarmerie - Nouvelle fenêtre" display="https://www.gendarmerie.interieur.gouv.fr/"/>
    <hyperlink ref="B364" r:id="rId15" tooltip="compte Facebook de la gendarmerie - Nouvelle fenêtre" display="https://www.facebook.com/gendarmerienationale"/>
    <hyperlink ref="B365" r:id="rId16" tooltip="compte Twitter de la gendarmerie - Nouvelle fenêtre" display="https://twitter.com/gendarmerie"/>
    <hyperlink ref="B377" r:id="rId17" display="https://twitter.com/hashtag/BrigadeNum%C3%A9rique?src=hash"/>
    <hyperlink ref="B382" r:id="rId18"/>
    <hyperlink ref="B390" r:id="rId19" display="https://www.spamenmoins.com/inscription.php?Lang=FR"/>
    <hyperlink ref="B398" r:id="rId20" display="https://www.spamenmoins.com/contact.php?Lang=FR"/>
    <hyperlink ref="B399" r:id="rId21" display="https://www.spamenmoins.com/contact.php?Lang=FR"/>
  </hyperlinks>
  <printOptions horizontalCentered="1"/>
  <pageMargins left="0.59055118110236204" right="0.39370078740157499" top="0.59055118110236204" bottom="0.59055118110236204" header="0.511811023622047" footer="0.511811023622047"/>
  <pageSetup paperSize="9" orientation="landscape" r:id="rId22"/>
  <headerFooter alignWithMargins="0">
    <oddFooter xml:space="preserve">&amp;L&amp;8&amp;F &amp;A &amp;R&amp;8&amp;P &amp;N </oddFooter>
  </headerFooter>
  <rowBreaks count="7" manualBreakCount="7">
    <brk id="53" min="1" max="1" man="1"/>
    <brk id="73" min="1" max="1" man="1"/>
    <brk id="117" min="1" max="1" man="1"/>
    <brk id="277" min="1" max="1" man="1"/>
    <brk id="313" min="1" max="1" man="1"/>
    <brk id="328" min="1" max="1" man="1"/>
    <brk id="368" min="1" max="1" man="1"/>
  </rowBreaks>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theme="9" tint="0.79998168889431442"/>
  </sheetPr>
  <dimension ref="A1:F21"/>
  <sheetViews>
    <sheetView showGridLines="0" showRowColHeaders="0" zoomScaleNormal="100" workbookViewId="0">
      <pane xSplit="1" ySplit="3" topLeftCell="B4" activePane="bottomRight" state="frozen"/>
      <selection activeCell="D5" sqref="D5"/>
      <selection pane="topRight" activeCell="D5" sqref="D5"/>
      <selection pane="bottomLeft" activeCell="D5" sqref="D5"/>
      <selection pane="bottomRight"/>
    </sheetView>
  </sheetViews>
  <sheetFormatPr baseColWidth="10" defaultRowHeight="14"/>
  <cols>
    <col min="1" max="2" width="10.58203125" style="124" customWidth="1"/>
    <col min="3" max="3" width="14.58203125" style="124" customWidth="1"/>
    <col min="4" max="4" width="89.25" style="255" customWidth="1"/>
    <col min="5" max="16384" width="10.6640625" style="124"/>
  </cols>
  <sheetData>
    <row r="1" spans="1:6" ht="24.5" customHeight="1" thickBot="1">
      <c r="A1" s="5" t="s">
        <v>0</v>
      </c>
    </row>
    <row r="2" spans="1:6" ht="29.5" customHeight="1" thickBot="1">
      <c r="A2" s="878">
        <v>43146</v>
      </c>
      <c r="B2" s="1391" t="s">
        <v>4690</v>
      </c>
      <c r="C2" s="1392"/>
      <c r="D2" s="1393"/>
    </row>
    <row r="3" spans="1:6" ht="14.5" thickBot="1">
      <c r="B3"/>
      <c r="C3"/>
      <c r="D3" s="880"/>
    </row>
    <row r="4" spans="1:6" ht="150" customHeight="1" thickTop="1" thickBot="1">
      <c r="B4" s="1394" t="s">
        <v>4691</v>
      </c>
      <c r="C4" s="1395"/>
      <c r="D4" s="1396"/>
      <c r="F4" s="879"/>
    </row>
    <row r="5" spans="1:6" ht="58" customHeight="1" thickTop="1" thickBot="1">
      <c r="B5" s="1397" t="s">
        <v>4692</v>
      </c>
      <c r="C5" s="1397"/>
      <c r="D5" s="1397"/>
    </row>
    <row r="6" spans="1:6" ht="99.5" customHeight="1" thickTop="1">
      <c r="B6" s="1169">
        <v>42780</v>
      </c>
      <c r="C6" s="1170" t="s">
        <v>3871</v>
      </c>
      <c r="D6" s="1171" t="s">
        <v>3872</v>
      </c>
    </row>
    <row r="7" spans="1:6" ht="56.5" customHeight="1">
      <c r="B7" s="1172">
        <v>42789</v>
      </c>
      <c r="C7" s="1173" t="s">
        <v>3873</v>
      </c>
      <c r="D7" s="1174" t="s">
        <v>3874</v>
      </c>
    </row>
    <row r="8" spans="1:6" ht="55" customHeight="1">
      <c r="B8" s="1172">
        <v>42801</v>
      </c>
      <c r="C8" s="1173" t="s">
        <v>3875</v>
      </c>
      <c r="D8" s="1174" t="s">
        <v>3876</v>
      </c>
    </row>
    <row r="9" spans="1:6" ht="84.5" customHeight="1">
      <c r="B9" s="1172">
        <v>42788</v>
      </c>
      <c r="C9" s="1175" t="s">
        <v>3877</v>
      </c>
      <c r="D9" s="1174" t="s">
        <v>3878</v>
      </c>
    </row>
    <row r="10" spans="1:6" ht="129.5" customHeight="1">
      <c r="B10" s="1172">
        <v>42859</v>
      </c>
      <c r="C10" s="1175" t="s">
        <v>3879</v>
      </c>
      <c r="D10" s="1174" t="s">
        <v>3880</v>
      </c>
    </row>
    <row r="11" spans="1:6" s="120" customFormat="1" ht="55" customHeight="1">
      <c r="B11" s="1172">
        <v>42891</v>
      </c>
      <c r="C11" s="1175" t="s">
        <v>3881</v>
      </c>
      <c r="D11" s="1174" t="s">
        <v>3882</v>
      </c>
    </row>
    <row r="12" spans="1:6" ht="52" customHeight="1">
      <c r="B12" s="1176">
        <v>42942</v>
      </c>
      <c r="C12" s="1177" t="s">
        <v>3883</v>
      </c>
      <c r="D12" s="1174" t="s">
        <v>3884</v>
      </c>
    </row>
    <row r="13" spans="1:6" ht="52" customHeight="1">
      <c r="B13" s="1176">
        <v>42942</v>
      </c>
      <c r="C13" s="1177" t="s">
        <v>3885</v>
      </c>
      <c r="D13" s="1174" t="s">
        <v>3886</v>
      </c>
    </row>
    <row r="14" spans="1:6" ht="52" customHeight="1">
      <c r="B14" s="1176">
        <v>42942</v>
      </c>
      <c r="C14" s="1177" t="s">
        <v>3887</v>
      </c>
      <c r="D14" s="1174" t="s">
        <v>3888</v>
      </c>
    </row>
    <row r="15" spans="1:6" ht="95.5" customHeight="1">
      <c r="B15" s="1176">
        <v>42953</v>
      </c>
      <c r="C15" s="1177" t="s">
        <v>3889</v>
      </c>
      <c r="D15" s="1174" t="s">
        <v>3890</v>
      </c>
    </row>
    <row r="16" spans="1:6" ht="106.5" customHeight="1">
      <c r="B16" s="1176">
        <v>42972</v>
      </c>
      <c r="C16" s="1177" t="s">
        <v>4693</v>
      </c>
      <c r="D16" s="1174" t="s">
        <v>3891</v>
      </c>
    </row>
    <row r="17" spans="2:4" ht="54" customHeight="1">
      <c r="B17" s="1176">
        <v>42975</v>
      </c>
      <c r="C17" s="1177" t="s">
        <v>3892</v>
      </c>
      <c r="D17" s="1174" t="s">
        <v>3893</v>
      </c>
    </row>
    <row r="18" spans="2:4" ht="98.5" customHeight="1" thickBot="1">
      <c r="B18" s="1178">
        <v>43095</v>
      </c>
      <c r="C18" s="1179" t="s">
        <v>3894</v>
      </c>
      <c r="D18" s="1180" t="s">
        <v>3895</v>
      </c>
    </row>
    <row r="19" spans="2:4" ht="99" thickTop="1" thickBot="1">
      <c r="B19" s="1178">
        <v>43140</v>
      </c>
      <c r="C19" s="1179" t="s">
        <v>4694</v>
      </c>
      <c r="D19" s="1180" t="s">
        <v>4695</v>
      </c>
    </row>
    <row r="20" spans="2:4" ht="55.5" customHeight="1" thickTop="1" thickBot="1">
      <c r="B20" s="1178">
        <v>43142</v>
      </c>
      <c r="C20" s="1179" t="s">
        <v>4693</v>
      </c>
      <c r="D20" s="1180" t="s">
        <v>4696</v>
      </c>
    </row>
    <row r="21" spans="2:4" ht="14.5" customHeight="1" thickTop="1">
      <c r="B21"/>
      <c r="C21"/>
      <c r="D21" s="1181"/>
    </row>
  </sheetData>
  <mergeCells count="3">
    <mergeCell ref="B2:D2"/>
    <mergeCell ref="B4:D4"/>
    <mergeCell ref="B5:D5"/>
  </mergeCells>
  <hyperlinks>
    <hyperlink ref="A1" location="Sommaire!A1" display="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F105"/>
  <sheetViews>
    <sheetView showGridLines="0" showRowColHeaders="0" workbookViewId="0">
      <pane ySplit="3" topLeftCell="A7" activePane="bottomLeft" state="frozen"/>
      <selection activeCell="D5" sqref="D5"/>
      <selection pane="bottomLeft"/>
    </sheetView>
  </sheetViews>
  <sheetFormatPr baseColWidth="10" defaultColWidth="11" defaultRowHeight="18"/>
  <cols>
    <col min="1" max="1" width="5" style="1" customWidth="1"/>
    <col min="2" max="2" width="105.58203125" style="336" customWidth="1"/>
    <col min="3" max="16384" width="11" style="1"/>
  </cols>
  <sheetData>
    <row r="1" spans="1:6" s="2" customFormat="1" ht="18.5" thickBot="1">
      <c r="A1" s="5" t="s">
        <v>0</v>
      </c>
      <c r="B1" s="336"/>
      <c r="C1" s="3"/>
      <c r="F1" s="3"/>
    </row>
    <row r="2" spans="1:6" ht="23.5" thickBot="1">
      <c r="B2" s="342" t="s">
        <v>3896</v>
      </c>
    </row>
    <row r="3" spans="1:6">
      <c r="B3" s="616"/>
    </row>
    <row r="4" spans="1:6" ht="7.5" customHeight="1"/>
    <row r="5" spans="1:6">
      <c r="C5" s="880"/>
    </row>
    <row r="6" spans="1:6">
      <c r="B6" s="886"/>
      <c r="C6" s="881"/>
    </row>
    <row r="7" spans="1:6">
      <c r="C7" s="882"/>
    </row>
    <row r="8" spans="1:6">
      <c r="C8" s="880"/>
    </row>
    <row r="9" spans="1:6">
      <c r="B9" s="336" t="s">
        <v>3897</v>
      </c>
      <c r="C9" s="882"/>
    </row>
    <row r="10" spans="1:6">
      <c r="B10" s="336" t="s">
        <v>301</v>
      </c>
      <c r="C10" s="882"/>
    </row>
    <row r="11" spans="1:6" ht="54">
      <c r="B11" s="336" t="s">
        <v>3916</v>
      </c>
      <c r="C11" s="882"/>
    </row>
    <row r="12" spans="1:6">
      <c r="B12" s="336" t="s">
        <v>301</v>
      </c>
      <c r="C12" s="882"/>
    </row>
    <row r="13" spans="1:6" ht="36">
      <c r="B13" s="336" t="s">
        <v>3917</v>
      </c>
      <c r="C13" s="882"/>
    </row>
    <row r="14" spans="1:6">
      <c r="B14" s="336" t="s">
        <v>301</v>
      </c>
      <c r="C14" s="882"/>
    </row>
    <row r="15" spans="1:6" ht="36">
      <c r="B15" s="336" t="s">
        <v>3918</v>
      </c>
      <c r="C15" s="882"/>
    </row>
    <row r="16" spans="1:6">
      <c r="B16" s="336" t="s">
        <v>301</v>
      </c>
      <c r="C16" s="882"/>
    </row>
    <row r="17" spans="2:3" ht="36">
      <c r="B17" s="336" t="s">
        <v>3919</v>
      </c>
      <c r="C17" s="882"/>
    </row>
    <row r="18" spans="2:3">
      <c r="B18" s="336" t="s">
        <v>301</v>
      </c>
      <c r="C18" s="882"/>
    </row>
    <row r="19" spans="2:3" ht="72">
      <c r="B19" s="336" t="s">
        <v>3920</v>
      </c>
      <c r="C19" s="882"/>
    </row>
    <row r="20" spans="2:3">
      <c r="B20" s="336" t="s">
        <v>301</v>
      </c>
      <c r="C20" s="882"/>
    </row>
    <row r="21" spans="2:3" ht="36">
      <c r="B21" s="336" t="s">
        <v>3921</v>
      </c>
      <c r="C21" s="882"/>
    </row>
    <row r="22" spans="2:3">
      <c r="C22" s="880"/>
    </row>
    <row r="23" spans="2:3" ht="20">
      <c r="B23" s="887" t="s">
        <v>3898</v>
      </c>
      <c r="C23" s="883"/>
    </row>
    <row r="24" spans="2:3">
      <c r="C24" s="880"/>
    </row>
    <row r="25" spans="2:3">
      <c r="B25" s="336" t="s">
        <v>3899</v>
      </c>
      <c r="C25" s="882"/>
    </row>
    <row r="26" spans="2:3">
      <c r="B26" s="336" t="s">
        <v>301</v>
      </c>
      <c r="C26" s="882"/>
    </row>
    <row r="27" spans="2:3" ht="54">
      <c r="B27" s="336" t="s">
        <v>3922</v>
      </c>
      <c r="C27" s="882"/>
    </row>
    <row r="28" spans="2:3">
      <c r="B28" s="336" t="s">
        <v>301</v>
      </c>
      <c r="C28" s="882"/>
    </row>
    <row r="29" spans="2:3" ht="54">
      <c r="B29" s="336" t="s">
        <v>3961</v>
      </c>
      <c r="C29" s="882"/>
    </row>
    <row r="30" spans="2:3">
      <c r="B30" s="336" t="s">
        <v>301</v>
      </c>
      <c r="C30" s="882"/>
    </row>
    <row r="31" spans="2:3" ht="54">
      <c r="B31" s="336" t="s">
        <v>3923</v>
      </c>
      <c r="C31" s="882"/>
    </row>
    <row r="32" spans="2:3">
      <c r="C32" s="880"/>
    </row>
    <row r="33" spans="2:3" ht="20">
      <c r="B33" s="887" t="s">
        <v>3900</v>
      </c>
      <c r="C33" s="883"/>
    </row>
    <row r="34" spans="2:3">
      <c r="C34" s="880"/>
    </row>
    <row r="35" spans="2:3" ht="36">
      <c r="B35" s="336" t="s">
        <v>3901</v>
      </c>
      <c r="C35" s="882"/>
    </row>
    <row r="36" spans="2:3">
      <c r="B36" s="336" t="s">
        <v>301</v>
      </c>
      <c r="C36" s="882"/>
    </row>
    <row r="37" spans="2:3" ht="72">
      <c r="B37" s="336" t="s">
        <v>3924</v>
      </c>
      <c r="C37" s="882"/>
    </row>
    <row r="38" spans="2:3">
      <c r="B38" s="336" t="s">
        <v>301</v>
      </c>
      <c r="C38" s="882"/>
    </row>
    <row r="39" spans="2:3" ht="36">
      <c r="B39" s="336" t="s">
        <v>3925</v>
      </c>
      <c r="C39" s="882"/>
    </row>
    <row r="40" spans="2:3">
      <c r="B40" s="336" t="s">
        <v>301</v>
      </c>
      <c r="C40" s="882"/>
    </row>
    <row r="41" spans="2:3" ht="36">
      <c r="B41" s="336" t="s">
        <v>3926</v>
      </c>
      <c r="C41" s="882"/>
    </row>
    <row r="42" spans="2:3">
      <c r="C42" s="880"/>
    </row>
    <row r="43" spans="2:3" ht="20">
      <c r="B43" s="887" t="s">
        <v>3902</v>
      </c>
      <c r="C43" s="883"/>
    </row>
    <row r="44" spans="2:3">
      <c r="C44" s="880"/>
    </row>
    <row r="45" spans="2:3" ht="126">
      <c r="B45" s="336" t="s">
        <v>3936</v>
      </c>
      <c r="C45" s="882"/>
    </row>
    <row r="46" spans="2:3">
      <c r="B46" s="336" t="s">
        <v>301</v>
      </c>
      <c r="C46" s="882"/>
    </row>
    <row r="47" spans="2:3" ht="54">
      <c r="B47" s="336" t="s">
        <v>3927</v>
      </c>
      <c r="C47" s="882"/>
    </row>
    <row r="48" spans="2:3">
      <c r="B48" s="336" t="s">
        <v>301</v>
      </c>
      <c r="C48" s="882"/>
    </row>
    <row r="49" spans="2:3" ht="72">
      <c r="B49" s="336" t="s">
        <v>3928</v>
      </c>
      <c r="C49" s="882"/>
    </row>
    <row r="50" spans="2:3">
      <c r="B50" s="336" t="s">
        <v>301</v>
      </c>
      <c r="C50" s="882"/>
    </row>
    <row r="51" spans="2:3" ht="72">
      <c r="B51" s="336" t="s">
        <v>3929</v>
      </c>
      <c r="C51" s="882"/>
    </row>
    <row r="52" spans="2:3">
      <c r="B52" s="336" t="s">
        <v>301</v>
      </c>
      <c r="C52" s="882"/>
    </row>
    <row r="53" spans="2:3" ht="108">
      <c r="B53" s="336" t="s">
        <v>3930</v>
      </c>
      <c r="C53" s="882"/>
    </row>
    <row r="54" spans="2:3">
      <c r="C54" s="880"/>
    </row>
    <row r="55" spans="2:3" ht="20">
      <c r="B55" s="887" t="s">
        <v>3903</v>
      </c>
      <c r="C55" s="883"/>
    </row>
    <row r="56" spans="2:3">
      <c r="C56" s="880"/>
    </row>
    <row r="57" spans="2:3" ht="54">
      <c r="B57" s="336" t="s">
        <v>3962</v>
      </c>
      <c r="C57" s="882"/>
    </row>
    <row r="58" spans="2:3">
      <c r="B58" s="336" t="s">
        <v>301</v>
      </c>
      <c r="C58" s="882"/>
    </row>
    <row r="59" spans="2:3" ht="72">
      <c r="B59" s="336" t="s">
        <v>3931</v>
      </c>
      <c r="C59" s="882"/>
    </row>
    <row r="60" spans="2:3">
      <c r="B60" s="336" t="s">
        <v>301</v>
      </c>
      <c r="C60" s="882"/>
    </row>
    <row r="61" spans="2:3" ht="54">
      <c r="B61" s="336" t="s">
        <v>3932</v>
      </c>
      <c r="C61" s="882"/>
    </row>
    <row r="62" spans="2:3">
      <c r="B62" s="336" t="s">
        <v>301</v>
      </c>
      <c r="C62" s="882"/>
    </row>
    <row r="63" spans="2:3">
      <c r="B63" s="903" t="s">
        <v>3933</v>
      </c>
      <c r="C63" s="882"/>
    </row>
    <row r="64" spans="2:3">
      <c r="B64" s="336" t="s">
        <v>301</v>
      </c>
      <c r="C64" s="882"/>
    </row>
    <row r="65" spans="2:3" ht="20">
      <c r="B65" s="887" t="s">
        <v>3904</v>
      </c>
      <c r="C65" s="883"/>
    </row>
    <row r="66" spans="2:3">
      <c r="C66" s="884"/>
    </row>
    <row r="67" spans="2:3" ht="36">
      <c r="B67" s="336" t="s">
        <v>3905</v>
      </c>
      <c r="C67" s="885"/>
    </row>
    <row r="68" spans="2:3">
      <c r="B68" s="336" t="s">
        <v>301</v>
      </c>
      <c r="C68" s="885"/>
    </row>
    <row r="69" spans="2:3" ht="36">
      <c r="B69" s="336" t="s">
        <v>3906</v>
      </c>
      <c r="C69" s="885"/>
    </row>
    <row r="70" spans="2:3">
      <c r="B70" s="336" t="s">
        <v>301</v>
      </c>
      <c r="C70" s="885"/>
    </row>
    <row r="71" spans="2:3" ht="36">
      <c r="B71" s="336" t="s">
        <v>3907</v>
      </c>
      <c r="C71" s="885"/>
    </row>
    <row r="72" spans="2:3">
      <c r="B72" s="336" t="s">
        <v>301</v>
      </c>
      <c r="C72" s="885"/>
    </row>
    <row r="73" spans="2:3" ht="36">
      <c r="B73" s="336" t="s">
        <v>3908</v>
      </c>
      <c r="C73" s="885"/>
    </row>
    <row r="74" spans="2:3">
      <c r="B74" s="336" t="s">
        <v>301</v>
      </c>
      <c r="C74" s="885"/>
    </row>
    <row r="75" spans="2:3">
      <c r="B75" s="336" t="s">
        <v>3909</v>
      </c>
      <c r="C75" s="885"/>
    </row>
    <row r="76" spans="2:3">
      <c r="B76" s="336" t="s">
        <v>301</v>
      </c>
      <c r="C76" s="885"/>
    </row>
    <row r="77" spans="2:3">
      <c r="B77" s="336" t="s">
        <v>3910</v>
      </c>
      <c r="C77" s="885"/>
    </row>
    <row r="78" spans="2:3">
      <c r="C78" s="884"/>
    </row>
    <row r="79" spans="2:3" ht="36">
      <c r="B79" s="336" t="s">
        <v>3911</v>
      </c>
      <c r="C79" s="885"/>
    </row>
    <row r="80" spans="2:3">
      <c r="C80" s="884"/>
    </row>
    <row r="81" spans="2:3" ht="54">
      <c r="B81" s="336" t="s">
        <v>3912</v>
      </c>
      <c r="C81" s="885"/>
    </row>
    <row r="82" spans="2:3">
      <c r="B82" s="336" t="s">
        <v>301</v>
      </c>
      <c r="C82" s="885"/>
    </row>
    <row r="83" spans="2:3" ht="20">
      <c r="B83" s="887" t="s">
        <v>3913</v>
      </c>
      <c r="C83" s="883"/>
    </row>
    <row r="84" spans="2:3">
      <c r="C84" s="880"/>
    </row>
    <row r="85" spans="2:3" ht="54">
      <c r="B85" s="336" t="s">
        <v>3914</v>
      </c>
      <c r="C85" s="882"/>
    </row>
    <row r="86" spans="2:3">
      <c r="C86" s="884"/>
    </row>
    <row r="87" spans="2:3" ht="54">
      <c r="B87" s="336" t="s">
        <v>3963</v>
      </c>
      <c r="C87" s="885"/>
    </row>
    <row r="88" spans="2:3">
      <c r="C88" s="884"/>
    </row>
    <row r="89" spans="2:3" ht="54">
      <c r="B89" s="336" t="s">
        <v>3964</v>
      </c>
      <c r="C89" s="885"/>
    </row>
    <row r="90" spans="2:3">
      <c r="C90" s="880"/>
    </row>
    <row r="91" spans="2:3">
      <c r="B91" s="336" t="s">
        <v>3915</v>
      </c>
      <c r="C91" s="882"/>
    </row>
    <row r="92" spans="2:3">
      <c r="B92" s="336" t="s">
        <v>301</v>
      </c>
      <c r="C92" s="882"/>
    </row>
    <row r="93" spans="2:3" ht="35">
      <c r="B93" s="904" t="s">
        <v>3934</v>
      </c>
      <c r="C93" s="882"/>
    </row>
    <row r="94" spans="2:3">
      <c r="B94" s="336" t="s">
        <v>301</v>
      </c>
      <c r="C94" s="882"/>
    </row>
    <row r="95" spans="2:3">
      <c r="B95" s="336" t="s">
        <v>3935</v>
      </c>
      <c r="C95" s="882"/>
    </row>
    <row r="96" spans="2:3">
      <c r="B96" s="336" t="s">
        <v>301</v>
      </c>
      <c r="C96" s="882"/>
    </row>
    <row r="97" spans="2:3">
      <c r="B97" s="336" t="s">
        <v>3965</v>
      </c>
      <c r="C97" s="882"/>
    </row>
    <row r="98" spans="2:3" ht="10" customHeight="1">
      <c r="B98" s="336" t="s">
        <v>301</v>
      </c>
      <c r="C98" s="882"/>
    </row>
    <row r="99" spans="2:3">
      <c r="B99" s="909"/>
    </row>
    <row r="100" spans="2:3" ht="10" customHeight="1"/>
    <row r="101" spans="2:3" ht="25">
      <c r="B101" s="910" t="s">
        <v>3987</v>
      </c>
    </row>
    <row r="103" spans="2:3">
      <c r="B103" s="336" t="s">
        <v>3988</v>
      </c>
    </row>
    <row r="105" spans="2:3" ht="40">
      <c r="B105" s="911" t="s">
        <v>3989</v>
      </c>
    </row>
  </sheetData>
  <phoneticPr fontId="9" type="noConversion"/>
  <hyperlinks>
    <hyperlink ref="A1" location="Sommaire!A1" display="S"/>
  </hyperlinks>
  <printOptions horizontalCentered="1"/>
  <pageMargins left="0.59055118110236204" right="0.39370078740157499" top="0.59055118110236204" bottom="0.59055118110236204" header="0.511811023622047" footer="0.511811023622047"/>
  <pageSetup paperSize="9" orientation="portrait" horizontalDpi="0" verticalDpi="0" r:id="rId1"/>
  <headerFooter alignWithMargins="0">
    <oddFooter xml:space="preserve">&amp;L&amp;8&amp;F &amp;A &amp;R&amp;8&amp;P &amp;N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F123"/>
  <sheetViews>
    <sheetView showGridLines="0" showRowColHeaders="0" workbookViewId="0">
      <pane ySplit="3" topLeftCell="A4" activePane="bottomLeft" state="frozen"/>
      <selection activeCell="D5" sqref="D5"/>
      <selection pane="bottomLeft"/>
    </sheetView>
  </sheetViews>
  <sheetFormatPr baseColWidth="10" defaultColWidth="11" defaultRowHeight="15.5"/>
  <cols>
    <col min="1" max="1" width="5" style="1" customWidth="1"/>
    <col min="2" max="2" width="105.58203125" style="3" customWidth="1"/>
    <col min="3" max="16384" width="11" style="1"/>
  </cols>
  <sheetData>
    <row r="1" spans="1:6" s="2" customFormat="1" ht="24" customHeight="1" thickBot="1">
      <c r="A1" s="7" t="s">
        <v>0</v>
      </c>
      <c r="C1" s="3"/>
      <c r="F1" s="3"/>
    </row>
    <row r="2" spans="1:6" ht="24" customHeight="1" thickBot="1">
      <c r="B2" s="342" t="s">
        <v>4086</v>
      </c>
    </row>
    <row r="3" spans="1:6" ht="25.5" customHeight="1">
      <c r="B3" s="936" t="s">
        <v>4087</v>
      </c>
    </row>
    <row r="5" spans="1:6" ht="20">
      <c r="B5" s="932" t="s">
        <v>4089</v>
      </c>
    </row>
    <row r="6" spans="1:6" ht="20">
      <c r="B6" s="933" t="s">
        <v>4090</v>
      </c>
    </row>
    <row r="7" spans="1:6" ht="25">
      <c r="B7" s="933" t="s">
        <v>4092</v>
      </c>
    </row>
    <row r="8" spans="1:6" ht="20">
      <c r="B8" s="933" t="s">
        <v>4091</v>
      </c>
    </row>
    <row r="10" spans="1:6" ht="23">
      <c r="B10" s="935" t="s">
        <v>4093</v>
      </c>
    </row>
    <row r="12" spans="1:6" ht="23">
      <c r="B12" s="934" t="s">
        <v>4088</v>
      </c>
    </row>
    <row r="13" spans="1:6" ht="18">
      <c r="B13" s="923"/>
    </row>
    <row r="14" spans="1:6" ht="18">
      <c r="B14" s="924" t="s">
        <v>4048</v>
      </c>
    </row>
    <row r="15" spans="1:6" ht="18">
      <c r="B15" s="923" t="s">
        <v>4049</v>
      </c>
    </row>
    <row r="16" spans="1:6" ht="18">
      <c r="B16" s="923" t="s">
        <v>4050</v>
      </c>
    </row>
    <row r="17" spans="2:2" ht="23">
      <c r="B17" s="925" t="s">
        <v>4051</v>
      </c>
    </row>
    <row r="18" spans="2:2" ht="9" customHeight="1">
      <c r="B18" s="923"/>
    </row>
    <row r="19" spans="2:2" ht="54">
      <c r="B19" s="926" t="s">
        <v>4052</v>
      </c>
    </row>
    <row r="20" spans="2:2" ht="36">
      <c r="B20" s="926" t="s">
        <v>4053</v>
      </c>
    </row>
    <row r="21" spans="2:2" ht="18">
      <c r="B21" s="926" t="s">
        <v>4054</v>
      </c>
    </row>
    <row r="22" spans="2:2" ht="18">
      <c r="B22" s="926" t="s">
        <v>4055</v>
      </c>
    </row>
    <row r="23" spans="2:2" ht="18">
      <c r="B23" s="926"/>
    </row>
    <row r="24" spans="2:2" ht="54">
      <c r="B24" s="926" t="s">
        <v>4056</v>
      </c>
    </row>
    <row r="25" spans="2:2" ht="36">
      <c r="B25" s="926" t="s">
        <v>4057</v>
      </c>
    </row>
    <row r="26" spans="2:2" ht="18">
      <c r="B26" s="926" t="s">
        <v>4058</v>
      </c>
    </row>
    <row r="27" spans="2:2" ht="9.5" customHeight="1">
      <c r="B27" s="926"/>
    </row>
    <row r="28" spans="2:2" ht="36">
      <c r="B28" s="926" t="s">
        <v>4059</v>
      </c>
    </row>
    <row r="29" spans="2:2" ht="8.5" customHeight="1">
      <c r="B29" s="926"/>
    </row>
    <row r="30" spans="2:2" ht="72">
      <c r="B30" s="926" t="s">
        <v>4060</v>
      </c>
    </row>
    <row r="31" spans="2:2" ht="6.5" customHeight="1">
      <c r="B31" s="926"/>
    </row>
    <row r="32" spans="2:2" ht="18">
      <c r="B32" s="926" t="s">
        <v>4061</v>
      </c>
    </row>
    <row r="33" spans="2:2" ht="18">
      <c r="B33" s="927" t="s">
        <v>4062</v>
      </c>
    </row>
    <row r="34" spans="2:2" ht="18">
      <c r="B34" s="927" t="s">
        <v>4063</v>
      </c>
    </row>
    <row r="35" spans="2:2" ht="18">
      <c r="B35" s="926"/>
    </row>
    <row r="36" spans="2:2" ht="36">
      <c r="B36" s="928" t="s">
        <v>4064</v>
      </c>
    </row>
    <row r="37" spans="2:2" ht="18">
      <c r="B37" s="926"/>
    </row>
    <row r="38" spans="2:2" ht="18">
      <c r="B38" s="929" t="s">
        <v>4065</v>
      </c>
    </row>
    <row r="39" spans="2:2" ht="8" customHeight="1">
      <c r="B39" s="926"/>
    </row>
    <row r="40" spans="2:2" ht="54">
      <c r="B40" s="926" t="s">
        <v>4066</v>
      </c>
    </row>
    <row r="41" spans="2:2" ht="54">
      <c r="B41" s="926" t="s">
        <v>4067</v>
      </c>
    </row>
    <row r="42" spans="2:2" ht="18">
      <c r="B42" s="926"/>
    </row>
    <row r="43" spans="2:2" ht="54">
      <c r="B43" s="926" t="s">
        <v>4068</v>
      </c>
    </row>
    <row r="44" spans="2:2" ht="18">
      <c r="B44" s="926"/>
    </row>
    <row r="45" spans="2:2" ht="20">
      <c r="B45" s="930" t="s">
        <v>4069</v>
      </c>
    </row>
    <row r="46" spans="2:2" ht="40">
      <c r="B46" s="931" t="s">
        <v>4070</v>
      </c>
    </row>
    <row r="47" spans="2:2" ht="18">
      <c r="B47" s="926"/>
    </row>
    <row r="48" spans="2:2" ht="23">
      <c r="B48" s="922" t="s">
        <v>4071</v>
      </c>
    </row>
    <row r="49" spans="2:2" ht="18">
      <c r="B49" s="923"/>
    </row>
    <row r="50" spans="2:2" ht="18">
      <c r="B50" s="923" t="s">
        <v>4072</v>
      </c>
    </row>
    <row r="51" spans="2:2" ht="8" customHeight="1">
      <c r="B51" s="923"/>
    </row>
    <row r="52" spans="2:2" ht="72">
      <c r="B52" s="926" t="s">
        <v>4073</v>
      </c>
    </row>
    <row r="53" spans="2:2" ht="8" customHeight="1">
      <c r="B53" s="923"/>
    </row>
    <row r="54" spans="2:2" ht="72">
      <c r="B54" s="926" t="s">
        <v>4074</v>
      </c>
    </row>
    <row r="55" spans="2:2" ht="18">
      <c r="B55" s="926" t="s">
        <v>4075</v>
      </c>
    </row>
    <row r="56" spans="2:2" ht="18">
      <c r="B56" s="923"/>
    </row>
    <row r="57" spans="2:2" ht="18">
      <c r="B57" s="926" t="s">
        <v>4076</v>
      </c>
    </row>
    <row r="58" spans="2:2" ht="18">
      <c r="B58" s="923" t="s">
        <v>4077</v>
      </c>
    </row>
    <row r="59" spans="2:2" ht="18">
      <c r="B59" s="923"/>
    </row>
    <row r="60" spans="2:2" ht="18">
      <c r="B60" s="923" t="s">
        <v>4078</v>
      </c>
    </row>
    <row r="61" spans="2:2" ht="18">
      <c r="B61" s="923"/>
    </row>
    <row r="62" spans="2:2" ht="20">
      <c r="B62" s="923" t="s">
        <v>4079</v>
      </c>
    </row>
    <row r="63" spans="2:2" ht="18">
      <c r="B63" s="923" t="s">
        <v>4080</v>
      </c>
    </row>
    <row r="64" spans="2:2" ht="18">
      <c r="B64" s="923" t="s">
        <v>4081</v>
      </c>
    </row>
    <row r="65" spans="2:2" ht="18">
      <c r="B65" s="923"/>
    </row>
    <row r="66" spans="2:2" ht="18">
      <c r="B66" s="923" t="s">
        <v>4082</v>
      </c>
    </row>
    <row r="67" spans="2:2" ht="18">
      <c r="B67" s="923" t="s">
        <v>4083</v>
      </c>
    </row>
    <row r="68" spans="2:2" ht="18">
      <c r="B68" s="923" t="s">
        <v>4084</v>
      </c>
    </row>
    <row r="69" spans="2:2" ht="18">
      <c r="B69" s="923"/>
    </row>
    <row r="70" spans="2:2" ht="18">
      <c r="B70" s="903" t="s">
        <v>4085</v>
      </c>
    </row>
    <row r="71" spans="2:2" ht="18.5" thickBot="1">
      <c r="B71" s="923"/>
    </row>
    <row r="72" spans="2:2" ht="23.5" thickBot="1">
      <c r="B72" s="617" t="s">
        <v>4323</v>
      </c>
    </row>
    <row r="74" spans="2:2" ht="18">
      <c r="B74" s="926" t="s">
        <v>4324</v>
      </c>
    </row>
    <row r="75" spans="2:2" ht="12" customHeight="1">
      <c r="B75" s="926"/>
    </row>
    <row r="76" spans="2:2" ht="36">
      <c r="B76" s="926" t="s">
        <v>4325</v>
      </c>
    </row>
    <row r="77" spans="2:2" ht="18">
      <c r="B77" s="926"/>
    </row>
    <row r="78" spans="2:2" ht="20">
      <c r="B78" s="931" t="s">
        <v>4326</v>
      </c>
    </row>
    <row r="79" spans="2:2" ht="10" customHeight="1">
      <c r="B79" s="926"/>
    </row>
    <row r="80" spans="2:2" ht="54">
      <c r="B80" s="926" t="s">
        <v>4327</v>
      </c>
    </row>
    <row r="81" spans="2:2" ht="9.5" customHeight="1">
      <c r="B81" s="926"/>
    </row>
    <row r="82" spans="2:2" ht="54">
      <c r="B82" s="926" t="s">
        <v>4328</v>
      </c>
    </row>
    <row r="83" spans="2:2" ht="6" customHeight="1">
      <c r="B83" s="926"/>
    </row>
    <row r="84" spans="2:2" ht="54">
      <c r="B84" s="926" t="s">
        <v>4329</v>
      </c>
    </row>
    <row r="85" spans="2:2" ht="18">
      <c r="B85" s="926"/>
    </row>
    <row r="86" spans="2:2" ht="20">
      <c r="B86" s="931" t="s">
        <v>4330</v>
      </c>
    </row>
    <row r="87" spans="2:2" ht="6.5" customHeight="1">
      <c r="B87" s="926"/>
    </row>
    <row r="88" spans="2:2" ht="54">
      <c r="B88" s="926" t="s">
        <v>4331</v>
      </c>
    </row>
    <row r="89" spans="2:2" ht="18">
      <c r="B89" s="926"/>
    </row>
    <row r="90" spans="2:2" ht="20">
      <c r="B90" s="931" t="s">
        <v>4332</v>
      </c>
    </row>
    <row r="91" spans="2:2" ht="10" customHeight="1">
      <c r="B91" s="926"/>
    </row>
    <row r="92" spans="2:2" ht="90">
      <c r="B92" s="926" t="s">
        <v>4333</v>
      </c>
    </row>
    <row r="93" spans="2:2" ht="10" customHeight="1">
      <c r="B93" s="926"/>
    </row>
    <row r="94" spans="2:2" ht="72">
      <c r="B94" s="926" t="s">
        <v>4334</v>
      </c>
    </row>
    <row r="95" spans="2:2" ht="18">
      <c r="B95" s="926"/>
    </row>
    <row r="96" spans="2:2" ht="20">
      <c r="B96" s="931" t="s">
        <v>4335</v>
      </c>
    </row>
    <row r="97" spans="2:2" ht="18">
      <c r="B97" s="926"/>
    </row>
    <row r="98" spans="2:2" ht="90">
      <c r="B98" s="926" t="s">
        <v>4336</v>
      </c>
    </row>
    <row r="99" spans="2:2" ht="18">
      <c r="B99" s="926"/>
    </row>
    <row r="100" spans="2:2" ht="36">
      <c r="B100" s="926" t="s">
        <v>4337</v>
      </c>
    </row>
    <row r="101" spans="2:2" ht="18">
      <c r="B101" s="926"/>
    </row>
    <row r="102" spans="2:2" ht="36">
      <c r="B102" s="926" t="s">
        <v>4338</v>
      </c>
    </row>
    <row r="103" spans="2:2" ht="18">
      <c r="B103" s="926"/>
    </row>
    <row r="104" spans="2:2" ht="18">
      <c r="B104" s="926" t="s">
        <v>4339</v>
      </c>
    </row>
    <row r="105" spans="2:2" ht="18">
      <c r="B105" s="926"/>
    </row>
    <row r="106" spans="2:2" ht="18">
      <c r="B106" s="926"/>
    </row>
    <row r="107" spans="2:2" ht="18">
      <c r="B107" s="926"/>
    </row>
    <row r="108" spans="2:2" ht="18">
      <c r="B108" s="926"/>
    </row>
    <row r="109" spans="2:2" ht="18">
      <c r="B109" s="926"/>
    </row>
    <row r="110" spans="2:2" ht="18">
      <c r="B110" s="926"/>
    </row>
    <row r="111" spans="2:2" ht="18">
      <c r="B111" s="926"/>
    </row>
    <row r="112" spans="2:2" ht="18">
      <c r="B112" s="926"/>
    </row>
    <row r="113" spans="2:2" ht="18">
      <c r="B113" s="926"/>
    </row>
    <row r="114" spans="2:2" ht="18">
      <c r="B114" s="926"/>
    </row>
    <row r="115" spans="2:2" ht="18">
      <c r="B115" s="926"/>
    </row>
    <row r="116" spans="2:2" ht="18">
      <c r="B116" s="926"/>
    </row>
    <row r="117" spans="2:2" ht="18">
      <c r="B117" s="926"/>
    </row>
    <row r="118" spans="2:2" ht="18">
      <c r="B118" s="926"/>
    </row>
    <row r="119" spans="2:2" ht="18">
      <c r="B119" s="926"/>
    </row>
    <row r="120" spans="2:2" ht="18">
      <c r="B120" s="926"/>
    </row>
    <row r="121" spans="2:2" ht="18">
      <c r="B121" s="926"/>
    </row>
    <row r="122" spans="2:2" ht="18">
      <c r="B122" s="926"/>
    </row>
    <row r="123" spans="2:2" ht="18">
      <c r="B123" s="926"/>
    </row>
  </sheetData>
  <phoneticPr fontId="9" type="noConversion"/>
  <hyperlinks>
    <hyperlink ref="A1" location="Sommaire!A1" display="S"/>
    <hyperlink ref="B21" r:id="rId1"/>
    <hyperlink ref="B26" r:id="rId2"/>
    <hyperlink ref="B84" r:id="rId3" display="http://www.hoaxbuster.com/hoaxcenter/varietes"/>
    <hyperlink ref="B94" r:id="rId4" display="http://www.hoaxbuster.com/hoaxcenter/dangers"/>
    <hyperlink ref="B98" r:id="rId5" display="http://www.hoaxbuster.com/hoaxliste"/>
    <hyperlink ref="B102" r:id="rId6" display="mailto:redaction@hoaxbuster.com"/>
  </hyperlinks>
  <printOptions horizontalCentered="1"/>
  <pageMargins left="0.59055118110236204" right="0.39370078740157499" top="0.59055118110236204" bottom="0.59055118110236204" header="0.511811023622047" footer="0.511811023622047"/>
  <pageSetup paperSize="9" orientation="portrait" horizontalDpi="0" verticalDpi="0" r:id="rId7"/>
  <headerFooter alignWithMargins="0">
    <oddFooter xml:space="preserve">&amp;L&amp;8&amp;F &amp;A &amp;R&amp;8&amp;P &amp;N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S46"/>
  <sheetViews>
    <sheetView showGridLines="0" showRowColHeaders="0" zoomScale="79" zoomScaleNormal="79" workbookViewId="0">
      <selection activeCell="A2" sqref="A2"/>
    </sheetView>
  </sheetViews>
  <sheetFormatPr baseColWidth="10" defaultRowHeight="12.5"/>
  <cols>
    <col min="1" max="1" width="10.58203125" style="937" customWidth="1"/>
    <col min="2" max="2" width="1.75" style="937" customWidth="1"/>
    <col min="3" max="3" width="15.25" style="937" customWidth="1"/>
    <col min="4" max="4" width="8.4140625" style="937" customWidth="1"/>
    <col min="5" max="5" width="1.58203125" style="937" customWidth="1"/>
    <col min="6" max="6" width="5.9140625" style="938" customWidth="1"/>
    <col min="7" max="7" width="1.58203125" style="937" customWidth="1"/>
    <col min="8" max="8" width="9" style="937" bestFit="1" customWidth="1"/>
    <col min="9" max="9" width="2.6640625" style="937" customWidth="1"/>
    <col min="10" max="10" width="5.6640625" style="939" bestFit="1" customWidth="1"/>
    <col min="11" max="11" width="5.83203125" style="939" bestFit="1" customWidth="1"/>
    <col min="12" max="16" width="9.08203125" style="939" bestFit="1" customWidth="1"/>
    <col min="17" max="17" width="30.58203125" style="939" customWidth="1"/>
    <col min="18" max="18" width="3.6640625" style="939" customWidth="1"/>
    <col min="19" max="16384" width="10.6640625" style="937"/>
  </cols>
  <sheetData>
    <row r="1" spans="1:19" ht="13" thickBot="1"/>
    <row r="2" spans="1:19" ht="64.5" customHeight="1" thickBot="1">
      <c r="A2" s="966" t="s">
        <v>0</v>
      </c>
      <c r="B2" s="1401" t="s">
        <v>4117</v>
      </c>
      <c r="C2" s="1402"/>
      <c r="D2" s="1402"/>
      <c r="E2" s="1402"/>
      <c r="F2" s="1402"/>
      <c r="G2" s="1402"/>
      <c r="H2" s="1402"/>
      <c r="I2" s="1402"/>
      <c r="J2" s="1402"/>
      <c r="K2" s="1402"/>
      <c r="L2" s="1402"/>
      <c r="M2" s="1402"/>
      <c r="N2" s="1402"/>
      <c r="O2" s="1402"/>
      <c r="P2" s="1402"/>
      <c r="Q2" s="1402"/>
      <c r="R2" s="1403"/>
    </row>
    <row r="3" spans="1:19" ht="16" thickBot="1">
      <c r="F3" s="940" t="s">
        <v>4095</v>
      </c>
    </row>
    <row r="4" spans="1:19" s="941" customFormat="1" ht="25.5" customHeight="1" thickTop="1">
      <c r="C4" s="942" t="s">
        <v>4096</v>
      </c>
      <c r="D4" s="943">
        <v>1004</v>
      </c>
      <c r="E4" s="943"/>
      <c r="F4" s="944">
        <f>D4/28</f>
        <v>35.857142857142854</v>
      </c>
      <c r="G4" s="943"/>
      <c r="H4" s="945">
        <f>D4/$D$17</f>
        <v>3.1229587234439641E-2</v>
      </c>
      <c r="J4" s="946"/>
      <c r="K4" s="946"/>
      <c r="L4" s="946"/>
      <c r="M4" s="946"/>
      <c r="N4" s="946"/>
      <c r="O4" s="946"/>
      <c r="P4" s="946"/>
      <c r="Q4" s="946"/>
      <c r="R4" s="946"/>
    </row>
    <row r="5" spans="1:19" s="941" customFormat="1" ht="25.5" customHeight="1">
      <c r="C5" s="947" t="s">
        <v>4097</v>
      </c>
      <c r="D5" s="948">
        <v>1660</v>
      </c>
      <c r="E5" s="948"/>
      <c r="F5" s="949">
        <f t="shared" ref="F5:F15" si="0">D5/28</f>
        <v>59.285714285714285</v>
      </c>
      <c r="G5" s="948"/>
      <c r="H5" s="950">
        <f t="shared" ref="H5:H17" si="1">D5/$D$17</f>
        <v>5.1634576503157177E-2</v>
      </c>
      <c r="J5" s="946"/>
      <c r="K5" s="946"/>
      <c r="L5" s="946"/>
      <c r="M5" s="946"/>
      <c r="N5" s="946"/>
      <c r="O5" s="946"/>
      <c r="P5" s="946"/>
      <c r="Q5" s="946"/>
      <c r="R5" s="946"/>
    </row>
    <row r="6" spans="1:19" s="941" customFormat="1" ht="25.5" customHeight="1">
      <c r="C6" s="947" t="s">
        <v>4098</v>
      </c>
      <c r="D6" s="948">
        <v>3115</v>
      </c>
      <c r="E6" s="948"/>
      <c r="F6" s="949">
        <f t="shared" si="0"/>
        <v>111.25</v>
      </c>
      <c r="G6" s="948"/>
      <c r="H6" s="950">
        <f t="shared" si="1"/>
        <v>9.6892593859840115E-2</v>
      </c>
      <c r="J6" s="946"/>
      <c r="K6" s="946"/>
      <c r="L6" s="946"/>
      <c r="M6" s="946"/>
      <c r="N6" s="946"/>
      <c r="O6" s="946"/>
      <c r="P6" s="946"/>
      <c r="Q6" s="946"/>
      <c r="R6" s="946"/>
    </row>
    <row r="7" spans="1:19" s="941" customFormat="1" ht="25.5" customHeight="1">
      <c r="C7" s="951" t="s">
        <v>4099</v>
      </c>
      <c r="D7" s="948">
        <v>3357</v>
      </c>
      <c r="E7" s="948"/>
      <c r="F7" s="949">
        <f t="shared" si="0"/>
        <v>119.89285714285714</v>
      </c>
      <c r="G7" s="948"/>
      <c r="H7" s="952">
        <f t="shared" si="1"/>
        <v>0.10442004416933652</v>
      </c>
      <c r="J7" s="946"/>
      <c r="K7" s="946"/>
      <c r="L7" s="946"/>
      <c r="M7" s="946"/>
      <c r="N7" s="946"/>
      <c r="O7" s="946"/>
      <c r="P7" s="946"/>
      <c r="Q7" s="946"/>
      <c r="R7" s="946"/>
    </row>
    <row r="8" spans="1:19" s="941" customFormat="1" ht="25.5" customHeight="1">
      <c r="C8" s="951" t="s">
        <v>4100</v>
      </c>
      <c r="D8" s="948">
        <v>3794</v>
      </c>
      <c r="E8" s="948"/>
      <c r="F8" s="949">
        <f t="shared" si="0"/>
        <v>135.5</v>
      </c>
      <c r="G8" s="948"/>
      <c r="H8" s="952">
        <f t="shared" si="1"/>
        <v>0.1180130019596255</v>
      </c>
      <c r="J8" s="946"/>
      <c r="K8" s="946"/>
      <c r="L8" s="946"/>
      <c r="M8" s="946"/>
      <c r="N8" s="946"/>
      <c r="O8" s="946"/>
      <c r="P8" s="946"/>
      <c r="Q8" s="946"/>
      <c r="R8" s="946"/>
    </row>
    <row r="9" spans="1:19" s="941" customFormat="1" ht="25.5" customHeight="1">
      <c r="C9" s="951" t="s">
        <v>4101</v>
      </c>
      <c r="D9" s="948">
        <v>3949</v>
      </c>
      <c r="E9" s="948"/>
      <c r="F9" s="949">
        <f t="shared" si="0"/>
        <v>141.03571428571428</v>
      </c>
      <c r="G9" s="948"/>
      <c r="H9" s="952">
        <f t="shared" si="1"/>
        <v>0.12283430277769138</v>
      </c>
      <c r="J9" s="946"/>
      <c r="K9" s="946"/>
      <c r="L9" s="946"/>
      <c r="M9" s="946"/>
      <c r="N9" s="946"/>
      <c r="O9" s="946"/>
      <c r="P9" s="946"/>
      <c r="Q9" s="946"/>
      <c r="R9" s="946"/>
    </row>
    <row r="10" spans="1:19" s="941" customFormat="1" ht="25.5" customHeight="1">
      <c r="C10" s="951" t="s">
        <v>4102</v>
      </c>
      <c r="D10" s="948">
        <v>3791</v>
      </c>
      <c r="E10" s="948"/>
      <c r="F10" s="949">
        <f t="shared" si="0"/>
        <v>135.39285714285714</v>
      </c>
      <c r="G10" s="948"/>
      <c r="H10" s="952">
        <f t="shared" si="1"/>
        <v>0.11791968645992099</v>
      </c>
      <c r="J10" s="946"/>
      <c r="K10" s="946"/>
      <c r="L10" s="946"/>
      <c r="M10" s="946"/>
      <c r="N10" s="946"/>
      <c r="O10" s="946"/>
      <c r="P10" s="946"/>
      <c r="Q10" s="946"/>
      <c r="R10" s="946"/>
    </row>
    <row r="11" spans="1:19" s="941" customFormat="1" ht="25.5" customHeight="1">
      <c r="C11" s="951" t="s">
        <v>4103</v>
      </c>
      <c r="D11" s="948">
        <v>3722</v>
      </c>
      <c r="E11" s="948"/>
      <c r="F11" s="949">
        <f t="shared" si="0"/>
        <v>132.92857142857142</v>
      </c>
      <c r="G11" s="948"/>
      <c r="H11" s="952">
        <f t="shared" si="1"/>
        <v>0.11577342996671747</v>
      </c>
      <c r="J11" s="946"/>
      <c r="K11" s="946"/>
      <c r="L11" s="946"/>
      <c r="M11" s="946"/>
      <c r="N11" s="946"/>
      <c r="O11" s="946"/>
      <c r="P11" s="946"/>
      <c r="Q11" s="946"/>
      <c r="R11" s="946"/>
    </row>
    <row r="12" spans="1:19" s="941" customFormat="1" ht="25.5" customHeight="1">
      <c r="C12" s="951" t="s">
        <v>4104</v>
      </c>
      <c r="D12" s="948">
        <v>3215</v>
      </c>
      <c r="E12" s="948"/>
      <c r="F12" s="949">
        <f t="shared" si="0"/>
        <v>114.82142857142857</v>
      </c>
      <c r="G12" s="948"/>
      <c r="H12" s="952">
        <f t="shared" si="1"/>
        <v>0.10000311051665682</v>
      </c>
      <c r="J12" s="946"/>
      <c r="K12" s="946"/>
      <c r="L12" s="946"/>
      <c r="M12" s="946"/>
      <c r="N12" s="946"/>
      <c r="O12" s="946"/>
      <c r="P12" s="946"/>
      <c r="Q12" s="946"/>
      <c r="R12" s="946"/>
    </row>
    <row r="13" spans="1:19" s="941" customFormat="1" ht="25.5" customHeight="1">
      <c r="C13" s="947" t="s">
        <v>4105</v>
      </c>
      <c r="D13" s="948">
        <v>2221</v>
      </c>
      <c r="E13" s="948"/>
      <c r="F13" s="949">
        <f t="shared" si="0"/>
        <v>79.321428571428569</v>
      </c>
      <c r="G13" s="948"/>
      <c r="H13" s="950">
        <f t="shared" si="1"/>
        <v>6.9084574947898852E-2</v>
      </c>
      <c r="J13" s="946"/>
      <c r="K13" s="946"/>
      <c r="L13" s="946"/>
      <c r="M13" s="946"/>
      <c r="N13" s="946"/>
      <c r="O13" s="946"/>
      <c r="P13" s="946"/>
      <c r="Q13" s="946"/>
      <c r="R13" s="946"/>
    </row>
    <row r="14" spans="1:19" s="941" customFormat="1" ht="25.5" customHeight="1">
      <c r="C14" s="947" t="s">
        <v>4106</v>
      </c>
      <c r="D14" s="948">
        <v>1228</v>
      </c>
      <c r="E14" s="948"/>
      <c r="F14" s="949">
        <f t="shared" si="0"/>
        <v>43.857142857142854</v>
      </c>
      <c r="G14" s="948"/>
      <c r="H14" s="950">
        <f t="shared" si="1"/>
        <v>3.8197144545709043E-2</v>
      </c>
      <c r="J14" s="946"/>
      <c r="K14" s="946"/>
      <c r="L14" s="946"/>
      <c r="M14" s="946"/>
      <c r="N14" s="946"/>
      <c r="O14" s="946"/>
      <c r="P14" s="946"/>
      <c r="Q14" s="946"/>
      <c r="R14" s="946"/>
    </row>
    <row r="15" spans="1:19" s="941" customFormat="1" ht="25.5" customHeight="1" thickBot="1">
      <c r="C15" s="953" t="s">
        <v>4107</v>
      </c>
      <c r="D15" s="954">
        <v>1093</v>
      </c>
      <c r="E15" s="954"/>
      <c r="F15" s="955">
        <f t="shared" si="0"/>
        <v>39.035714285714285</v>
      </c>
      <c r="G15" s="954"/>
      <c r="H15" s="956">
        <f t="shared" si="1"/>
        <v>3.3997947059006502E-2</v>
      </c>
      <c r="J15" s="946"/>
      <c r="K15" s="946"/>
      <c r="L15" s="946"/>
      <c r="M15" s="946"/>
      <c r="N15" s="946"/>
      <c r="O15" s="946"/>
      <c r="P15" s="946"/>
      <c r="Q15" s="946"/>
      <c r="R15" s="946"/>
    </row>
    <row r="16" spans="1:19" s="939" customFormat="1" ht="13" thickTop="1">
      <c r="B16" s="937"/>
      <c r="C16" s="957"/>
      <c r="D16" s="957"/>
      <c r="E16" s="957"/>
      <c r="F16" s="958"/>
      <c r="G16" s="957"/>
      <c r="H16" s="957"/>
      <c r="I16" s="937"/>
      <c r="S16" s="937"/>
    </row>
    <row r="17" spans="2:19" s="939" customFormat="1" ht="20">
      <c r="B17" s="937"/>
      <c r="C17" s="959" t="s">
        <v>4108</v>
      </c>
      <c r="D17" s="960">
        <f>SUM(D4:D16)</f>
        <v>32149</v>
      </c>
      <c r="E17" s="961"/>
      <c r="F17" s="962">
        <v>1150</v>
      </c>
      <c r="G17" s="961"/>
      <c r="H17" s="963">
        <f t="shared" si="1"/>
        <v>1</v>
      </c>
      <c r="I17" s="937"/>
      <c r="S17" s="937"/>
    </row>
    <row r="18" spans="2:19" s="939" customFormat="1" ht="9" customHeight="1" thickBot="1">
      <c r="B18" s="937"/>
      <c r="C18" s="957"/>
      <c r="D18" s="957"/>
      <c r="E18" s="957"/>
      <c r="F18" s="958"/>
      <c r="G18" s="957"/>
      <c r="H18" s="957"/>
      <c r="I18" s="937"/>
      <c r="S18" s="937"/>
    </row>
    <row r="19" spans="2:19" s="939" customFormat="1" ht="25" customHeight="1">
      <c r="B19" s="937"/>
      <c r="C19" s="1404" t="s">
        <v>4109</v>
      </c>
      <c r="D19" s="1405"/>
      <c r="E19" s="1405"/>
      <c r="F19" s="1405"/>
      <c r="G19" s="1405"/>
      <c r="H19" s="1405"/>
      <c r="I19" s="1405"/>
      <c r="J19" s="1405"/>
      <c r="K19" s="1405"/>
      <c r="L19" s="1405"/>
      <c r="M19" s="1405"/>
      <c r="N19" s="1405"/>
      <c r="O19" s="1405"/>
      <c r="P19" s="1405"/>
      <c r="Q19" s="1406"/>
      <c r="S19" s="937"/>
    </row>
    <row r="20" spans="2:19" s="939" customFormat="1" ht="21.5" customHeight="1">
      <c r="B20" s="937"/>
      <c r="C20" s="1407" t="s">
        <v>4110</v>
      </c>
      <c r="D20" s="1408"/>
      <c r="E20" s="1408"/>
      <c r="F20" s="1408"/>
      <c r="G20" s="1408"/>
      <c r="H20" s="1408"/>
      <c r="I20" s="1408"/>
      <c r="J20" s="1408"/>
      <c r="K20" s="1408"/>
      <c r="L20" s="1408"/>
      <c r="M20" s="1408"/>
      <c r="N20" s="1408"/>
      <c r="O20" s="1408"/>
      <c r="P20" s="1408"/>
      <c r="Q20" s="1409"/>
      <c r="S20" s="937"/>
    </row>
    <row r="21" spans="2:19" s="939" customFormat="1" ht="21.5" customHeight="1">
      <c r="B21" s="937"/>
      <c r="C21" s="1407" t="s">
        <v>4111</v>
      </c>
      <c r="D21" s="1408"/>
      <c r="E21" s="1408"/>
      <c r="F21" s="1408"/>
      <c r="G21" s="1408"/>
      <c r="H21" s="1408"/>
      <c r="I21" s="1408"/>
      <c r="J21" s="1408"/>
      <c r="K21" s="1408"/>
      <c r="L21" s="1408"/>
      <c r="M21" s="1408"/>
      <c r="N21" s="1408"/>
      <c r="O21" s="1408"/>
      <c r="P21" s="1408"/>
      <c r="Q21" s="1409"/>
      <c r="S21" s="937"/>
    </row>
    <row r="22" spans="2:19" s="939" customFormat="1" ht="21.5" customHeight="1">
      <c r="B22" s="937"/>
      <c r="C22" s="1410" t="s">
        <v>4112</v>
      </c>
      <c r="D22" s="1411"/>
      <c r="E22" s="1411"/>
      <c r="F22" s="1411"/>
      <c r="G22" s="1411"/>
      <c r="H22" s="1411"/>
      <c r="I22" s="1411"/>
      <c r="J22" s="1411"/>
      <c r="K22" s="1411"/>
      <c r="L22" s="1411"/>
      <c r="M22" s="1411"/>
      <c r="N22" s="1411"/>
      <c r="O22" s="1411"/>
      <c r="P22" s="1411"/>
      <c r="Q22" s="1412"/>
      <c r="S22" s="937"/>
    </row>
    <row r="23" spans="2:19" s="939" customFormat="1" ht="24" customHeight="1" thickBot="1">
      <c r="B23" s="937"/>
      <c r="C23" s="1398" t="s">
        <v>4113</v>
      </c>
      <c r="D23" s="1399"/>
      <c r="E23" s="1399"/>
      <c r="F23" s="1399"/>
      <c r="G23" s="1399"/>
      <c r="H23" s="1399"/>
      <c r="I23" s="1399"/>
      <c r="J23" s="1399"/>
      <c r="K23" s="1399"/>
      <c r="L23" s="1399"/>
      <c r="M23" s="1399"/>
      <c r="N23" s="1399"/>
      <c r="O23" s="1399"/>
      <c r="P23" s="1399"/>
      <c r="Q23" s="1400"/>
      <c r="S23" s="937"/>
    </row>
    <row r="24" spans="2:19" s="939" customFormat="1" ht="13">
      <c r="B24" s="937"/>
      <c r="C24" s="937"/>
      <c r="D24" s="937"/>
      <c r="E24" s="937"/>
      <c r="F24" s="938"/>
      <c r="G24" s="937"/>
      <c r="H24" s="937"/>
      <c r="I24" s="937"/>
      <c r="Q24" s="964"/>
      <c r="S24" s="937"/>
    </row>
    <row r="28" spans="2:19" s="939" customFormat="1" ht="14">
      <c r="B28" s="937"/>
      <c r="C28" s="937"/>
      <c r="D28" s="937"/>
      <c r="E28" s="937"/>
      <c r="F28" s="938"/>
      <c r="G28" s="937"/>
      <c r="H28" s="937"/>
      <c r="I28" s="937"/>
      <c r="O28" s="965"/>
      <c r="S28" s="937"/>
    </row>
    <row r="46" spans="3:3">
      <c r="C46" s="937" t="s">
        <v>4114</v>
      </c>
    </row>
  </sheetData>
  <mergeCells count="6">
    <mergeCell ref="C23:Q23"/>
    <mergeCell ref="B2:R2"/>
    <mergeCell ref="C19:Q19"/>
    <mergeCell ref="C20:Q20"/>
    <mergeCell ref="C21:Q21"/>
    <mergeCell ref="C22:Q22"/>
  </mergeCells>
  <hyperlinks>
    <hyperlink ref="A2" location="Sommaire!A1" display="S"/>
  </hyperlinks>
  <printOptions horizontalCentered="1" verticalCentered="1"/>
  <pageMargins left="0" right="0" top="0.35433070866141736" bottom="0.35433070866141736" header="0.31496062992125984" footer="0.31496062992125984"/>
  <pageSetup paperSize="9" scale="9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B1:I1940"/>
  <sheetViews>
    <sheetView showGridLines="0" showZeros="0" zoomScaleNormal="85" workbookViewId="0">
      <pane xSplit="3" ySplit="5" topLeftCell="D7" activePane="bottomRight" state="frozen"/>
      <selection activeCell="D5" sqref="D5"/>
      <selection pane="topRight" activeCell="D5" sqref="D5"/>
      <selection pane="bottomLeft" activeCell="D5" sqref="D5"/>
      <selection pane="bottomRight" activeCell="B2" sqref="B2"/>
    </sheetView>
  </sheetViews>
  <sheetFormatPr baseColWidth="10" defaultColWidth="11.25" defaultRowHeight="20"/>
  <cols>
    <col min="1" max="1" width="0.75" style="15" customWidth="1"/>
    <col min="2" max="2" width="7.25" style="10" customWidth="1"/>
    <col min="3" max="3" width="0.83203125" style="11" customWidth="1"/>
    <col min="4" max="4" width="5.33203125" style="12" customWidth="1"/>
    <col min="5" max="5" width="120.08203125" style="15" customWidth="1"/>
    <col min="6" max="6" width="11.83203125" style="14" customWidth="1"/>
    <col min="7" max="8" width="11.83203125" style="15" customWidth="1"/>
    <col min="9" max="9" width="3.83203125" style="16" bestFit="1" customWidth="1"/>
    <col min="10" max="10" width="11.25" style="15" customWidth="1"/>
    <col min="11" max="11" width="50.83203125" style="15" customWidth="1"/>
    <col min="12" max="16384" width="11.25" style="15"/>
  </cols>
  <sheetData>
    <row r="1" spans="2:9" ht="7.5" customHeight="1" thickBot="1">
      <c r="E1" s="13"/>
    </row>
    <row r="2" spans="2:9" ht="28.5" customHeight="1">
      <c r="B2" s="54" t="s">
        <v>0</v>
      </c>
      <c r="D2" s="17"/>
      <c r="E2" s="56" t="s">
        <v>3</v>
      </c>
      <c r="F2" s="1330" t="s">
        <v>4</v>
      </c>
      <c r="I2" s="16">
        <f>SUM(I7:I646)</f>
        <v>25</v>
      </c>
    </row>
    <row r="3" spans="2:9" s="22" customFormat="1" ht="29.25" customHeight="1" thickBot="1">
      <c r="B3" s="10"/>
      <c r="C3" s="11"/>
      <c r="D3" s="18"/>
      <c r="E3" s="19"/>
      <c r="F3" s="1331"/>
      <c r="G3" s="20"/>
      <c r="H3" s="20"/>
      <c r="I3" s="21"/>
    </row>
    <row r="4" spans="2:9" ht="5.25" customHeight="1">
      <c r="E4" s="20"/>
    </row>
    <row r="5" spans="2:9" s="26" customFormat="1">
      <c r="B5" s="23"/>
      <c r="C5" s="11"/>
      <c r="D5" s="23"/>
      <c r="E5" s="24"/>
      <c r="F5" s="25"/>
      <c r="I5" s="27"/>
    </row>
    <row r="6" spans="2:9" ht="5.25" customHeight="1" thickBot="1">
      <c r="E6" s="20"/>
    </row>
    <row r="7" spans="2:9" s="29" customFormat="1" ht="20.5" thickBot="1">
      <c r="B7" s="28" t="s">
        <v>5</v>
      </c>
      <c r="C7" s="11"/>
      <c r="D7" s="1332" t="s">
        <v>6</v>
      </c>
      <c r="E7" s="1332"/>
      <c r="F7" s="14">
        <v>43151</v>
      </c>
      <c r="I7" s="30">
        <f t="shared" ref="I7:I72" si="0">COUNTA(D7)</f>
        <v>1</v>
      </c>
    </row>
    <row r="8" spans="2:9">
      <c r="D8" s="1333"/>
      <c r="E8" s="1333"/>
      <c r="I8" s="30">
        <f t="shared" si="0"/>
        <v>0</v>
      </c>
    </row>
    <row r="9" spans="2:9" ht="18.75" customHeight="1">
      <c r="D9" s="31"/>
      <c r="E9" s="55" t="s">
        <v>515</v>
      </c>
      <c r="I9" s="30"/>
    </row>
    <row r="10" spans="2:9" ht="38">
      <c r="D10" s="31"/>
      <c r="E10" s="55" t="s">
        <v>516</v>
      </c>
      <c r="I10" s="30"/>
    </row>
    <row r="11" spans="2:9">
      <c r="D11" s="32"/>
      <c r="E11" s="33"/>
      <c r="I11" s="30">
        <f t="shared" si="0"/>
        <v>0</v>
      </c>
    </row>
    <row r="12" spans="2:9">
      <c r="D12" s="32"/>
      <c r="E12" s="34"/>
      <c r="I12" s="30">
        <f t="shared" si="0"/>
        <v>0</v>
      </c>
    </row>
    <row r="13" spans="2:9">
      <c r="D13" s="32"/>
      <c r="E13" s="34"/>
      <c r="I13" s="30">
        <f t="shared" si="0"/>
        <v>0</v>
      </c>
    </row>
    <row r="14" spans="2:9">
      <c r="D14" s="32"/>
      <c r="E14" s="55"/>
      <c r="I14" s="30">
        <f t="shared" si="0"/>
        <v>0</v>
      </c>
    </row>
    <row r="15" spans="2:9">
      <c r="D15" s="32"/>
      <c r="E15" s="55"/>
      <c r="I15" s="30">
        <f t="shared" si="0"/>
        <v>0</v>
      </c>
    </row>
    <row r="16" spans="2:9">
      <c r="D16" s="32"/>
      <c r="E16" s="34"/>
      <c r="I16" s="30">
        <f t="shared" si="0"/>
        <v>0</v>
      </c>
    </row>
    <row r="17" spans="4:9">
      <c r="D17" s="32"/>
      <c r="E17" s="34"/>
      <c r="I17" s="30">
        <f t="shared" si="0"/>
        <v>0</v>
      </c>
    </row>
    <row r="18" spans="4:9">
      <c r="D18" s="32"/>
      <c r="E18" s="34"/>
      <c r="I18" s="30">
        <f t="shared" si="0"/>
        <v>0</v>
      </c>
    </row>
    <row r="19" spans="4:9">
      <c r="D19" s="32"/>
      <c r="E19" s="34"/>
      <c r="I19" s="30">
        <f t="shared" si="0"/>
        <v>0</v>
      </c>
    </row>
    <row r="20" spans="4:9">
      <c r="D20" s="32"/>
      <c r="E20" s="35"/>
      <c r="I20" s="30">
        <f t="shared" si="0"/>
        <v>0</v>
      </c>
    </row>
    <row r="21" spans="4:9">
      <c r="D21" s="32"/>
      <c r="E21" s="36"/>
      <c r="I21" s="30">
        <f t="shared" si="0"/>
        <v>0</v>
      </c>
    </row>
    <row r="22" spans="4:9">
      <c r="D22" s="32"/>
      <c r="E22" s="36"/>
      <c r="I22" s="30">
        <f t="shared" si="0"/>
        <v>0</v>
      </c>
    </row>
    <row r="23" spans="4:9">
      <c r="D23" s="32"/>
      <c r="E23" s="36"/>
      <c r="I23" s="30">
        <f t="shared" si="0"/>
        <v>0</v>
      </c>
    </row>
    <row r="24" spans="4:9">
      <c r="D24" s="32"/>
      <c r="E24" s="36"/>
      <c r="I24" s="30">
        <f t="shared" si="0"/>
        <v>0</v>
      </c>
    </row>
    <row r="25" spans="4:9">
      <c r="D25" s="32"/>
      <c r="E25" s="36"/>
      <c r="I25" s="30">
        <f t="shared" si="0"/>
        <v>0</v>
      </c>
    </row>
    <row r="26" spans="4:9">
      <c r="D26" s="32"/>
      <c r="E26" s="36"/>
      <c r="I26" s="30">
        <f t="shared" si="0"/>
        <v>0</v>
      </c>
    </row>
    <row r="27" spans="4:9">
      <c r="D27" s="32"/>
      <c r="E27" s="36"/>
      <c r="I27" s="30">
        <f t="shared" si="0"/>
        <v>0</v>
      </c>
    </row>
    <row r="28" spans="4:9">
      <c r="D28" s="32"/>
      <c r="E28" s="36"/>
      <c r="I28" s="30">
        <f t="shared" si="0"/>
        <v>0</v>
      </c>
    </row>
    <row r="29" spans="4:9">
      <c r="D29" s="32"/>
      <c r="E29" s="36"/>
      <c r="I29" s="30">
        <f t="shared" si="0"/>
        <v>0</v>
      </c>
    </row>
    <row r="30" spans="4:9">
      <c r="D30" s="32"/>
      <c r="E30" s="36"/>
      <c r="I30" s="30">
        <f t="shared" si="0"/>
        <v>0</v>
      </c>
    </row>
    <row r="31" spans="4:9">
      <c r="D31" s="37"/>
      <c r="E31" s="38"/>
      <c r="I31" s="30">
        <f t="shared" si="0"/>
        <v>0</v>
      </c>
    </row>
    <row r="32" spans="4:9">
      <c r="D32" s="1334"/>
      <c r="E32" s="1334"/>
      <c r="I32" s="30">
        <f t="shared" si="0"/>
        <v>0</v>
      </c>
    </row>
    <row r="33" spans="2:9">
      <c r="D33" s="37"/>
      <c r="E33" s="38"/>
      <c r="I33" s="30">
        <f t="shared" si="0"/>
        <v>0</v>
      </c>
    </row>
    <row r="34" spans="2:9">
      <c r="D34" s="37"/>
      <c r="E34" s="38"/>
      <c r="I34" s="30">
        <f t="shared" si="0"/>
        <v>0</v>
      </c>
    </row>
    <row r="35" spans="2:9" ht="20.5" thickBot="1">
      <c r="D35" s="39"/>
      <c r="E35" s="40"/>
      <c r="I35" s="30">
        <f t="shared" si="0"/>
        <v>0</v>
      </c>
    </row>
    <row r="36" spans="2:9" s="29" customFormat="1" ht="21" customHeight="1" thickBot="1">
      <c r="B36" s="28" t="s">
        <v>7</v>
      </c>
      <c r="C36" s="11"/>
      <c r="D36" s="1332" t="s">
        <v>8</v>
      </c>
      <c r="E36" s="1332" t="s">
        <v>9</v>
      </c>
      <c r="F36" s="14"/>
      <c r="I36" s="30">
        <f t="shared" si="0"/>
        <v>1</v>
      </c>
    </row>
    <row r="37" spans="2:9">
      <c r="D37" s="1333"/>
      <c r="E37" s="1333"/>
      <c r="I37" s="30">
        <f t="shared" si="0"/>
        <v>0</v>
      </c>
    </row>
    <row r="38" spans="2:9">
      <c r="D38" s="37"/>
      <c r="E38" s="36"/>
      <c r="I38" s="30">
        <f t="shared" si="0"/>
        <v>0</v>
      </c>
    </row>
    <row r="39" spans="2:9">
      <c r="D39" s="37"/>
      <c r="E39" s="36"/>
      <c r="I39" s="30">
        <f t="shared" si="0"/>
        <v>0</v>
      </c>
    </row>
    <row r="40" spans="2:9">
      <c r="D40" s="37"/>
      <c r="E40" s="36"/>
      <c r="I40" s="30">
        <f t="shared" si="0"/>
        <v>0</v>
      </c>
    </row>
    <row r="41" spans="2:9">
      <c r="D41" s="37"/>
      <c r="E41" s="36"/>
      <c r="I41" s="30">
        <f t="shared" si="0"/>
        <v>0</v>
      </c>
    </row>
    <row r="42" spans="2:9">
      <c r="D42" s="37"/>
      <c r="E42" s="36"/>
      <c r="I42" s="30">
        <f t="shared" si="0"/>
        <v>0</v>
      </c>
    </row>
    <row r="43" spans="2:9">
      <c r="D43" s="37"/>
      <c r="E43" s="36"/>
      <c r="I43" s="30">
        <f t="shared" si="0"/>
        <v>0</v>
      </c>
    </row>
    <row r="44" spans="2:9">
      <c r="D44" s="37"/>
      <c r="E44" s="36"/>
      <c r="I44" s="30">
        <f t="shared" si="0"/>
        <v>0</v>
      </c>
    </row>
    <row r="45" spans="2:9">
      <c r="D45" s="37"/>
      <c r="E45" s="36"/>
      <c r="I45" s="30">
        <f t="shared" si="0"/>
        <v>0</v>
      </c>
    </row>
    <row r="46" spans="2:9">
      <c r="D46" s="37"/>
      <c r="E46" s="36"/>
      <c r="I46" s="30">
        <f t="shared" si="0"/>
        <v>0</v>
      </c>
    </row>
    <row r="47" spans="2:9">
      <c r="D47" s="37"/>
      <c r="E47" s="36"/>
      <c r="I47" s="30">
        <f t="shared" si="0"/>
        <v>0</v>
      </c>
    </row>
    <row r="48" spans="2:9">
      <c r="D48" s="37"/>
      <c r="E48" s="36"/>
      <c r="I48" s="30">
        <f t="shared" si="0"/>
        <v>0</v>
      </c>
    </row>
    <row r="49" spans="4:9">
      <c r="D49" s="37"/>
      <c r="E49" s="36"/>
      <c r="I49" s="30">
        <f t="shared" si="0"/>
        <v>0</v>
      </c>
    </row>
    <row r="50" spans="4:9">
      <c r="D50" s="37"/>
      <c r="E50" s="36"/>
      <c r="I50" s="30">
        <f t="shared" si="0"/>
        <v>0</v>
      </c>
    </row>
    <row r="51" spans="4:9">
      <c r="D51" s="37"/>
      <c r="E51" s="36"/>
      <c r="I51" s="30">
        <f t="shared" si="0"/>
        <v>0</v>
      </c>
    </row>
    <row r="52" spans="4:9">
      <c r="D52" s="37"/>
      <c r="E52" s="36"/>
      <c r="I52" s="30">
        <f t="shared" si="0"/>
        <v>0</v>
      </c>
    </row>
    <row r="53" spans="4:9">
      <c r="D53" s="37"/>
      <c r="E53" s="36"/>
      <c r="I53" s="30">
        <f t="shared" si="0"/>
        <v>0</v>
      </c>
    </row>
    <row r="54" spans="4:9">
      <c r="D54" s="37"/>
      <c r="E54" s="36"/>
      <c r="I54" s="30">
        <f t="shared" si="0"/>
        <v>0</v>
      </c>
    </row>
    <row r="55" spans="4:9">
      <c r="D55" s="37"/>
      <c r="E55" s="36"/>
      <c r="I55" s="30">
        <f t="shared" si="0"/>
        <v>0</v>
      </c>
    </row>
    <row r="56" spans="4:9">
      <c r="D56" s="37"/>
      <c r="E56" s="36"/>
      <c r="I56" s="30">
        <f t="shared" si="0"/>
        <v>0</v>
      </c>
    </row>
    <row r="57" spans="4:9">
      <c r="D57" s="37"/>
      <c r="E57" s="36"/>
      <c r="I57" s="30">
        <f t="shared" si="0"/>
        <v>0</v>
      </c>
    </row>
    <row r="58" spans="4:9">
      <c r="D58" s="37"/>
      <c r="E58" s="36"/>
      <c r="I58" s="30">
        <f t="shared" si="0"/>
        <v>0</v>
      </c>
    </row>
    <row r="59" spans="4:9">
      <c r="D59" s="37"/>
      <c r="E59" s="36"/>
      <c r="I59" s="30">
        <f t="shared" si="0"/>
        <v>0</v>
      </c>
    </row>
    <row r="60" spans="4:9">
      <c r="D60" s="37"/>
      <c r="E60" s="36"/>
      <c r="I60" s="30">
        <f t="shared" si="0"/>
        <v>0</v>
      </c>
    </row>
    <row r="61" spans="4:9">
      <c r="D61" s="37"/>
      <c r="E61" s="36"/>
      <c r="I61" s="30">
        <f t="shared" si="0"/>
        <v>0</v>
      </c>
    </row>
    <row r="62" spans="4:9">
      <c r="D62" s="37"/>
      <c r="E62" s="36"/>
      <c r="I62" s="30">
        <f t="shared" si="0"/>
        <v>0</v>
      </c>
    </row>
    <row r="63" spans="4:9">
      <c r="D63" s="37"/>
      <c r="E63" s="36"/>
      <c r="I63" s="30">
        <f t="shared" si="0"/>
        <v>0</v>
      </c>
    </row>
    <row r="64" spans="4:9">
      <c r="D64" s="37"/>
      <c r="E64" s="36"/>
      <c r="I64" s="30">
        <f t="shared" si="0"/>
        <v>0</v>
      </c>
    </row>
    <row r="65" spans="2:9" ht="20.5" thickBot="1">
      <c r="F65" s="41"/>
      <c r="G65" s="42"/>
      <c r="H65" s="42"/>
      <c r="I65" s="30">
        <f t="shared" si="0"/>
        <v>0</v>
      </c>
    </row>
    <row r="66" spans="2:9" s="29" customFormat="1" ht="21" customHeight="1" thickBot="1">
      <c r="B66" s="28" t="s">
        <v>10</v>
      </c>
      <c r="C66" s="11"/>
      <c r="D66" s="1332" t="s">
        <v>11</v>
      </c>
      <c r="E66" s="1332" t="s">
        <v>12</v>
      </c>
      <c r="F66" s="14"/>
      <c r="I66" s="30">
        <f t="shared" si="0"/>
        <v>1</v>
      </c>
    </row>
    <row r="67" spans="2:9">
      <c r="D67" s="1333"/>
      <c r="E67" s="1333"/>
      <c r="I67" s="30">
        <f t="shared" si="0"/>
        <v>0</v>
      </c>
    </row>
    <row r="68" spans="2:9">
      <c r="E68" s="36"/>
      <c r="I68" s="30">
        <f t="shared" si="0"/>
        <v>0</v>
      </c>
    </row>
    <row r="69" spans="2:9">
      <c r="E69" s="36"/>
      <c r="I69" s="30">
        <f t="shared" si="0"/>
        <v>0</v>
      </c>
    </row>
    <row r="70" spans="2:9">
      <c r="E70" s="36"/>
      <c r="I70" s="30">
        <f t="shared" si="0"/>
        <v>0</v>
      </c>
    </row>
    <row r="71" spans="2:9">
      <c r="E71" s="36"/>
      <c r="I71" s="30">
        <f t="shared" si="0"/>
        <v>0</v>
      </c>
    </row>
    <row r="72" spans="2:9">
      <c r="E72" s="36"/>
      <c r="I72" s="30">
        <f t="shared" si="0"/>
        <v>0</v>
      </c>
    </row>
    <row r="73" spans="2:9">
      <c r="E73" s="36"/>
      <c r="I73" s="30">
        <f t="shared" ref="I73:I136" si="1">COUNTA(D73)</f>
        <v>0</v>
      </c>
    </row>
    <row r="74" spans="2:9">
      <c r="E74" s="1334"/>
      <c r="F74" s="1334"/>
      <c r="I74" s="30">
        <f t="shared" si="1"/>
        <v>0</v>
      </c>
    </row>
    <row r="75" spans="2:9">
      <c r="E75" s="36"/>
      <c r="I75" s="30">
        <f t="shared" si="1"/>
        <v>0</v>
      </c>
    </row>
    <row r="76" spans="2:9">
      <c r="E76" s="36"/>
      <c r="I76" s="30">
        <f t="shared" si="1"/>
        <v>0</v>
      </c>
    </row>
    <row r="77" spans="2:9">
      <c r="E77" s="36"/>
      <c r="I77" s="30">
        <f t="shared" si="1"/>
        <v>0</v>
      </c>
    </row>
    <row r="78" spans="2:9">
      <c r="E78" s="36"/>
      <c r="I78" s="30">
        <f t="shared" si="1"/>
        <v>0</v>
      </c>
    </row>
    <row r="79" spans="2:9">
      <c r="E79" s="36"/>
      <c r="I79" s="30">
        <f t="shared" si="1"/>
        <v>0</v>
      </c>
    </row>
    <row r="80" spans="2:9">
      <c r="E80" s="36"/>
      <c r="I80" s="30">
        <f t="shared" si="1"/>
        <v>0</v>
      </c>
    </row>
    <row r="81" spans="2:9">
      <c r="E81" s="36"/>
      <c r="I81" s="30">
        <f t="shared" si="1"/>
        <v>0</v>
      </c>
    </row>
    <row r="82" spans="2:9">
      <c r="E82" s="36"/>
      <c r="I82" s="30">
        <f t="shared" si="1"/>
        <v>0</v>
      </c>
    </row>
    <row r="83" spans="2:9">
      <c r="E83" s="36"/>
      <c r="I83" s="30">
        <f t="shared" si="1"/>
        <v>0</v>
      </c>
    </row>
    <row r="84" spans="2:9">
      <c r="E84" s="36"/>
      <c r="I84" s="30">
        <f t="shared" si="1"/>
        <v>0</v>
      </c>
    </row>
    <row r="85" spans="2:9">
      <c r="E85" s="36"/>
      <c r="I85" s="30">
        <f t="shared" si="1"/>
        <v>0</v>
      </c>
    </row>
    <row r="86" spans="2:9">
      <c r="E86" s="36"/>
      <c r="I86" s="30">
        <f t="shared" si="1"/>
        <v>0</v>
      </c>
    </row>
    <row r="87" spans="2:9">
      <c r="E87" s="36"/>
      <c r="I87" s="30">
        <f t="shared" si="1"/>
        <v>0</v>
      </c>
    </row>
    <row r="88" spans="2:9">
      <c r="E88" s="36"/>
      <c r="I88" s="30">
        <f t="shared" si="1"/>
        <v>0</v>
      </c>
    </row>
    <row r="89" spans="2:9">
      <c r="E89" s="36"/>
      <c r="I89" s="30">
        <f t="shared" si="1"/>
        <v>0</v>
      </c>
    </row>
    <row r="90" spans="2:9">
      <c r="E90" s="36"/>
      <c r="I90" s="30">
        <f t="shared" si="1"/>
        <v>0</v>
      </c>
    </row>
    <row r="91" spans="2:9" ht="20.5" thickBot="1">
      <c r="E91" s="36"/>
      <c r="I91" s="30">
        <f t="shared" si="1"/>
        <v>0</v>
      </c>
    </row>
    <row r="92" spans="2:9" s="29" customFormat="1" ht="20.5" thickBot="1">
      <c r="B92" s="28" t="s">
        <v>13</v>
      </c>
      <c r="C92" s="11"/>
      <c r="D92" s="1332" t="s">
        <v>14</v>
      </c>
      <c r="E92" s="1332" t="s">
        <v>15</v>
      </c>
      <c r="F92" s="14"/>
      <c r="I92" s="30">
        <f t="shared" si="1"/>
        <v>1</v>
      </c>
    </row>
    <row r="93" spans="2:9">
      <c r="D93" s="1333"/>
      <c r="E93" s="1333"/>
      <c r="I93" s="30">
        <f t="shared" si="1"/>
        <v>0</v>
      </c>
    </row>
    <row r="94" spans="2:9">
      <c r="D94" s="43"/>
      <c r="E94" s="44"/>
      <c r="I94" s="30">
        <f t="shared" si="1"/>
        <v>0</v>
      </c>
    </row>
    <row r="95" spans="2:9">
      <c r="D95" s="43"/>
      <c r="E95" s="44"/>
      <c r="I95" s="30">
        <f t="shared" si="1"/>
        <v>0</v>
      </c>
    </row>
    <row r="96" spans="2:9">
      <c r="D96" s="43"/>
      <c r="E96" s="44"/>
      <c r="I96" s="30">
        <f t="shared" si="1"/>
        <v>0</v>
      </c>
    </row>
    <row r="97" spans="4:9">
      <c r="D97" s="43"/>
      <c r="E97" s="44"/>
      <c r="I97" s="30">
        <f t="shared" si="1"/>
        <v>0</v>
      </c>
    </row>
    <row r="98" spans="4:9">
      <c r="D98" s="43"/>
      <c r="E98" s="44"/>
      <c r="I98" s="30">
        <f t="shared" si="1"/>
        <v>0</v>
      </c>
    </row>
    <row r="99" spans="4:9">
      <c r="D99" s="43"/>
      <c r="E99" s="44"/>
      <c r="I99" s="30">
        <f t="shared" si="1"/>
        <v>0</v>
      </c>
    </row>
    <row r="100" spans="4:9">
      <c r="D100" s="43"/>
      <c r="E100" s="44"/>
      <c r="I100" s="30">
        <f t="shared" si="1"/>
        <v>0</v>
      </c>
    </row>
    <row r="101" spans="4:9">
      <c r="D101" s="43"/>
      <c r="E101" s="44"/>
      <c r="I101" s="30">
        <f t="shared" si="1"/>
        <v>0</v>
      </c>
    </row>
    <row r="102" spans="4:9">
      <c r="D102" s="43"/>
      <c r="E102" s="44"/>
      <c r="I102" s="30">
        <f t="shared" si="1"/>
        <v>0</v>
      </c>
    </row>
    <row r="103" spans="4:9">
      <c r="D103" s="43"/>
      <c r="E103" s="44"/>
      <c r="I103" s="30">
        <f t="shared" si="1"/>
        <v>0</v>
      </c>
    </row>
    <row r="104" spans="4:9">
      <c r="D104" s="43"/>
      <c r="E104" s="44"/>
      <c r="I104" s="30">
        <f t="shared" si="1"/>
        <v>0</v>
      </c>
    </row>
    <row r="105" spans="4:9">
      <c r="D105" s="43"/>
      <c r="E105" s="44"/>
      <c r="I105" s="30">
        <f t="shared" si="1"/>
        <v>0</v>
      </c>
    </row>
    <row r="106" spans="4:9">
      <c r="D106" s="43"/>
      <c r="E106" s="44"/>
      <c r="I106" s="30">
        <f t="shared" si="1"/>
        <v>0</v>
      </c>
    </row>
    <row r="107" spans="4:9">
      <c r="D107" s="43"/>
      <c r="E107" s="44"/>
      <c r="I107" s="30">
        <f t="shared" si="1"/>
        <v>0</v>
      </c>
    </row>
    <row r="108" spans="4:9">
      <c r="D108" s="43"/>
      <c r="E108" s="44"/>
      <c r="I108" s="30">
        <f t="shared" si="1"/>
        <v>0</v>
      </c>
    </row>
    <row r="109" spans="4:9">
      <c r="D109" s="43"/>
      <c r="E109" s="44"/>
      <c r="I109" s="30">
        <f t="shared" si="1"/>
        <v>0</v>
      </c>
    </row>
    <row r="110" spans="4:9">
      <c r="D110" s="43"/>
      <c r="E110" s="44"/>
      <c r="I110" s="30">
        <f t="shared" si="1"/>
        <v>0</v>
      </c>
    </row>
    <row r="111" spans="4:9">
      <c r="D111" s="43"/>
      <c r="E111" s="44"/>
      <c r="I111" s="30">
        <f t="shared" si="1"/>
        <v>0</v>
      </c>
    </row>
    <row r="112" spans="4:9">
      <c r="D112" s="43"/>
      <c r="E112" s="44"/>
      <c r="I112" s="30">
        <f t="shared" si="1"/>
        <v>0</v>
      </c>
    </row>
    <row r="113" spans="2:9">
      <c r="D113" s="43"/>
      <c r="E113" s="44"/>
      <c r="I113" s="30">
        <f t="shared" si="1"/>
        <v>0</v>
      </c>
    </row>
    <row r="114" spans="2:9">
      <c r="D114" s="43"/>
      <c r="E114" s="44"/>
      <c r="I114" s="30">
        <f t="shared" si="1"/>
        <v>0</v>
      </c>
    </row>
    <row r="115" spans="2:9">
      <c r="D115" s="43"/>
      <c r="E115" s="44"/>
      <c r="I115" s="30">
        <f t="shared" si="1"/>
        <v>0</v>
      </c>
    </row>
    <row r="116" spans="2:9">
      <c r="D116" s="43"/>
      <c r="E116" s="44"/>
      <c r="I116" s="30">
        <f t="shared" si="1"/>
        <v>0</v>
      </c>
    </row>
    <row r="117" spans="2:9">
      <c r="D117" s="43"/>
      <c r="E117" s="44"/>
      <c r="I117" s="30">
        <f t="shared" si="1"/>
        <v>0</v>
      </c>
    </row>
    <row r="118" spans="2:9">
      <c r="D118" s="43"/>
      <c r="E118" s="44"/>
      <c r="I118" s="30">
        <f t="shared" si="1"/>
        <v>0</v>
      </c>
    </row>
    <row r="119" spans="2:9">
      <c r="D119" s="43"/>
      <c r="E119" s="44"/>
      <c r="I119" s="30">
        <f t="shared" si="1"/>
        <v>0</v>
      </c>
    </row>
    <row r="120" spans="2:9">
      <c r="D120" s="43"/>
      <c r="E120" s="44"/>
      <c r="I120" s="30">
        <f t="shared" si="1"/>
        <v>0</v>
      </c>
    </row>
    <row r="121" spans="2:9">
      <c r="D121" s="43"/>
      <c r="E121" s="44"/>
      <c r="I121" s="30">
        <f t="shared" si="1"/>
        <v>0</v>
      </c>
    </row>
    <row r="122" spans="2:9">
      <c r="D122" s="43"/>
      <c r="E122" s="44"/>
      <c r="I122" s="30">
        <f t="shared" si="1"/>
        <v>0</v>
      </c>
    </row>
    <row r="123" spans="2:9" ht="20.5" thickBot="1">
      <c r="D123" s="43"/>
      <c r="E123" s="44"/>
      <c r="I123" s="30">
        <f t="shared" si="1"/>
        <v>0</v>
      </c>
    </row>
    <row r="124" spans="2:9" s="29" customFormat="1" ht="20.5" thickBot="1">
      <c r="B124" s="28" t="s">
        <v>16</v>
      </c>
      <c r="C124" s="11"/>
      <c r="D124" s="1332" t="s">
        <v>17</v>
      </c>
      <c r="E124" s="1332"/>
      <c r="F124" s="14"/>
      <c r="I124" s="30">
        <f t="shared" si="1"/>
        <v>1</v>
      </c>
    </row>
    <row r="125" spans="2:9">
      <c r="D125" s="1333"/>
      <c r="E125" s="1333"/>
      <c r="I125" s="30">
        <f t="shared" si="1"/>
        <v>0</v>
      </c>
    </row>
    <row r="126" spans="2:9">
      <c r="I126" s="30">
        <f t="shared" si="1"/>
        <v>0</v>
      </c>
    </row>
    <row r="127" spans="2:9">
      <c r="I127" s="30">
        <f t="shared" si="1"/>
        <v>0</v>
      </c>
    </row>
    <row r="128" spans="2:9">
      <c r="I128" s="30">
        <f t="shared" si="1"/>
        <v>0</v>
      </c>
    </row>
    <row r="129" spans="9:9">
      <c r="I129" s="30">
        <f t="shared" si="1"/>
        <v>0</v>
      </c>
    </row>
    <row r="130" spans="9:9">
      <c r="I130" s="30">
        <f t="shared" si="1"/>
        <v>0</v>
      </c>
    </row>
    <row r="131" spans="9:9">
      <c r="I131" s="30">
        <f t="shared" si="1"/>
        <v>0</v>
      </c>
    </row>
    <row r="132" spans="9:9">
      <c r="I132" s="30">
        <f t="shared" si="1"/>
        <v>0</v>
      </c>
    </row>
    <row r="133" spans="9:9">
      <c r="I133" s="30">
        <f t="shared" si="1"/>
        <v>0</v>
      </c>
    </row>
    <row r="134" spans="9:9">
      <c r="I134" s="30">
        <f t="shared" si="1"/>
        <v>0</v>
      </c>
    </row>
    <row r="135" spans="9:9">
      <c r="I135" s="30">
        <f t="shared" si="1"/>
        <v>0</v>
      </c>
    </row>
    <row r="136" spans="9:9">
      <c r="I136" s="30">
        <f t="shared" si="1"/>
        <v>0</v>
      </c>
    </row>
    <row r="137" spans="9:9">
      <c r="I137" s="30">
        <f t="shared" ref="I137:I200" si="2">COUNTA(D137)</f>
        <v>0</v>
      </c>
    </row>
    <row r="138" spans="9:9">
      <c r="I138" s="30">
        <f t="shared" si="2"/>
        <v>0</v>
      </c>
    </row>
    <row r="139" spans="9:9">
      <c r="I139" s="30">
        <f t="shared" si="2"/>
        <v>0</v>
      </c>
    </row>
    <row r="140" spans="9:9">
      <c r="I140" s="30">
        <f t="shared" si="2"/>
        <v>0</v>
      </c>
    </row>
    <row r="141" spans="9:9">
      <c r="I141" s="30">
        <f t="shared" si="2"/>
        <v>0</v>
      </c>
    </row>
    <row r="142" spans="9:9">
      <c r="I142" s="30">
        <f t="shared" si="2"/>
        <v>0</v>
      </c>
    </row>
    <row r="143" spans="9:9">
      <c r="I143" s="30">
        <f t="shared" si="2"/>
        <v>0</v>
      </c>
    </row>
    <row r="144" spans="9:9">
      <c r="I144" s="30">
        <f t="shared" si="2"/>
        <v>0</v>
      </c>
    </row>
    <row r="145" spans="2:9">
      <c r="I145" s="30">
        <f t="shared" si="2"/>
        <v>0</v>
      </c>
    </row>
    <row r="146" spans="2:9">
      <c r="I146" s="30">
        <f t="shared" si="2"/>
        <v>0</v>
      </c>
    </row>
    <row r="147" spans="2:9">
      <c r="I147" s="30">
        <f t="shared" si="2"/>
        <v>0</v>
      </c>
    </row>
    <row r="148" spans="2:9">
      <c r="I148" s="30">
        <f t="shared" si="2"/>
        <v>0</v>
      </c>
    </row>
    <row r="149" spans="2:9">
      <c r="I149" s="30">
        <f t="shared" si="2"/>
        <v>0</v>
      </c>
    </row>
    <row r="150" spans="2:9">
      <c r="I150" s="30">
        <f t="shared" si="2"/>
        <v>0</v>
      </c>
    </row>
    <row r="151" spans="2:9">
      <c r="I151" s="30">
        <f t="shared" si="2"/>
        <v>0</v>
      </c>
    </row>
    <row r="152" spans="2:9">
      <c r="I152" s="30">
        <f t="shared" si="2"/>
        <v>0</v>
      </c>
    </row>
    <row r="153" spans="2:9">
      <c r="I153" s="30">
        <f t="shared" si="2"/>
        <v>0</v>
      </c>
    </row>
    <row r="154" spans="2:9">
      <c r="I154" s="30">
        <f t="shared" si="2"/>
        <v>0</v>
      </c>
    </row>
    <row r="155" spans="2:9">
      <c r="I155" s="30">
        <f t="shared" si="2"/>
        <v>0</v>
      </c>
    </row>
    <row r="156" spans="2:9" ht="20.5" thickBot="1">
      <c r="I156" s="30">
        <f t="shared" si="2"/>
        <v>0</v>
      </c>
    </row>
    <row r="157" spans="2:9" s="29" customFormat="1" ht="20.5" thickBot="1">
      <c r="B157" s="28" t="s">
        <v>18</v>
      </c>
      <c r="C157" s="11"/>
      <c r="D157" s="1332" t="s">
        <v>19</v>
      </c>
      <c r="E157" s="1332" t="s">
        <v>20</v>
      </c>
      <c r="F157" s="14"/>
      <c r="I157" s="30">
        <f t="shared" si="2"/>
        <v>1</v>
      </c>
    </row>
    <row r="158" spans="2:9">
      <c r="D158" s="1333"/>
      <c r="E158" s="1333"/>
      <c r="I158" s="30">
        <f t="shared" si="2"/>
        <v>0</v>
      </c>
    </row>
    <row r="159" spans="2:9">
      <c r="I159" s="30">
        <f t="shared" si="2"/>
        <v>0</v>
      </c>
    </row>
    <row r="160" spans="2:9">
      <c r="I160" s="30">
        <f t="shared" si="2"/>
        <v>0</v>
      </c>
    </row>
    <row r="161" spans="9:9">
      <c r="I161" s="30">
        <f t="shared" si="2"/>
        <v>0</v>
      </c>
    </row>
    <row r="162" spans="9:9">
      <c r="I162" s="30">
        <f t="shared" si="2"/>
        <v>0</v>
      </c>
    </row>
    <row r="163" spans="9:9">
      <c r="I163" s="30">
        <f t="shared" si="2"/>
        <v>0</v>
      </c>
    </row>
    <row r="164" spans="9:9">
      <c r="I164" s="30">
        <f t="shared" si="2"/>
        <v>0</v>
      </c>
    </row>
    <row r="165" spans="9:9">
      <c r="I165" s="30">
        <f t="shared" si="2"/>
        <v>0</v>
      </c>
    </row>
    <row r="166" spans="9:9">
      <c r="I166" s="30">
        <f t="shared" si="2"/>
        <v>0</v>
      </c>
    </row>
    <row r="167" spans="9:9">
      <c r="I167" s="30">
        <f t="shared" si="2"/>
        <v>0</v>
      </c>
    </row>
    <row r="168" spans="9:9">
      <c r="I168" s="30">
        <f t="shared" si="2"/>
        <v>0</v>
      </c>
    </row>
    <row r="169" spans="9:9">
      <c r="I169" s="30">
        <f t="shared" si="2"/>
        <v>0</v>
      </c>
    </row>
    <row r="170" spans="9:9">
      <c r="I170" s="30">
        <f t="shared" si="2"/>
        <v>0</v>
      </c>
    </row>
    <row r="171" spans="9:9">
      <c r="I171" s="30">
        <f t="shared" si="2"/>
        <v>0</v>
      </c>
    </row>
    <row r="172" spans="9:9">
      <c r="I172" s="30">
        <f t="shared" si="2"/>
        <v>0</v>
      </c>
    </row>
    <row r="173" spans="9:9">
      <c r="I173" s="30">
        <f t="shared" si="2"/>
        <v>0</v>
      </c>
    </row>
    <row r="174" spans="9:9">
      <c r="I174" s="30">
        <f t="shared" si="2"/>
        <v>0</v>
      </c>
    </row>
    <row r="175" spans="9:9">
      <c r="I175" s="30">
        <f t="shared" si="2"/>
        <v>0</v>
      </c>
    </row>
    <row r="176" spans="9:9">
      <c r="I176" s="30">
        <f t="shared" si="2"/>
        <v>0</v>
      </c>
    </row>
    <row r="177" spans="2:9">
      <c r="I177" s="30">
        <f t="shared" si="2"/>
        <v>0</v>
      </c>
    </row>
    <row r="178" spans="2:9">
      <c r="I178" s="30">
        <f t="shared" si="2"/>
        <v>0</v>
      </c>
    </row>
    <row r="179" spans="2:9">
      <c r="I179" s="30">
        <f t="shared" si="2"/>
        <v>0</v>
      </c>
    </row>
    <row r="180" spans="2:9">
      <c r="I180" s="30">
        <f t="shared" si="2"/>
        <v>0</v>
      </c>
    </row>
    <row r="181" spans="2:9">
      <c r="I181" s="30">
        <f t="shared" si="2"/>
        <v>0</v>
      </c>
    </row>
    <row r="182" spans="2:9" ht="20.5" thickBot="1">
      <c r="I182" s="30">
        <f t="shared" si="2"/>
        <v>0</v>
      </c>
    </row>
    <row r="183" spans="2:9" s="29" customFormat="1" ht="20.5" thickBot="1">
      <c r="B183" s="28" t="s">
        <v>21</v>
      </c>
      <c r="C183" s="11"/>
      <c r="D183" s="1332" t="s">
        <v>22</v>
      </c>
      <c r="E183" s="1332" t="s">
        <v>23</v>
      </c>
      <c r="F183" s="14"/>
      <c r="I183" s="30">
        <f t="shared" si="2"/>
        <v>1</v>
      </c>
    </row>
    <row r="184" spans="2:9">
      <c r="D184" s="1333"/>
      <c r="E184" s="1333"/>
      <c r="I184" s="30">
        <f t="shared" si="2"/>
        <v>0</v>
      </c>
    </row>
    <row r="185" spans="2:9">
      <c r="I185" s="30">
        <f t="shared" si="2"/>
        <v>0</v>
      </c>
    </row>
    <row r="186" spans="2:9">
      <c r="I186" s="30">
        <f t="shared" si="2"/>
        <v>0</v>
      </c>
    </row>
    <row r="187" spans="2:9">
      <c r="I187" s="30">
        <f t="shared" si="2"/>
        <v>0</v>
      </c>
    </row>
    <row r="188" spans="2:9">
      <c r="I188" s="30">
        <f t="shared" si="2"/>
        <v>0</v>
      </c>
    </row>
    <row r="189" spans="2:9">
      <c r="I189" s="30">
        <f t="shared" si="2"/>
        <v>0</v>
      </c>
    </row>
    <row r="190" spans="2:9">
      <c r="I190" s="30">
        <f t="shared" si="2"/>
        <v>0</v>
      </c>
    </row>
    <row r="191" spans="2:9">
      <c r="I191" s="30">
        <f t="shared" si="2"/>
        <v>0</v>
      </c>
    </row>
    <row r="192" spans="2:9">
      <c r="I192" s="30">
        <f t="shared" si="2"/>
        <v>0</v>
      </c>
    </row>
    <row r="193" spans="9:9">
      <c r="I193" s="30">
        <f t="shared" si="2"/>
        <v>0</v>
      </c>
    </row>
    <row r="194" spans="9:9">
      <c r="I194" s="30">
        <f t="shared" si="2"/>
        <v>0</v>
      </c>
    </row>
    <row r="195" spans="9:9">
      <c r="I195" s="30">
        <f t="shared" si="2"/>
        <v>0</v>
      </c>
    </row>
    <row r="196" spans="9:9">
      <c r="I196" s="30">
        <f t="shared" si="2"/>
        <v>0</v>
      </c>
    </row>
    <row r="197" spans="9:9">
      <c r="I197" s="30">
        <f t="shared" si="2"/>
        <v>0</v>
      </c>
    </row>
    <row r="198" spans="9:9">
      <c r="I198" s="30">
        <f t="shared" si="2"/>
        <v>0</v>
      </c>
    </row>
    <row r="199" spans="9:9">
      <c r="I199" s="30">
        <f t="shared" si="2"/>
        <v>0</v>
      </c>
    </row>
    <row r="200" spans="9:9">
      <c r="I200" s="30">
        <f t="shared" si="2"/>
        <v>0</v>
      </c>
    </row>
    <row r="201" spans="9:9">
      <c r="I201" s="30">
        <f t="shared" ref="I201:I264" si="3">COUNTA(D201)</f>
        <v>0</v>
      </c>
    </row>
    <row r="202" spans="9:9">
      <c r="I202" s="30">
        <f t="shared" si="3"/>
        <v>0</v>
      </c>
    </row>
    <row r="203" spans="9:9">
      <c r="I203" s="30">
        <f t="shared" si="3"/>
        <v>0</v>
      </c>
    </row>
    <row r="204" spans="9:9">
      <c r="I204" s="30">
        <f t="shared" si="3"/>
        <v>0</v>
      </c>
    </row>
    <row r="205" spans="9:9">
      <c r="I205" s="30">
        <f t="shared" si="3"/>
        <v>0</v>
      </c>
    </row>
    <row r="206" spans="9:9">
      <c r="I206" s="30">
        <f t="shared" si="3"/>
        <v>0</v>
      </c>
    </row>
    <row r="207" spans="9:9">
      <c r="I207" s="30">
        <f t="shared" si="3"/>
        <v>0</v>
      </c>
    </row>
    <row r="208" spans="9:9">
      <c r="I208" s="30">
        <f t="shared" si="3"/>
        <v>0</v>
      </c>
    </row>
    <row r="209" spans="2:9">
      <c r="I209" s="30">
        <f t="shared" si="3"/>
        <v>0</v>
      </c>
    </row>
    <row r="210" spans="2:9">
      <c r="I210" s="30">
        <f t="shared" si="3"/>
        <v>0</v>
      </c>
    </row>
    <row r="211" spans="2:9">
      <c r="I211" s="30">
        <f t="shared" si="3"/>
        <v>0</v>
      </c>
    </row>
    <row r="212" spans="2:9" ht="20.5" thickBot="1">
      <c r="I212" s="30">
        <f t="shared" si="3"/>
        <v>0</v>
      </c>
    </row>
    <row r="213" spans="2:9" s="29" customFormat="1" ht="20.5" thickBot="1">
      <c r="B213" s="28" t="s">
        <v>24</v>
      </c>
      <c r="C213" s="11"/>
      <c r="D213" s="1332" t="s">
        <v>25</v>
      </c>
      <c r="E213" s="1332"/>
      <c r="F213" s="14"/>
      <c r="I213" s="30">
        <f t="shared" si="3"/>
        <v>1</v>
      </c>
    </row>
    <row r="214" spans="2:9">
      <c r="D214" s="1333"/>
      <c r="E214" s="1333"/>
      <c r="I214" s="30">
        <f t="shared" si="3"/>
        <v>0</v>
      </c>
    </row>
    <row r="215" spans="2:9">
      <c r="D215" s="32"/>
      <c r="E215" s="36"/>
      <c r="I215" s="30">
        <f t="shared" si="3"/>
        <v>0</v>
      </c>
    </row>
    <row r="216" spans="2:9">
      <c r="D216" s="32"/>
      <c r="E216" s="36"/>
      <c r="I216" s="30">
        <f t="shared" si="3"/>
        <v>0</v>
      </c>
    </row>
    <row r="217" spans="2:9">
      <c r="D217" s="32"/>
      <c r="E217" s="36"/>
      <c r="I217" s="30">
        <f t="shared" si="3"/>
        <v>0</v>
      </c>
    </row>
    <row r="218" spans="2:9">
      <c r="D218" s="32"/>
      <c r="E218" s="36"/>
      <c r="I218" s="30">
        <f t="shared" si="3"/>
        <v>0</v>
      </c>
    </row>
    <row r="219" spans="2:9">
      <c r="D219" s="32"/>
      <c r="E219" s="36"/>
      <c r="I219" s="30">
        <f t="shared" si="3"/>
        <v>0</v>
      </c>
    </row>
    <row r="220" spans="2:9">
      <c r="D220" s="32"/>
      <c r="E220" s="36"/>
      <c r="I220" s="30">
        <f t="shared" si="3"/>
        <v>0</v>
      </c>
    </row>
    <row r="221" spans="2:9">
      <c r="D221" s="32"/>
      <c r="E221" s="36"/>
      <c r="I221" s="30">
        <f t="shared" si="3"/>
        <v>0</v>
      </c>
    </row>
    <row r="222" spans="2:9">
      <c r="D222" s="32"/>
      <c r="E222" s="36"/>
      <c r="I222" s="30">
        <f t="shared" si="3"/>
        <v>0</v>
      </c>
    </row>
    <row r="223" spans="2:9">
      <c r="D223" s="32"/>
      <c r="E223" s="36"/>
      <c r="I223" s="30">
        <f t="shared" si="3"/>
        <v>0</v>
      </c>
    </row>
    <row r="224" spans="2:9">
      <c r="D224" s="32"/>
      <c r="E224" s="36"/>
      <c r="I224" s="30">
        <f t="shared" si="3"/>
        <v>0</v>
      </c>
    </row>
    <row r="225" spans="4:9">
      <c r="D225" s="32"/>
      <c r="E225" s="36"/>
      <c r="I225" s="30">
        <f t="shared" si="3"/>
        <v>0</v>
      </c>
    </row>
    <row r="226" spans="4:9">
      <c r="D226" s="32"/>
      <c r="E226" s="36"/>
      <c r="I226" s="30">
        <f t="shared" si="3"/>
        <v>0</v>
      </c>
    </row>
    <row r="227" spans="4:9">
      <c r="D227" s="32"/>
      <c r="E227" s="36"/>
      <c r="I227" s="30">
        <f t="shared" si="3"/>
        <v>0</v>
      </c>
    </row>
    <row r="228" spans="4:9">
      <c r="D228" s="32"/>
      <c r="E228" s="36"/>
      <c r="I228" s="30">
        <f t="shared" si="3"/>
        <v>0</v>
      </c>
    </row>
    <row r="229" spans="4:9">
      <c r="D229" s="32"/>
      <c r="E229" s="36"/>
      <c r="I229" s="30">
        <f t="shared" si="3"/>
        <v>0</v>
      </c>
    </row>
    <row r="230" spans="4:9">
      <c r="D230" s="32"/>
      <c r="E230" s="36"/>
      <c r="I230" s="30">
        <f t="shared" si="3"/>
        <v>0</v>
      </c>
    </row>
    <row r="231" spans="4:9">
      <c r="D231" s="32"/>
      <c r="E231" s="36"/>
      <c r="I231" s="30">
        <f t="shared" si="3"/>
        <v>0</v>
      </c>
    </row>
    <row r="232" spans="4:9">
      <c r="D232" s="32"/>
      <c r="E232" s="36"/>
      <c r="I232" s="30">
        <f t="shared" si="3"/>
        <v>0</v>
      </c>
    </row>
    <row r="233" spans="4:9">
      <c r="D233" s="32"/>
      <c r="E233" s="36"/>
      <c r="I233" s="30">
        <f t="shared" si="3"/>
        <v>0</v>
      </c>
    </row>
    <row r="234" spans="4:9">
      <c r="D234" s="32"/>
      <c r="E234" s="36"/>
      <c r="I234" s="30">
        <f t="shared" si="3"/>
        <v>0</v>
      </c>
    </row>
    <row r="235" spans="4:9">
      <c r="D235" s="32"/>
      <c r="E235" s="36"/>
      <c r="I235" s="30">
        <f t="shared" si="3"/>
        <v>0</v>
      </c>
    </row>
    <row r="236" spans="4:9">
      <c r="D236" s="32"/>
      <c r="E236" s="36"/>
      <c r="I236" s="30">
        <f t="shared" si="3"/>
        <v>0</v>
      </c>
    </row>
    <row r="237" spans="4:9">
      <c r="D237" s="32"/>
      <c r="E237" s="36"/>
      <c r="I237" s="30">
        <f t="shared" si="3"/>
        <v>0</v>
      </c>
    </row>
    <row r="238" spans="4:9">
      <c r="D238" s="32"/>
      <c r="E238" s="36"/>
      <c r="I238" s="30">
        <f t="shared" si="3"/>
        <v>0</v>
      </c>
    </row>
    <row r="239" spans="4:9">
      <c r="D239" s="32"/>
      <c r="E239" s="36"/>
      <c r="I239" s="30">
        <f t="shared" si="3"/>
        <v>0</v>
      </c>
    </row>
    <row r="240" spans="4:9" ht="20.5" thickBot="1">
      <c r="D240" s="32"/>
      <c r="E240" s="36"/>
      <c r="I240" s="30">
        <f t="shared" si="3"/>
        <v>0</v>
      </c>
    </row>
    <row r="241" spans="2:9" s="29" customFormat="1" ht="20.5" thickBot="1">
      <c r="B241" s="28" t="s">
        <v>26</v>
      </c>
      <c r="C241" s="11"/>
      <c r="D241" s="1332" t="s">
        <v>27</v>
      </c>
      <c r="E241" s="1332" t="s">
        <v>28</v>
      </c>
      <c r="F241" s="14"/>
      <c r="I241" s="30">
        <f t="shared" si="3"/>
        <v>1</v>
      </c>
    </row>
    <row r="242" spans="2:9">
      <c r="D242" s="1333"/>
      <c r="E242" s="1333"/>
      <c r="I242" s="30">
        <f t="shared" si="3"/>
        <v>0</v>
      </c>
    </row>
    <row r="243" spans="2:9">
      <c r="I243" s="30">
        <f t="shared" si="3"/>
        <v>0</v>
      </c>
    </row>
    <row r="244" spans="2:9">
      <c r="I244" s="30">
        <f t="shared" si="3"/>
        <v>0</v>
      </c>
    </row>
    <row r="245" spans="2:9">
      <c r="I245" s="30">
        <f t="shared" si="3"/>
        <v>0</v>
      </c>
    </row>
    <row r="246" spans="2:9">
      <c r="I246" s="30">
        <f t="shared" si="3"/>
        <v>0</v>
      </c>
    </row>
    <row r="247" spans="2:9">
      <c r="I247" s="30">
        <f t="shared" si="3"/>
        <v>0</v>
      </c>
    </row>
    <row r="248" spans="2:9">
      <c r="I248" s="30">
        <f t="shared" si="3"/>
        <v>0</v>
      </c>
    </row>
    <row r="249" spans="2:9">
      <c r="I249" s="30">
        <f t="shared" si="3"/>
        <v>0</v>
      </c>
    </row>
    <row r="250" spans="2:9">
      <c r="I250" s="30">
        <f t="shared" si="3"/>
        <v>0</v>
      </c>
    </row>
    <row r="251" spans="2:9">
      <c r="I251" s="30">
        <f t="shared" si="3"/>
        <v>0</v>
      </c>
    </row>
    <row r="252" spans="2:9">
      <c r="I252" s="30">
        <f t="shared" si="3"/>
        <v>0</v>
      </c>
    </row>
    <row r="253" spans="2:9">
      <c r="I253" s="30">
        <f t="shared" si="3"/>
        <v>0</v>
      </c>
    </row>
    <row r="254" spans="2:9">
      <c r="I254" s="30">
        <f t="shared" si="3"/>
        <v>0</v>
      </c>
    </row>
    <row r="255" spans="2:9">
      <c r="I255" s="30">
        <f t="shared" si="3"/>
        <v>0</v>
      </c>
    </row>
    <row r="256" spans="2:9">
      <c r="I256" s="30">
        <f t="shared" si="3"/>
        <v>0</v>
      </c>
    </row>
    <row r="257" spans="2:9">
      <c r="I257" s="30">
        <f t="shared" si="3"/>
        <v>0</v>
      </c>
    </row>
    <row r="258" spans="2:9">
      <c r="I258" s="30">
        <f t="shared" si="3"/>
        <v>0</v>
      </c>
    </row>
    <row r="259" spans="2:9" ht="20.5" thickBot="1">
      <c r="I259" s="30">
        <f t="shared" si="3"/>
        <v>0</v>
      </c>
    </row>
    <row r="260" spans="2:9" s="29" customFormat="1" ht="20.5" thickBot="1">
      <c r="B260" s="28" t="s">
        <v>29</v>
      </c>
      <c r="C260" s="11"/>
      <c r="D260" s="1332" t="s">
        <v>30</v>
      </c>
      <c r="E260" s="1332" t="s">
        <v>28</v>
      </c>
      <c r="F260" s="14"/>
      <c r="I260" s="30">
        <f t="shared" si="3"/>
        <v>1</v>
      </c>
    </row>
    <row r="261" spans="2:9">
      <c r="D261" s="1333"/>
      <c r="E261" s="1333"/>
      <c r="I261" s="30">
        <f t="shared" si="3"/>
        <v>0</v>
      </c>
    </row>
    <row r="262" spans="2:9">
      <c r="D262" s="37"/>
      <c r="E262" s="38"/>
      <c r="I262" s="30">
        <f t="shared" si="3"/>
        <v>0</v>
      </c>
    </row>
    <row r="263" spans="2:9">
      <c r="D263" s="37"/>
      <c r="E263" s="38"/>
      <c r="I263" s="30">
        <f t="shared" si="3"/>
        <v>0</v>
      </c>
    </row>
    <row r="264" spans="2:9">
      <c r="D264" s="37"/>
      <c r="E264" s="38"/>
      <c r="I264" s="30">
        <f t="shared" si="3"/>
        <v>0</v>
      </c>
    </row>
    <row r="265" spans="2:9">
      <c r="D265" s="37"/>
      <c r="E265" s="38"/>
      <c r="I265" s="30">
        <f t="shared" ref="I265:I328" si="4">COUNTA(D265)</f>
        <v>0</v>
      </c>
    </row>
    <row r="266" spans="2:9">
      <c r="D266" s="37"/>
      <c r="E266" s="38"/>
      <c r="I266" s="30">
        <f t="shared" si="4"/>
        <v>0</v>
      </c>
    </row>
    <row r="267" spans="2:9">
      <c r="D267" s="37"/>
      <c r="E267" s="38"/>
      <c r="I267" s="30">
        <f t="shared" si="4"/>
        <v>0</v>
      </c>
    </row>
    <row r="268" spans="2:9">
      <c r="D268" s="37"/>
      <c r="E268" s="38"/>
      <c r="I268" s="30">
        <f t="shared" si="4"/>
        <v>0</v>
      </c>
    </row>
    <row r="269" spans="2:9">
      <c r="D269" s="37"/>
      <c r="E269" s="38"/>
      <c r="I269" s="30">
        <f t="shared" si="4"/>
        <v>0</v>
      </c>
    </row>
    <row r="270" spans="2:9">
      <c r="D270" s="37"/>
      <c r="E270" s="38"/>
      <c r="I270" s="30">
        <f t="shared" si="4"/>
        <v>0</v>
      </c>
    </row>
    <row r="271" spans="2:9">
      <c r="D271" s="37"/>
      <c r="E271" s="38"/>
      <c r="I271" s="30">
        <f t="shared" si="4"/>
        <v>0</v>
      </c>
    </row>
    <row r="272" spans="2:9">
      <c r="D272" s="37"/>
      <c r="E272" s="38"/>
      <c r="I272" s="30">
        <f t="shared" si="4"/>
        <v>0</v>
      </c>
    </row>
    <row r="273" spans="2:9">
      <c r="D273" s="37"/>
      <c r="E273" s="38"/>
      <c r="I273" s="30">
        <f t="shared" si="4"/>
        <v>0</v>
      </c>
    </row>
    <row r="274" spans="2:9">
      <c r="D274" s="37"/>
      <c r="E274" s="38"/>
      <c r="I274" s="30">
        <f t="shared" si="4"/>
        <v>0</v>
      </c>
    </row>
    <row r="275" spans="2:9">
      <c r="D275" s="37"/>
      <c r="E275" s="38"/>
      <c r="I275" s="30">
        <f t="shared" si="4"/>
        <v>0</v>
      </c>
    </row>
    <row r="276" spans="2:9">
      <c r="D276" s="37"/>
      <c r="E276" s="38"/>
      <c r="I276" s="30">
        <f t="shared" si="4"/>
        <v>0</v>
      </c>
    </row>
    <row r="277" spans="2:9">
      <c r="D277" s="37"/>
      <c r="E277" s="38"/>
      <c r="I277" s="30">
        <f t="shared" si="4"/>
        <v>0</v>
      </c>
    </row>
    <row r="278" spans="2:9">
      <c r="D278" s="37"/>
      <c r="E278" s="38"/>
      <c r="I278" s="30">
        <f t="shared" si="4"/>
        <v>0</v>
      </c>
    </row>
    <row r="279" spans="2:9" ht="20.5" thickBot="1">
      <c r="D279" s="37"/>
      <c r="E279" s="38"/>
      <c r="I279" s="30">
        <f t="shared" si="4"/>
        <v>0</v>
      </c>
    </row>
    <row r="280" spans="2:9" s="29" customFormat="1" ht="20.5" thickBot="1">
      <c r="B280" s="28" t="s">
        <v>31</v>
      </c>
      <c r="C280" s="11"/>
      <c r="D280" s="1332" t="s">
        <v>32</v>
      </c>
      <c r="E280" s="1332" t="s">
        <v>28</v>
      </c>
      <c r="F280" s="14"/>
      <c r="I280" s="30">
        <f t="shared" si="4"/>
        <v>1</v>
      </c>
    </row>
    <row r="281" spans="2:9">
      <c r="D281" s="1333"/>
      <c r="E281" s="1333"/>
      <c r="I281" s="30">
        <f t="shared" si="4"/>
        <v>0</v>
      </c>
    </row>
    <row r="282" spans="2:9">
      <c r="D282" s="37"/>
      <c r="E282" s="38"/>
      <c r="I282" s="30">
        <f t="shared" si="4"/>
        <v>0</v>
      </c>
    </row>
    <row r="283" spans="2:9">
      <c r="D283" s="37"/>
      <c r="E283" s="38"/>
      <c r="I283" s="30">
        <f t="shared" si="4"/>
        <v>0</v>
      </c>
    </row>
    <row r="284" spans="2:9">
      <c r="D284" s="37"/>
      <c r="E284" s="38"/>
      <c r="I284" s="30">
        <f t="shared" si="4"/>
        <v>0</v>
      </c>
    </row>
    <row r="285" spans="2:9">
      <c r="D285" s="37"/>
      <c r="E285" s="38"/>
      <c r="I285" s="30">
        <f t="shared" si="4"/>
        <v>0</v>
      </c>
    </row>
    <row r="286" spans="2:9">
      <c r="D286" s="37"/>
      <c r="E286" s="38"/>
      <c r="I286" s="30">
        <f t="shared" si="4"/>
        <v>0</v>
      </c>
    </row>
    <row r="287" spans="2:9">
      <c r="D287" s="37"/>
      <c r="E287" s="38"/>
      <c r="I287" s="30">
        <f t="shared" si="4"/>
        <v>0</v>
      </c>
    </row>
    <row r="288" spans="2:9">
      <c r="D288" s="37"/>
      <c r="E288" s="38"/>
      <c r="I288" s="30">
        <f t="shared" si="4"/>
        <v>0</v>
      </c>
    </row>
    <row r="289" spans="2:9">
      <c r="D289" s="37"/>
      <c r="E289" s="38"/>
      <c r="I289" s="30">
        <f t="shared" si="4"/>
        <v>0</v>
      </c>
    </row>
    <row r="290" spans="2:9">
      <c r="D290" s="37"/>
      <c r="E290" s="38"/>
      <c r="I290" s="30">
        <f t="shared" si="4"/>
        <v>0</v>
      </c>
    </row>
    <row r="291" spans="2:9">
      <c r="D291" s="37"/>
      <c r="E291" s="38"/>
      <c r="I291" s="30">
        <f t="shared" si="4"/>
        <v>0</v>
      </c>
    </row>
    <row r="292" spans="2:9">
      <c r="D292" s="37"/>
      <c r="E292" s="38"/>
      <c r="I292" s="30">
        <f t="shared" si="4"/>
        <v>0</v>
      </c>
    </row>
    <row r="293" spans="2:9">
      <c r="D293" s="37"/>
      <c r="E293" s="38"/>
      <c r="I293" s="30">
        <f t="shared" si="4"/>
        <v>0</v>
      </c>
    </row>
    <row r="294" spans="2:9" ht="20.5" thickBot="1">
      <c r="D294" s="37"/>
      <c r="E294" s="38"/>
      <c r="I294" s="30">
        <f t="shared" si="4"/>
        <v>0</v>
      </c>
    </row>
    <row r="295" spans="2:9" s="29" customFormat="1" ht="21" customHeight="1" thickBot="1">
      <c r="B295" s="28" t="s">
        <v>33</v>
      </c>
      <c r="C295" s="11"/>
      <c r="D295" s="1332" t="s">
        <v>34</v>
      </c>
      <c r="E295" s="1332" t="s">
        <v>35</v>
      </c>
      <c r="F295" s="14"/>
      <c r="I295" s="30">
        <f t="shared" si="4"/>
        <v>1</v>
      </c>
    </row>
    <row r="296" spans="2:9">
      <c r="D296" s="1333"/>
      <c r="E296" s="1333"/>
      <c r="I296" s="30">
        <f t="shared" si="4"/>
        <v>0</v>
      </c>
    </row>
    <row r="297" spans="2:9">
      <c r="E297" s="45"/>
      <c r="I297" s="30">
        <f t="shared" si="4"/>
        <v>0</v>
      </c>
    </row>
    <row r="298" spans="2:9">
      <c r="E298" s="45"/>
      <c r="I298" s="30">
        <f t="shared" si="4"/>
        <v>0</v>
      </c>
    </row>
    <row r="299" spans="2:9">
      <c r="E299" s="45"/>
      <c r="I299" s="30">
        <f t="shared" si="4"/>
        <v>0</v>
      </c>
    </row>
    <row r="300" spans="2:9">
      <c r="E300" s="45"/>
      <c r="I300" s="30">
        <f t="shared" si="4"/>
        <v>0</v>
      </c>
    </row>
    <row r="301" spans="2:9">
      <c r="E301" s="45"/>
      <c r="I301" s="30">
        <f t="shared" si="4"/>
        <v>0</v>
      </c>
    </row>
    <row r="302" spans="2:9">
      <c r="E302" s="45"/>
      <c r="I302" s="30">
        <f t="shared" si="4"/>
        <v>0</v>
      </c>
    </row>
    <row r="303" spans="2:9">
      <c r="E303" s="45"/>
      <c r="I303" s="30">
        <f t="shared" si="4"/>
        <v>0</v>
      </c>
    </row>
    <row r="304" spans="2:9">
      <c r="E304" s="45"/>
      <c r="I304" s="30">
        <f t="shared" si="4"/>
        <v>0</v>
      </c>
    </row>
    <row r="305" spans="2:9">
      <c r="E305" s="45"/>
      <c r="I305" s="30">
        <f t="shared" si="4"/>
        <v>0</v>
      </c>
    </row>
    <row r="306" spans="2:9">
      <c r="E306" s="45"/>
      <c r="I306" s="30">
        <f t="shared" si="4"/>
        <v>0</v>
      </c>
    </row>
    <row r="307" spans="2:9">
      <c r="E307" s="45"/>
      <c r="I307" s="30">
        <f t="shared" si="4"/>
        <v>0</v>
      </c>
    </row>
    <row r="308" spans="2:9">
      <c r="E308" s="45"/>
      <c r="I308" s="30">
        <f t="shared" si="4"/>
        <v>0</v>
      </c>
    </row>
    <row r="309" spans="2:9">
      <c r="E309" s="45"/>
      <c r="I309" s="30">
        <f t="shared" si="4"/>
        <v>0</v>
      </c>
    </row>
    <row r="310" spans="2:9">
      <c r="E310" s="45"/>
      <c r="I310" s="30">
        <f t="shared" si="4"/>
        <v>0</v>
      </c>
    </row>
    <row r="311" spans="2:9">
      <c r="E311" s="45"/>
      <c r="I311" s="30">
        <f t="shared" si="4"/>
        <v>0</v>
      </c>
    </row>
    <row r="312" spans="2:9">
      <c r="E312" s="45"/>
      <c r="I312" s="30">
        <f t="shared" si="4"/>
        <v>0</v>
      </c>
    </row>
    <row r="313" spans="2:9" ht="20.5" thickBot="1">
      <c r="E313" s="45"/>
      <c r="I313" s="30">
        <f t="shared" si="4"/>
        <v>0</v>
      </c>
    </row>
    <row r="314" spans="2:9" s="29" customFormat="1" ht="21" customHeight="1" thickBot="1">
      <c r="B314" s="28" t="s">
        <v>36</v>
      </c>
      <c r="C314" s="11"/>
      <c r="D314" s="1332" t="s">
        <v>37</v>
      </c>
      <c r="E314" s="1332" t="s">
        <v>38</v>
      </c>
      <c r="F314" s="14"/>
      <c r="I314" s="30">
        <f t="shared" si="4"/>
        <v>1</v>
      </c>
    </row>
    <row r="315" spans="2:9">
      <c r="D315" s="1333"/>
      <c r="E315" s="1333"/>
      <c r="I315" s="30">
        <f t="shared" si="4"/>
        <v>0</v>
      </c>
    </row>
    <row r="316" spans="2:9">
      <c r="D316" s="32"/>
      <c r="E316" s="36"/>
      <c r="I316" s="30">
        <f t="shared" si="4"/>
        <v>0</v>
      </c>
    </row>
    <row r="317" spans="2:9">
      <c r="D317" s="32"/>
      <c r="E317" s="36"/>
      <c r="I317" s="30">
        <f t="shared" si="4"/>
        <v>0</v>
      </c>
    </row>
    <row r="318" spans="2:9">
      <c r="D318" s="32"/>
      <c r="E318" s="36"/>
      <c r="I318" s="30">
        <f t="shared" si="4"/>
        <v>0</v>
      </c>
    </row>
    <row r="319" spans="2:9">
      <c r="D319" s="32"/>
      <c r="E319" s="36"/>
      <c r="I319" s="30">
        <f t="shared" si="4"/>
        <v>0</v>
      </c>
    </row>
    <row r="320" spans="2:9">
      <c r="D320" s="32"/>
      <c r="E320" s="36"/>
      <c r="I320" s="30">
        <f t="shared" si="4"/>
        <v>0</v>
      </c>
    </row>
    <row r="321" spans="4:9">
      <c r="D321" s="32"/>
      <c r="E321" s="36"/>
      <c r="I321" s="30">
        <f t="shared" si="4"/>
        <v>0</v>
      </c>
    </row>
    <row r="322" spans="4:9">
      <c r="D322" s="32"/>
      <c r="E322" s="36"/>
      <c r="I322" s="30">
        <f t="shared" si="4"/>
        <v>0</v>
      </c>
    </row>
    <row r="323" spans="4:9">
      <c r="D323" s="32"/>
      <c r="E323" s="36"/>
      <c r="I323" s="30">
        <f t="shared" si="4"/>
        <v>0</v>
      </c>
    </row>
    <row r="324" spans="4:9">
      <c r="D324" s="32"/>
      <c r="E324" s="36"/>
      <c r="I324" s="30">
        <f t="shared" si="4"/>
        <v>0</v>
      </c>
    </row>
    <row r="325" spans="4:9">
      <c r="D325" s="32"/>
      <c r="E325" s="36"/>
      <c r="I325" s="30">
        <f t="shared" si="4"/>
        <v>0</v>
      </c>
    </row>
    <row r="326" spans="4:9">
      <c r="D326" s="32"/>
      <c r="E326" s="36"/>
      <c r="I326" s="30">
        <f t="shared" si="4"/>
        <v>0</v>
      </c>
    </row>
    <row r="327" spans="4:9">
      <c r="D327" s="32"/>
      <c r="E327" s="36"/>
      <c r="I327" s="30">
        <f t="shared" si="4"/>
        <v>0</v>
      </c>
    </row>
    <row r="328" spans="4:9">
      <c r="D328" s="32"/>
      <c r="E328" s="36"/>
      <c r="I328" s="30">
        <f t="shared" si="4"/>
        <v>0</v>
      </c>
    </row>
    <row r="329" spans="4:9">
      <c r="D329" s="32"/>
      <c r="E329" s="36"/>
      <c r="I329" s="30">
        <f t="shared" ref="I329:I392" si="5">COUNTA(D329)</f>
        <v>0</v>
      </c>
    </row>
    <row r="330" spans="4:9">
      <c r="D330" s="32"/>
      <c r="E330" s="36"/>
      <c r="I330" s="30">
        <f t="shared" si="5"/>
        <v>0</v>
      </c>
    </row>
    <row r="331" spans="4:9">
      <c r="D331" s="32"/>
      <c r="E331" s="36"/>
      <c r="I331" s="30">
        <f t="shared" si="5"/>
        <v>0</v>
      </c>
    </row>
    <row r="332" spans="4:9">
      <c r="D332" s="32"/>
      <c r="E332" s="36"/>
      <c r="I332" s="30">
        <f t="shared" si="5"/>
        <v>0</v>
      </c>
    </row>
    <row r="333" spans="4:9">
      <c r="D333" s="32"/>
      <c r="E333" s="36"/>
      <c r="I333" s="30">
        <f t="shared" si="5"/>
        <v>0</v>
      </c>
    </row>
    <row r="334" spans="4:9">
      <c r="D334" s="32"/>
      <c r="E334" s="36"/>
      <c r="I334" s="30">
        <f t="shared" si="5"/>
        <v>0</v>
      </c>
    </row>
    <row r="335" spans="4:9">
      <c r="D335" s="32"/>
      <c r="E335" s="36"/>
      <c r="I335" s="30">
        <f t="shared" si="5"/>
        <v>0</v>
      </c>
    </row>
    <row r="336" spans="4:9">
      <c r="D336" s="32"/>
      <c r="E336" s="36"/>
      <c r="I336" s="30">
        <f t="shared" si="5"/>
        <v>0</v>
      </c>
    </row>
    <row r="337" spans="2:9">
      <c r="D337" s="32"/>
      <c r="E337" s="36"/>
      <c r="I337" s="30">
        <f t="shared" si="5"/>
        <v>0</v>
      </c>
    </row>
    <row r="338" spans="2:9">
      <c r="D338" s="32"/>
      <c r="E338" s="36"/>
      <c r="I338" s="30">
        <f t="shared" si="5"/>
        <v>0</v>
      </c>
    </row>
    <row r="339" spans="2:9">
      <c r="D339" s="32"/>
      <c r="E339" s="36"/>
      <c r="I339" s="30">
        <f t="shared" si="5"/>
        <v>0</v>
      </c>
    </row>
    <row r="340" spans="2:9">
      <c r="D340" s="32"/>
      <c r="E340" s="36"/>
      <c r="I340" s="30">
        <f t="shared" si="5"/>
        <v>0</v>
      </c>
    </row>
    <row r="341" spans="2:9">
      <c r="D341" s="32"/>
      <c r="E341" s="36"/>
      <c r="I341" s="30">
        <f t="shared" si="5"/>
        <v>0</v>
      </c>
    </row>
    <row r="342" spans="2:9">
      <c r="D342" s="32"/>
      <c r="E342" s="36"/>
      <c r="I342" s="30">
        <f t="shared" si="5"/>
        <v>0</v>
      </c>
    </row>
    <row r="343" spans="2:9">
      <c r="D343" s="32"/>
      <c r="E343" s="36"/>
      <c r="I343" s="30">
        <f t="shared" si="5"/>
        <v>0</v>
      </c>
    </row>
    <row r="344" spans="2:9">
      <c r="D344" s="32"/>
      <c r="E344" s="36"/>
      <c r="I344" s="30">
        <f t="shared" si="5"/>
        <v>0</v>
      </c>
    </row>
    <row r="345" spans="2:9">
      <c r="D345" s="32"/>
      <c r="E345" s="36"/>
      <c r="I345" s="30">
        <f t="shared" si="5"/>
        <v>0</v>
      </c>
    </row>
    <row r="346" spans="2:9">
      <c r="D346" s="32"/>
      <c r="E346" s="36"/>
      <c r="I346" s="30">
        <f t="shared" si="5"/>
        <v>0</v>
      </c>
    </row>
    <row r="347" spans="2:9">
      <c r="D347" s="32"/>
      <c r="E347" s="36"/>
      <c r="I347" s="30">
        <f t="shared" si="5"/>
        <v>0</v>
      </c>
    </row>
    <row r="348" spans="2:9" ht="20.5" thickBot="1">
      <c r="D348" s="32"/>
      <c r="E348" s="36"/>
      <c r="I348" s="30">
        <f t="shared" si="5"/>
        <v>0</v>
      </c>
    </row>
    <row r="349" spans="2:9" s="29" customFormat="1" ht="21" customHeight="1" thickBot="1">
      <c r="B349" s="28" t="s">
        <v>39</v>
      </c>
      <c r="C349" s="11"/>
      <c r="D349" s="1332" t="s">
        <v>40</v>
      </c>
      <c r="E349" s="1332" t="s">
        <v>40</v>
      </c>
      <c r="F349" s="14"/>
      <c r="I349" s="30">
        <f t="shared" si="5"/>
        <v>1</v>
      </c>
    </row>
    <row r="350" spans="2:9">
      <c r="D350" s="1333"/>
      <c r="E350" s="1333"/>
      <c r="I350" s="30">
        <f t="shared" si="5"/>
        <v>0</v>
      </c>
    </row>
    <row r="351" spans="2:9">
      <c r="D351" s="31"/>
      <c r="E351" s="46"/>
      <c r="I351" s="30">
        <f t="shared" si="5"/>
        <v>0</v>
      </c>
    </row>
    <row r="352" spans="2:9">
      <c r="D352" s="31"/>
      <c r="E352" s="46"/>
      <c r="I352" s="30">
        <f t="shared" si="5"/>
        <v>0</v>
      </c>
    </row>
    <row r="353" spans="4:9">
      <c r="D353" s="31"/>
      <c r="E353" s="46"/>
      <c r="I353" s="30">
        <f t="shared" si="5"/>
        <v>0</v>
      </c>
    </row>
    <row r="354" spans="4:9">
      <c r="D354" s="31"/>
      <c r="E354" s="46"/>
      <c r="I354" s="30">
        <f t="shared" si="5"/>
        <v>0</v>
      </c>
    </row>
    <row r="355" spans="4:9">
      <c r="D355" s="31"/>
      <c r="E355" s="46"/>
      <c r="I355" s="30">
        <f t="shared" si="5"/>
        <v>0</v>
      </c>
    </row>
    <row r="356" spans="4:9">
      <c r="D356" s="31"/>
      <c r="E356" s="46"/>
      <c r="I356" s="30">
        <f t="shared" si="5"/>
        <v>0</v>
      </c>
    </row>
    <row r="357" spans="4:9">
      <c r="D357" s="31"/>
      <c r="E357" s="46"/>
      <c r="I357" s="30">
        <f t="shared" si="5"/>
        <v>0</v>
      </c>
    </row>
    <row r="358" spans="4:9">
      <c r="D358" s="31"/>
      <c r="E358" s="46"/>
      <c r="I358" s="30">
        <f t="shared" si="5"/>
        <v>0</v>
      </c>
    </row>
    <row r="359" spans="4:9">
      <c r="D359" s="31"/>
      <c r="E359" s="46"/>
      <c r="I359" s="30">
        <f t="shared" si="5"/>
        <v>0</v>
      </c>
    </row>
    <row r="360" spans="4:9">
      <c r="D360" s="31"/>
      <c r="E360" s="46"/>
      <c r="I360" s="30">
        <f t="shared" si="5"/>
        <v>0</v>
      </c>
    </row>
    <row r="361" spans="4:9">
      <c r="D361" s="31"/>
      <c r="E361" s="46"/>
      <c r="I361" s="30">
        <f t="shared" si="5"/>
        <v>0</v>
      </c>
    </row>
    <row r="362" spans="4:9">
      <c r="D362" s="31"/>
      <c r="E362" s="46"/>
      <c r="I362" s="30">
        <f t="shared" si="5"/>
        <v>0</v>
      </c>
    </row>
    <row r="363" spans="4:9">
      <c r="D363" s="31"/>
      <c r="E363" s="46"/>
      <c r="I363" s="30">
        <f t="shared" si="5"/>
        <v>0</v>
      </c>
    </row>
    <row r="364" spans="4:9">
      <c r="D364" s="31"/>
      <c r="E364" s="46"/>
      <c r="I364" s="30">
        <f t="shared" si="5"/>
        <v>0</v>
      </c>
    </row>
    <row r="365" spans="4:9">
      <c r="D365" s="31"/>
      <c r="E365" s="46"/>
      <c r="I365" s="30">
        <f t="shared" si="5"/>
        <v>0</v>
      </c>
    </row>
    <row r="366" spans="4:9">
      <c r="D366" s="31"/>
      <c r="E366" s="46"/>
      <c r="I366" s="30">
        <f t="shared" si="5"/>
        <v>0</v>
      </c>
    </row>
    <row r="367" spans="4:9">
      <c r="D367" s="31"/>
      <c r="E367" s="46"/>
      <c r="I367" s="30">
        <f t="shared" si="5"/>
        <v>0</v>
      </c>
    </row>
    <row r="368" spans="4:9">
      <c r="D368" s="31"/>
      <c r="E368" s="46"/>
      <c r="I368" s="30">
        <f t="shared" si="5"/>
        <v>0</v>
      </c>
    </row>
    <row r="369" spans="2:9">
      <c r="D369" s="31"/>
      <c r="E369" s="46"/>
      <c r="I369" s="30">
        <f t="shared" si="5"/>
        <v>0</v>
      </c>
    </row>
    <row r="370" spans="2:9" ht="20.5" thickBot="1">
      <c r="D370" s="31"/>
      <c r="E370" s="46"/>
      <c r="I370" s="30">
        <f t="shared" si="5"/>
        <v>0</v>
      </c>
    </row>
    <row r="371" spans="2:9" s="29" customFormat="1" ht="21" customHeight="1" thickBot="1">
      <c r="B371" s="28" t="s">
        <v>41</v>
      </c>
      <c r="C371" s="11"/>
      <c r="D371" s="1332" t="s">
        <v>42</v>
      </c>
      <c r="E371" s="1332" t="s">
        <v>43</v>
      </c>
      <c r="F371" s="14"/>
      <c r="I371" s="30">
        <f t="shared" si="5"/>
        <v>1</v>
      </c>
    </row>
    <row r="372" spans="2:9">
      <c r="D372" s="1333"/>
      <c r="E372" s="1333"/>
      <c r="I372" s="30">
        <f t="shared" si="5"/>
        <v>0</v>
      </c>
    </row>
    <row r="373" spans="2:9">
      <c r="E373" s="47"/>
      <c r="I373" s="30">
        <f t="shared" si="5"/>
        <v>0</v>
      </c>
    </row>
    <row r="374" spans="2:9">
      <c r="E374" s="47"/>
      <c r="I374" s="30">
        <f t="shared" si="5"/>
        <v>0</v>
      </c>
    </row>
    <row r="375" spans="2:9">
      <c r="E375" s="47"/>
      <c r="I375" s="30">
        <f t="shared" si="5"/>
        <v>0</v>
      </c>
    </row>
    <row r="376" spans="2:9">
      <c r="E376" s="47"/>
      <c r="I376" s="30">
        <f t="shared" si="5"/>
        <v>0</v>
      </c>
    </row>
    <row r="377" spans="2:9">
      <c r="E377" s="47"/>
      <c r="I377" s="30">
        <f t="shared" si="5"/>
        <v>0</v>
      </c>
    </row>
    <row r="378" spans="2:9">
      <c r="E378" s="47"/>
      <c r="I378" s="30">
        <f t="shared" si="5"/>
        <v>0</v>
      </c>
    </row>
    <row r="379" spans="2:9">
      <c r="E379" s="47"/>
      <c r="I379" s="30">
        <f t="shared" si="5"/>
        <v>0</v>
      </c>
    </row>
    <row r="380" spans="2:9">
      <c r="E380" s="47"/>
      <c r="I380" s="30">
        <f t="shared" si="5"/>
        <v>0</v>
      </c>
    </row>
    <row r="381" spans="2:9">
      <c r="E381" s="47"/>
      <c r="I381" s="30">
        <f t="shared" si="5"/>
        <v>0</v>
      </c>
    </row>
    <row r="382" spans="2:9">
      <c r="E382" s="47"/>
      <c r="I382" s="30">
        <f t="shared" si="5"/>
        <v>0</v>
      </c>
    </row>
    <row r="383" spans="2:9">
      <c r="E383" s="47"/>
      <c r="I383" s="30">
        <f t="shared" si="5"/>
        <v>0</v>
      </c>
    </row>
    <row r="384" spans="2:9">
      <c r="E384" s="47"/>
      <c r="I384" s="30">
        <f t="shared" si="5"/>
        <v>0</v>
      </c>
    </row>
    <row r="385" spans="2:9">
      <c r="E385" s="47"/>
      <c r="I385" s="30">
        <f t="shared" si="5"/>
        <v>0</v>
      </c>
    </row>
    <row r="386" spans="2:9">
      <c r="E386" s="47"/>
      <c r="I386" s="30">
        <f t="shared" si="5"/>
        <v>0</v>
      </c>
    </row>
    <row r="387" spans="2:9">
      <c r="E387" s="47"/>
      <c r="I387" s="30">
        <f t="shared" si="5"/>
        <v>0</v>
      </c>
    </row>
    <row r="388" spans="2:9">
      <c r="E388" s="47"/>
      <c r="I388" s="30">
        <f t="shared" si="5"/>
        <v>0</v>
      </c>
    </row>
    <row r="389" spans="2:9">
      <c r="E389" s="47"/>
      <c r="I389" s="30">
        <f t="shared" si="5"/>
        <v>0</v>
      </c>
    </row>
    <row r="390" spans="2:9">
      <c r="E390" s="47"/>
      <c r="I390" s="30">
        <f t="shared" si="5"/>
        <v>0</v>
      </c>
    </row>
    <row r="391" spans="2:9">
      <c r="E391" s="47"/>
      <c r="I391" s="30">
        <f t="shared" si="5"/>
        <v>0</v>
      </c>
    </row>
    <row r="392" spans="2:9">
      <c r="E392" s="47"/>
      <c r="I392" s="30">
        <f t="shared" si="5"/>
        <v>0</v>
      </c>
    </row>
    <row r="393" spans="2:9">
      <c r="E393" s="47"/>
      <c r="I393" s="30">
        <f t="shared" ref="I393:I456" si="6">COUNTA(D393)</f>
        <v>0</v>
      </c>
    </row>
    <row r="394" spans="2:9">
      <c r="E394" s="47"/>
      <c r="I394" s="30">
        <f t="shared" si="6"/>
        <v>0</v>
      </c>
    </row>
    <row r="395" spans="2:9" ht="20.5" thickBot="1">
      <c r="E395" s="47"/>
      <c r="I395" s="30">
        <f t="shared" si="6"/>
        <v>0</v>
      </c>
    </row>
    <row r="396" spans="2:9" s="29" customFormat="1" ht="21" customHeight="1" thickBot="1">
      <c r="B396" s="28" t="s">
        <v>44</v>
      </c>
      <c r="C396" s="11"/>
      <c r="D396" s="1332" t="s">
        <v>45</v>
      </c>
      <c r="E396" s="1332" t="s">
        <v>46</v>
      </c>
      <c r="F396" s="14"/>
      <c r="I396" s="30">
        <f t="shared" si="6"/>
        <v>1</v>
      </c>
    </row>
    <row r="397" spans="2:9">
      <c r="D397" s="1333"/>
      <c r="E397" s="1333"/>
      <c r="I397" s="30">
        <f t="shared" si="6"/>
        <v>0</v>
      </c>
    </row>
    <row r="398" spans="2:9">
      <c r="I398" s="30">
        <f t="shared" si="6"/>
        <v>0</v>
      </c>
    </row>
    <row r="399" spans="2:9">
      <c r="I399" s="30">
        <f t="shared" si="6"/>
        <v>0</v>
      </c>
    </row>
    <row r="400" spans="2:9">
      <c r="I400" s="30">
        <f t="shared" si="6"/>
        <v>0</v>
      </c>
    </row>
    <row r="401" spans="9:9">
      <c r="I401" s="30">
        <f t="shared" si="6"/>
        <v>0</v>
      </c>
    </row>
    <row r="402" spans="9:9">
      <c r="I402" s="30">
        <f t="shared" si="6"/>
        <v>0</v>
      </c>
    </row>
    <row r="403" spans="9:9">
      <c r="I403" s="30">
        <f t="shared" si="6"/>
        <v>0</v>
      </c>
    </row>
    <row r="404" spans="9:9">
      <c r="I404" s="30">
        <f t="shared" si="6"/>
        <v>0</v>
      </c>
    </row>
    <row r="405" spans="9:9">
      <c r="I405" s="30">
        <f t="shared" si="6"/>
        <v>0</v>
      </c>
    </row>
    <row r="406" spans="9:9">
      <c r="I406" s="30">
        <f t="shared" si="6"/>
        <v>0</v>
      </c>
    </row>
    <row r="407" spans="9:9">
      <c r="I407" s="30">
        <f t="shared" si="6"/>
        <v>0</v>
      </c>
    </row>
    <row r="408" spans="9:9">
      <c r="I408" s="30">
        <f t="shared" si="6"/>
        <v>0</v>
      </c>
    </row>
    <row r="409" spans="9:9">
      <c r="I409" s="30">
        <f t="shared" si="6"/>
        <v>0</v>
      </c>
    </row>
    <row r="410" spans="9:9">
      <c r="I410" s="30">
        <f t="shared" si="6"/>
        <v>0</v>
      </c>
    </row>
    <row r="411" spans="9:9">
      <c r="I411" s="30">
        <f t="shared" si="6"/>
        <v>0</v>
      </c>
    </row>
    <row r="412" spans="9:9">
      <c r="I412" s="30">
        <f t="shared" si="6"/>
        <v>0</v>
      </c>
    </row>
    <row r="413" spans="9:9">
      <c r="I413" s="30">
        <f t="shared" si="6"/>
        <v>0</v>
      </c>
    </row>
    <row r="414" spans="9:9">
      <c r="I414" s="30">
        <f t="shared" si="6"/>
        <v>0</v>
      </c>
    </row>
    <row r="415" spans="9:9">
      <c r="I415" s="30">
        <f t="shared" si="6"/>
        <v>0</v>
      </c>
    </row>
    <row r="416" spans="9:9">
      <c r="I416" s="30">
        <f t="shared" si="6"/>
        <v>0</v>
      </c>
    </row>
    <row r="417" spans="9:9">
      <c r="I417" s="30">
        <f t="shared" si="6"/>
        <v>0</v>
      </c>
    </row>
    <row r="418" spans="9:9">
      <c r="I418" s="30">
        <f t="shared" si="6"/>
        <v>0</v>
      </c>
    </row>
    <row r="419" spans="9:9">
      <c r="I419" s="30">
        <f t="shared" si="6"/>
        <v>0</v>
      </c>
    </row>
    <row r="420" spans="9:9">
      <c r="I420" s="30">
        <f t="shared" si="6"/>
        <v>0</v>
      </c>
    </row>
    <row r="421" spans="9:9">
      <c r="I421" s="30">
        <f t="shared" si="6"/>
        <v>0</v>
      </c>
    </row>
    <row r="422" spans="9:9">
      <c r="I422" s="30">
        <f t="shared" si="6"/>
        <v>0</v>
      </c>
    </row>
    <row r="423" spans="9:9">
      <c r="I423" s="30">
        <f t="shared" si="6"/>
        <v>0</v>
      </c>
    </row>
    <row r="424" spans="9:9">
      <c r="I424" s="30">
        <f t="shared" si="6"/>
        <v>0</v>
      </c>
    </row>
    <row r="425" spans="9:9">
      <c r="I425" s="30">
        <f t="shared" si="6"/>
        <v>0</v>
      </c>
    </row>
    <row r="426" spans="9:9">
      <c r="I426" s="30">
        <f t="shared" si="6"/>
        <v>0</v>
      </c>
    </row>
    <row r="427" spans="9:9">
      <c r="I427" s="30">
        <f t="shared" si="6"/>
        <v>0</v>
      </c>
    </row>
    <row r="428" spans="9:9">
      <c r="I428" s="30">
        <f t="shared" si="6"/>
        <v>0</v>
      </c>
    </row>
    <row r="429" spans="9:9">
      <c r="I429" s="30">
        <f t="shared" si="6"/>
        <v>0</v>
      </c>
    </row>
    <row r="430" spans="9:9">
      <c r="I430" s="30">
        <f t="shared" si="6"/>
        <v>0</v>
      </c>
    </row>
    <row r="431" spans="9:9">
      <c r="I431" s="30">
        <f t="shared" si="6"/>
        <v>0</v>
      </c>
    </row>
    <row r="432" spans="9:9">
      <c r="I432" s="30">
        <f t="shared" si="6"/>
        <v>0</v>
      </c>
    </row>
    <row r="433" spans="2:9">
      <c r="I433" s="30">
        <f t="shared" si="6"/>
        <v>0</v>
      </c>
    </row>
    <row r="434" spans="2:9">
      <c r="I434" s="30">
        <f t="shared" si="6"/>
        <v>0</v>
      </c>
    </row>
    <row r="435" spans="2:9">
      <c r="I435" s="30">
        <f t="shared" si="6"/>
        <v>0</v>
      </c>
    </row>
    <row r="436" spans="2:9" ht="20.5" thickBot="1">
      <c r="I436" s="30">
        <f t="shared" si="6"/>
        <v>0</v>
      </c>
    </row>
    <row r="437" spans="2:9" s="29" customFormat="1" ht="20.5" thickBot="1">
      <c r="B437" s="28" t="s">
        <v>47</v>
      </c>
      <c r="C437" s="11"/>
      <c r="D437" s="1332" t="s">
        <v>48</v>
      </c>
      <c r="E437" s="1332" t="s">
        <v>46</v>
      </c>
      <c r="F437" s="14"/>
      <c r="I437" s="30">
        <f t="shared" si="6"/>
        <v>1</v>
      </c>
    </row>
    <row r="438" spans="2:9">
      <c r="D438" s="1333"/>
      <c r="E438" s="1333"/>
      <c r="I438" s="30">
        <f t="shared" si="6"/>
        <v>0</v>
      </c>
    </row>
    <row r="439" spans="2:9">
      <c r="D439" s="32"/>
      <c r="E439" s="40"/>
      <c r="I439" s="30">
        <f t="shared" si="6"/>
        <v>0</v>
      </c>
    </row>
    <row r="440" spans="2:9">
      <c r="D440" s="32"/>
      <c r="E440" s="40"/>
      <c r="I440" s="30">
        <f t="shared" si="6"/>
        <v>0</v>
      </c>
    </row>
    <row r="441" spans="2:9">
      <c r="D441" s="32"/>
      <c r="E441" s="40"/>
      <c r="I441" s="30">
        <f t="shared" si="6"/>
        <v>0</v>
      </c>
    </row>
    <row r="442" spans="2:9">
      <c r="D442" s="32"/>
      <c r="E442" s="40"/>
      <c r="I442" s="30">
        <f t="shared" si="6"/>
        <v>0</v>
      </c>
    </row>
    <row r="443" spans="2:9">
      <c r="D443" s="32"/>
      <c r="E443" s="40"/>
      <c r="I443" s="30">
        <f t="shared" si="6"/>
        <v>0</v>
      </c>
    </row>
    <row r="444" spans="2:9">
      <c r="D444" s="32"/>
      <c r="E444" s="40"/>
      <c r="I444" s="30">
        <f t="shared" si="6"/>
        <v>0</v>
      </c>
    </row>
    <row r="445" spans="2:9">
      <c r="D445" s="32"/>
      <c r="E445" s="40"/>
      <c r="I445" s="30">
        <f t="shared" si="6"/>
        <v>0</v>
      </c>
    </row>
    <row r="446" spans="2:9">
      <c r="D446" s="32"/>
      <c r="E446" s="40"/>
      <c r="I446" s="30">
        <f t="shared" si="6"/>
        <v>0</v>
      </c>
    </row>
    <row r="447" spans="2:9">
      <c r="D447" s="32"/>
      <c r="E447" s="40"/>
      <c r="I447" s="30">
        <f t="shared" si="6"/>
        <v>0</v>
      </c>
    </row>
    <row r="448" spans="2:9">
      <c r="D448" s="32"/>
      <c r="E448" s="40"/>
      <c r="I448" s="30">
        <f t="shared" si="6"/>
        <v>0</v>
      </c>
    </row>
    <row r="449" spans="2:9">
      <c r="D449" s="32"/>
      <c r="E449" s="40"/>
      <c r="I449" s="30">
        <f t="shared" si="6"/>
        <v>0</v>
      </c>
    </row>
    <row r="450" spans="2:9">
      <c r="D450" s="32"/>
      <c r="E450" s="40"/>
      <c r="I450" s="30">
        <f t="shared" si="6"/>
        <v>0</v>
      </c>
    </row>
    <row r="451" spans="2:9">
      <c r="D451" s="32"/>
      <c r="E451" s="40"/>
      <c r="I451" s="30">
        <f t="shared" si="6"/>
        <v>0</v>
      </c>
    </row>
    <row r="452" spans="2:9">
      <c r="D452" s="32"/>
      <c r="E452" s="40"/>
      <c r="I452" s="30">
        <f t="shared" si="6"/>
        <v>0</v>
      </c>
    </row>
    <row r="453" spans="2:9">
      <c r="D453" s="32"/>
      <c r="E453" s="40"/>
      <c r="I453" s="30">
        <f t="shared" si="6"/>
        <v>0</v>
      </c>
    </row>
    <row r="454" spans="2:9">
      <c r="D454" s="32"/>
      <c r="E454" s="40"/>
      <c r="I454" s="30">
        <f t="shared" si="6"/>
        <v>0</v>
      </c>
    </row>
    <row r="455" spans="2:9">
      <c r="D455" s="32"/>
      <c r="E455" s="40"/>
      <c r="I455" s="30">
        <f t="shared" si="6"/>
        <v>0</v>
      </c>
    </row>
    <row r="456" spans="2:9">
      <c r="D456" s="32"/>
      <c r="E456" s="40"/>
      <c r="I456" s="30">
        <f t="shared" si="6"/>
        <v>0</v>
      </c>
    </row>
    <row r="457" spans="2:9">
      <c r="D457" s="32"/>
      <c r="E457" s="40"/>
      <c r="I457" s="30">
        <f t="shared" ref="I457:I520" si="7">COUNTA(D457)</f>
        <v>0</v>
      </c>
    </row>
    <row r="458" spans="2:9" ht="20.5" thickBot="1">
      <c r="D458" s="32"/>
      <c r="E458" s="40"/>
      <c r="I458" s="30">
        <f t="shared" si="7"/>
        <v>0</v>
      </c>
    </row>
    <row r="459" spans="2:9" s="29" customFormat="1" ht="21" customHeight="1" thickBot="1">
      <c r="B459" s="28" t="s">
        <v>49</v>
      </c>
      <c r="C459" s="11"/>
      <c r="D459" s="1332" t="s">
        <v>50</v>
      </c>
      <c r="E459" s="1332" t="s">
        <v>51</v>
      </c>
      <c r="F459" s="14"/>
      <c r="I459" s="30">
        <f t="shared" si="7"/>
        <v>1</v>
      </c>
    </row>
    <row r="460" spans="2:9">
      <c r="D460" s="1333"/>
      <c r="E460" s="1333"/>
      <c r="I460" s="30">
        <f t="shared" si="7"/>
        <v>0</v>
      </c>
    </row>
    <row r="461" spans="2:9">
      <c r="I461" s="30">
        <f t="shared" si="7"/>
        <v>0</v>
      </c>
    </row>
    <row r="462" spans="2:9">
      <c r="I462" s="30">
        <f t="shared" si="7"/>
        <v>0</v>
      </c>
    </row>
    <row r="463" spans="2:9">
      <c r="I463" s="30">
        <f t="shared" si="7"/>
        <v>0</v>
      </c>
    </row>
    <row r="464" spans="2:9">
      <c r="I464" s="30">
        <f t="shared" si="7"/>
        <v>0</v>
      </c>
    </row>
    <row r="465" spans="9:9">
      <c r="I465" s="30">
        <f t="shared" si="7"/>
        <v>0</v>
      </c>
    </row>
    <row r="466" spans="9:9">
      <c r="I466" s="30">
        <f t="shared" si="7"/>
        <v>0</v>
      </c>
    </row>
    <row r="467" spans="9:9">
      <c r="I467" s="30">
        <f t="shared" si="7"/>
        <v>0</v>
      </c>
    </row>
    <row r="468" spans="9:9">
      <c r="I468" s="30">
        <f t="shared" si="7"/>
        <v>0</v>
      </c>
    </row>
    <row r="469" spans="9:9">
      <c r="I469" s="30">
        <f t="shared" si="7"/>
        <v>0</v>
      </c>
    </row>
    <row r="470" spans="9:9">
      <c r="I470" s="30">
        <f t="shared" si="7"/>
        <v>0</v>
      </c>
    </row>
    <row r="471" spans="9:9">
      <c r="I471" s="30">
        <f t="shared" si="7"/>
        <v>0</v>
      </c>
    </row>
    <row r="472" spans="9:9">
      <c r="I472" s="30">
        <f t="shared" si="7"/>
        <v>0</v>
      </c>
    </row>
    <row r="473" spans="9:9">
      <c r="I473" s="30">
        <f t="shared" si="7"/>
        <v>0</v>
      </c>
    </row>
    <row r="474" spans="9:9">
      <c r="I474" s="30">
        <f t="shared" si="7"/>
        <v>0</v>
      </c>
    </row>
    <row r="475" spans="9:9">
      <c r="I475" s="30">
        <f t="shared" si="7"/>
        <v>0</v>
      </c>
    </row>
    <row r="476" spans="9:9">
      <c r="I476" s="30">
        <f t="shared" si="7"/>
        <v>0</v>
      </c>
    </row>
    <row r="477" spans="9:9">
      <c r="I477" s="30">
        <f t="shared" si="7"/>
        <v>0</v>
      </c>
    </row>
    <row r="478" spans="9:9">
      <c r="I478" s="30">
        <f t="shared" si="7"/>
        <v>0</v>
      </c>
    </row>
    <row r="479" spans="9:9">
      <c r="I479" s="30">
        <f t="shared" si="7"/>
        <v>0</v>
      </c>
    </row>
    <row r="480" spans="9:9">
      <c r="I480" s="30">
        <f t="shared" si="7"/>
        <v>0</v>
      </c>
    </row>
    <row r="481" spans="2:9">
      <c r="I481" s="30">
        <f t="shared" si="7"/>
        <v>0</v>
      </c>
    </row>
    <row r="482" spans="2:9">
      <c r="I482" s="30">
        <f t="shared" si="7"/>
        <v>0</v>
      </c>
    </row>
    <row r="483" spans="2:9">
      <c r="I483" s="30">
        <f t="shared" si="7"/>
        <v>0</v>
      </c>
    </row>
    <row r="484" spans="2:9">
      <c r="I484" s="30">
        <f t="shared" si="7"/>
        <v>0</v>
      </c>
    </row>
    <row r="485" spans="2:9">
      <c r="I485" s="30">
        <f t="shared" si="7"/>
        <v>0</v>
      </c>
    </row>
    <row r="486" spans="2:9">
      <c r="I486" s="30">
        <f t="shared" si="7"/>
        <v>0</v>
      </c>
    </row>
    <row r="487" spans="2:9">
      <c r="I487" s="30">
        <f t="shared" si="7"/>
        <v>0</v>
      </c>
    </row>
    <row r="488" spans="2:9">
      <c r="I488" s="30">
        <f t="shared" si="7"/>
        <v>0</v>
      </c>
    </row>
    <row r="489" spans="2:9" ht="20.5" thickBot="1">
      <c r="I489" s="30">
        <f t="shared" si="7"/>
        <v>0</v>
      </c>
    </row>
    <row r="490" spans="2:9" s="29" customFormat="1" ht="21" customHeight="1" thickBot="1">
      <c r="B490" s="28" t="s">
        <v>0</v>
      </c>
      <c r="C490" s="11"/>
      <c r="D490" s="1332" t="s">
        <v>52</v>
      </c>
      <c r="E490" s="1332" t="s">
        <v>53</v>
      </c>
      <c r="F490" s="14"/>
      <c r="I490" s="30">
        <f t="shared" si="7"/>
        <v>1</v>
      </c>
    </row>
    <row r="491" spans="2:9">
      <c r="D491" s="1333"/>
      <c r="E491" s="1333"/>
      <c r="I491" s="30">
        <f t="shared" si="7"/>
        <v>0</v>
      </c>
    </row>
    <row r="492" spans="2:9">
      <c r="D492" s="37"/>
      <c r="E492" s="38"/>
      <c r="I492" s="30">
        <f t="shared" si="7"/>
        <v>0</v>
      </c>
    </row>
    <row r="493" spans="2:9">
      <c r="D493" s="37"/>
      <c r="E493" s="38"/>
      <c r="I493" s="30">
        <f t="shared" si="7"/>
        <v>0</v>
      </c>
    </row>
    <row r="494" spans="2:9">
      <c r="D494" s="37"/>
      <c r="E494" s="38"/>
      <c r="I494" s="30">
        <f t="shared" si="7"/>
        <v>0</v>
      </c>
    </row>
    <row r="495" spans="2:9">
      <c r="D495" s="37"/>
      <c r="E495" s="38"/>
      <c r="I495" s="30">
        <f t="shared" si="7"/>
        <v>0</v>
      </c>
    </row>
    <row r="496" spans="2:9">
      <c r="D496" s="37"/>
      <c r="E496" s="38"/>
      <c r="I496" s="30">
        <f t="shared" si="7"/>
        <v>0</v>
      </c>
    </row>
    <row r="497" spans="4:9">
      <c r="D497" s="37"/>
      <c r="E497" s="38"/>
      <c r="I497" s="30">
        <f t="shared" si="7"/>
        <v>0</v>
      </c>
    </row>
    <row r="498" spans="4:9">
      <c r="D498" s="37"/>
      <c r="E498" s="38"/>
      <c r="I498" s="30">
        <f t="shared" si="7"/>
        <v>0</v>
      </c>
    </row>
    <row r="499" spans="4:9">
      <c r="D499" s="37"/>
      <c r="E499" s="38"/>
      <c r="I499" s="30">
        <f t="shared" si="7"/>
        <v>0</v>
      </c>
    </row>
    <row r="500" spans="4:9">
      <c r="D500" s="37"/>
      <c r="E500" s="38"/>
      <c r="I500" s="30">
        <f t="shared" si="7"/>
        <v>0</v>
      </c>
    </row>
    <row r="501" spans="4:9">
      <c r="D501" s="37"/>
      <c r="E501" s="38"/>
      <c r="I501" s="30">
        <f t="shared" si="7"/>
        <v>0</v>
      </c>
    </row>
    <row r="502" spans="4:9">
      <c r="D502" s="37"/>
      <c r="E502" s="38"/>
      <c r="I502" s="30">
        <f t="shared" si="7"/>
        <v>0</v>
      </c>
    </row>
    <row r="503" spans="4:9">
      <c r="D503" s="37"/>
      <c r="E503" s="38"/>
      <c r="I503" s="30">
        <f t="shared" si="7"/>
        <v>0</v>
      </c>
    </row>
    <row r="504" spans="4:9">
      <c r="D504" s="37"/>
      <c r="E504" s="38"/>
      <c r="I504" s="30">
        <f t="shared" si="7"/>
        <v>0</v>
      </c>
    </row>
    <row r="505" spans="4:9">
      <c r="D505" s="37"/>
      <c r="E505" s="38"/>
      <c r="I505" s="30">
        <f t="shared" si="7"/>
        <v>0</v>
      </c>
    </row>
    <row r="506" spans="4:9">
      <c r="D506" s="37"/>
      <c r="E506" s="38"/>
      <c r="I506" s="30">
        <f t="shared" si="7"/>
        <v>0</v>
      </c>
    </row>
    <row r="507" spans="4:9">
      <c r="D507" s="37"/>
      <c r="E507" s="38"/>
      <c r="I507" s="30">
        <f t="shared" si="7"/>
        <v>0</v>
      </c>
    </row>
    <row r="508" spans="4:9">
      <c r="D508" s="37"/>
      <c r="E508" s="38"/>
      <c r="I508" s="30">
        <f t="shared" si="7"/>
        <v>0</v>
      </c>
    </row>
    <row r="509" spans="4:9">
      <c r="D509" s="37"/>
      <c r="E509" s="38"/>
      <c r="I509" s="30">
        <f t="shared" si="7"/>
        <v>0</v>
      </c>
    </row>
    <row r="510" spans="4:9">
      <c r="D510" s="37"/>
      <c r="E510" s="38"/>
      <c r="I510" s="30">
        <f t="shared" si="7"/>
        <v>0</v>
      </c>
    </row>
    <row r="511" spans="4:9">
      <c r="D511" s="37"/>
      <c r="E511" s="38"/>
      <c r="I511" s="30">
        <f t="shared" si="7"/>
        <v>0</v>
      </c>
    </row>
    <row r="512" spans="4:9">
      <c r="D512" s="37"/>
      <c r="E512" s="38"/>
      <c r="I512" s="30">
        <f t="shared" si="7"/>
        <v>0</v>
      </c>
    </row>
    <row r="513" spans="4:9">
      <c r="D513" s="37"/>
      <c r="E513" s="38"/>
      <c r="I513" s="30">
        <f t="shared" si="7"/>
        <v>0</v>
      </c>
    </row>
    <row r="514" spans="4:9">
      <c r="D514" s="37"/>
      <c r="E514" s="38"/>
      <c r="I514" s="30">
        <f t="shared" si="7"/>
        <v>0</v>
      </c>
    </row>
    <row r="515" spans="4:9">
      <c r="D515" s="37"/>
      <c r="E515" s="38"/>
      <c r="I515" s="30">
        <f t="shared" si="7"/>
        <v>0</v>
      </c>
    </row>
    <row r="516" spans="4:9">
      <c r="D516" s="37"/>
      <c r="E516" s="38"/>
      <c r="I516" s="30">
        <f t="shared" si="7"/>
        <v>0</v>
      </c>
    </row>
    <row r="517" spans="4:9">
      <c r="D517" s="37"/>
      <c r="E517" s="38"/>
      <c r="I517" s="30">
        <f t="shared" si="7"/>
        <v>0</v>
      </c>
    </row>
    <row r="518" spans="4:9">
      <c r="D518" s="37"/>
      <c r="E518" s="38"/>
      <c r="I518" s="30">
        <f t="shared" si="7"/>
        <v>0</v>
      </c>
    </row>
    <row r="519" spans="4:9">
      <c r="D519" s="37"/>
      <c r="E519" s="38"/>
      <c r="I519" s="30">
        <f t="shared" si="7"/>
        <v>0</v>
      </c>
    </row>
    <row r="520" spans="4:9">
      <c r="D520" s="37"/>
      <c r="E520" s="38"/>
      <c r="I520" s="30">
        <f t="shared" si="7"/>
        <v>0</v>
      </c>
    </row>
    <row r="521" spans="4:9">
      <c r="D521" s="37"/>
      <c r="E521" s="38"/>
      <c r="I521" s="30">
        <f t="shared" ref="I521:I584" si="8">COUNTA(D521)</f>
        <v>0</v>
      </c>
    </row>
    <row r="522" spans="4:9">
      <c r="D522" s="37"/>
      <c r="E522" s="38"/>
      <c r="I522" s="30">
        <f t="shared" si="8"/>
        <v>0</v>
      </c>
    </row>
    <row r="523" spans="4:9">
      <c r="D523" s="37"/>
      <c r="E523" s="38"/>
      <c r="I523" s="30">
        <f t="shared" si="8"/>
        <v>0</v>
      </c>
    </row>
    <row r="524" spans="4:9">
      <c r="D524" s="37"/>
      <c r="E524" s="38"/>
      <c r="I524" s="30">
        <f t="shared" si="8"/>
        <v>0</v>
      </c>
    </row>
    <row r="525" spans="4:9">
      <c r="D525" s="37"/>
      <c r="E525" s="38"/>
      <c r="I525" s="30">
        <f t="shared" si="8"/>
        <v>0</v>
      </c>
    </row>
    <row r="526" spans="4:9">
      <c r="D526" s="37"/>
      <c r="E526" s="38"/>
      <c r="I526" s="30">
        <f t="shared" si="8"/>
        <v>0</v>
      </c>
    </row>
    <row r="527" spans="4:9">
      <c r="D527" s="37"/>
      <c r="E527" s="38"/>
      <c r="I527" s="30">
        <f t="shared" si="8"/>
        <v>0</v>
      </c>
    </row>
    <row r="528" spans="4:9">
      <c r="D528" s="37"/>
      <c r="E528" s="38"/>
      <c r="I528" s="30">
        <f t="shared" si="8"/>
        <v>0</v>
      </c>
    </row>
    <row r="529" spans="2:9">
      <c r="D529" s="37"/>
      <c r="E529" s="38"/>
      <c r="I529" s="30">
        <f t="shared" si="8"/>
        <v>0</v>
      </c>
    </row>
    <row r="530" spans="2:9" ht="20.5" thickBot="1">
      <c r="D530" s="37"/>
      <c r="E530" s="38"/>
      <c r="I530" s="30">
        <f t="shared" si="8"/>
        <v>0</v>
      </c>
    </row>
    <row r="531" spans="2:9" s="29" customFormat="1" ht="21" customHeight="1" thickBot="1">
      <c r="B531" s="28" t="s">
        <v>54</v>
      </c>
      <c r="C531" s="11"/>
      <c r="D531" s="1332" t="s">
        <v>55</v>
      </c>
      <c r="E531" s="1332"/>
      <c r="F531" s="14"/>
      <c r="I531" s="30">
        <f t="shared" si="8"/>
        <v>1</v>
      </c>
    </row>
    <row r="532" spans="2:9">
      <c r="D532" s="1333"/>
      <c r="E532" s="1333"/>
      <c r="I532" s="30">
        <f t="shared" si="8"/>
        <v>0</v>
      </c>
    </row>
    <row r="533" spans="2:9">
      <c r="D533" s="48"/>
      <c r="E533" s="36"/>
      <c r="I533" s="30">
        <f t="shared" si="8"/>
        <v>0</v>
      </c>
    </row>
    <row r="534" spans="2:9">
      <c r="D534" s="48"/>
      <c r="E534" s="36"/>
      <c r="I534" s="30">
        <f t="shared" si="8"/>
        <v>0</v>
      </c>
    </row>
    <row r="535" spans="2:9">
      <c r="D535" s="48"/>
      <c r="E535" s="36"/>
      <c r="I535" s="30">
        <f t="shared" si="8"/>
        <v>0</v>
      </c>
    </row>
    <row r="536" spans="2:9">
      <c r="D536" s="48"/>
      <c r="E536" s="36"/>
      <c r="I536" s="30">
        <f t="shared" si="8"/>
        <v>0</v>
      </c>
    </row>
    <row r="537" spans="2:9">
      <c r="D537" s="48"/>
      <c r="E537" s="36"/>
      <c r="I537" s="30">
        <f t="shared" si="8"/>
        <v>0</v>
      </c>
    </row>
    <row r="538" spans="2:9">
      <c r="D538" s="48"/>
      <c r="E538" s="36"/>
      <c r="I538" s="30">
        <f t="shared" si="8"/>
        <v>0</v>
      </c>
    </row>
    <row r="539" spans="2:9">
      <c r="D539" s="48"/>
      <c r="E539" s="36"/>
      <c r="I539" s="30">
        <f t="shared" si="8"/>
        <v>0</v>
      </c>
    </row>
    <row r="540" spans="2:9">
      <c r="D540" s="48"/>
      <c r="E540" s="36"/>
      <c r="I540" s="30">
        <f t="shared" si="8"/>
        <v>0</v>
      </c>
    </row>
    <row r="541" spans="2:9">
      <c r="D541" s="48"/>
      <c r="E541" s="36"/>
      <c r="I541" s="30">
        <f t="shared" si="8"/>
        <v>0</v>
      </c>
    </row>
    <row r="542" spans="2:9">
      <c r="D542" s="48"/>
      <c r="E542" s="36"/>
      <c r="I542" s="30">
        <f t="shared" si="8"/>
        <v>0</v>
      </c>
    </row>
    <row r="543" spans="2:9">
      <c r="D543" s="48"/>
      <c r="E543" s="36"/>
      <c r="I543" s="30">
        <f t="shared" si="8"/>
        <v>0</v>
      </c>
    </row>
    <row r="544" spans="2:9">
      <c r="D544" s="48"/>
      <c r="E544" s="36"/>
      <c r="I544" s="30">
        <f t="shared" si="8"/>
        <v>0</v>
      </c>
    </row>
    <row r="545" spans="4:9">
      <c r="D545" s="48"/>
      <c r="E545" s="36"/>
      <c r="I545" s="30">
        <f t="shared" si="8"/>
        <v>0</v>
      </c>
    </row>
    <row r="546" spans="4:9">
      <c r="D546" s="48"/>
      <c r="E546" s="36"/>
      <c r="I546" s="30">
        <f t="shared" si="8"/>
        <v>0</v>
      </c>
    </row>
    <row r="547" spans="4:9">
      <c r="D547" s="48"/>
      <c r="E547" s="36"/>
      <c r="I547" s="30">
        <f t="shared" si="8"/>
        <v>0</v>
      </c>
    </row>
    <row r="548" spans="4:9">
      <c r="D548" s="48"/>
      <c r="E548" s="36"/>
      <c r="I548" s="30">
        <f t="shared" si="8"/>
        <v>0</v>
      </c>
    </row>
    <row r="549" spans="4:9">
      <c r="D549" s="48"/>
      <c r="E549" s="36"/>
      <c r="I549" s="30">
        <f t="shared" si="8"/>
        <v>0</v>
      </c>
    </row>
    <row r="550" spans="4:9">
      <c r="D550" s="48"/>
      <c r="E550" s="36"/>
      <c r="I550" s="30">
        <f t="shared" si="8"/>
        <v>0</v>
      </c>
    </row>
    <row r="551" spans="4:9">
      <c r="D551" s="48"/>
      <c r="E551" s="36"/>
      <c r="I551" s="30">
        <f t="shared" si="8"/>
        <v>0</v>
      </c>
    </row>
    <row r="552" spans="4:9">
      <c r="D552" s="48"/>
      <c r="E552" s="36"/>
      <c r="I552" s="30">
        <f t="shared" si="8"/>
        <v>0</v>
      </c>
    </row>
    <row r="553" spans="4:9">
      <c r="D553" s="48"/>
      <c r="E553" s="36"/>
      <c r="I553" s="30">
        <f t="shared" si="8"/>
        <v>0</v>
      </c>
    </row>
    <row r="554" spans="4:9">
      <c r="D554" s="48"/>
      <c r="E554" s="36"/>
      <c r="I554" s="30">
        <f t="shared" si="8"/>
        <v>0</v>
      </c>
    </row>
    <row r="555" spans="4:9">
      <c r="D555" s="48"/>
      <c r="E555" s="36"/>
      <c r="I555" s="30">
        <f t="shared" si="8"/>
        <v>0</v>
      </c>
    </row>
    <row r="556" spans="4:9">
      <c r="D556" s="48"/>
      <c r="E556" s="36"/>
      <c r="I556" s="30">
        <f t="shared" si="8"/>
        <v>0</v>
      </c>
    </row>
    <row r="557" spans="4:9">
      <c r="D557" s="48"/>
      <c r="E557" s="36"/>
      <c r="I557" s="30">
        <f t="shared" si="8"/>
        <v>0</v>
      </c>
    </row>
    <row r="558" spans="4:9">
      <c r="D558" s="48"/>
      <c r="E558" s="36"/>
      <c r="I558" s="30">
        <f t="shared" si="8"/>
        <v>0</v>
      </c>
    </row>
    <row r="559" spans="4:9">
      <c r="D559" s="48"/>
      <c r="E559" s="36"/>
      <c r="I559" s="30">
        <f t="shared" si="8"/>
        <v>0</v>
      </c>
    </row>
    <row r="560" spans="4:9">
      <c r="D560" s="48"/>
      <c r="E560" s="36"/>
      <c r="I560" s="30">
        <f t="shared" si="8"/>
        <v>0</v>
      </c>
    </row>
    <row r="561" spans="2:9">
      <c r="D561" s="48"/>
      <c r="E561" s="36"/>
      <c r="I561" s="30">
        <f t="shared" si="8"/>
        <v>0</v>
      </c>
    </row>
    <row r="562" spans="2:9">
      <c r="D562" s="48"/>
      <c r="E562" s="36"/>
      <c r="I562" s="30">
        <f t="shared" si="8"/>
        <v>0</v>
      </c>
    </row>
    <row r="563" spans="2:9">
      <c r="D563" s="48"/>
      <c r="E563" s="36"/>
      <c r="I563" s="30">
        <f t="shared" si="8"/>
        <v>0</v>
      </c>
    </row>
    <row r="564" spans="2:9">
      <c r="D564" s="48"/>
      <c r="E564" s="36"/>
      <c r="I564" s="30">
        <f t="shared" si="8"/>
        <v>0</v>
      </c>
    </row>
    <row r="565" spans="2:9" ht="20.5" thickBot="1">
      <c r="D565" s="48"/>
      <c r="E565" s="36"/>
      <c r="I565" s="30">
        <f t="shared" si="8"/>
        <v>0</v>
      </c>
    </row>
    <row r="566" spans="2:9" s="29" customFormat="1" ht="20.5" thickBot="1">
      <c r="B566" s="28" t="s">
        <v>56</v>
      </c>
      <c r="C566" s="11"/>
      <c r="D566" s="1332" t="s">
        <v>57</v>
      </c>
      <c r="E566" s="1332"/>
      <c r="F566" s="14"/>
      <c r="I566" s="30">
        <f t="shared" si="8"/>
        <v>1</v>
      </c>
    </row>
    <row r="567" spans="2:9">
      <c r="D567" s="1333"/>
      <c r="E567" s="1333"/>
      <c r="I567" s="30">
        <f t="shared" si="8"/>
        <v>0</v>
      </c>
    </row>
    <row r="568" spans="2:9">
      <c r="I568" s="30">
        <f t="shared" si="8"/>
        <v>0</v>
      </c>
    </row>
    <row r="569" spans="2:9">
      <c r="I569" s="30">
        <f t="shared" si="8"/>
        <v>0</v>
      </c>
    </row>
    <row r="570" spans="2:9">
      <c r="I570" s="30">
        <f t="shared" si="8"/>
        <v>0</v>
      </c>
    </row>
    <row r="571" spans="2:9">
      <c r="I571" s="30">
        <f t="shared" si="8"/>
        <v>0</v>
      </c>
    </row>
    <row r="572" spans="2:9">
      <c r="I572" s="30">
        <f t="shared" si="8"/>
        <v>0</v>
      </c>
    </row>
    <row r="573" spans="2:9">
      <c r="I573" s="30">
        <f t="shared" si="8"/>
        <v>0</v>
      </c>
    </row>
    <row r="574" spans="2:9">
      <c r="I574" s="30">
        <f t="shared" si="8"/>
        <v>0</v>
      </c>
    </row>
    <row r="575" spans="2:9">
      <c r="I575" s="30">
        <f t="shared" si="8"/>
        <v>0</v>
      </c>
    </row>
    <row r="576" spans="2:9">
      <c r="I576" s="30">
        <f t="shared" si="8"/>
        <v>0</v>
      </c>
    </row>
    <row r="577" spans="2:9">
      <c r="I577" s="30">
        <f t="shared" si="8"/>
        <v>0</v>
      </c>
    </row>
    <row r="578" spans="2:9">
      <c r="I578" s="30">
        <f t="shared" si="8"/>
        <v>0</v>
      </c>
    </row>
    <row r="579" spans="2:9">
      <c r="I579" s="30">
        <f t="shared" si="8"/>
        <v>0</v>
      </c>
    </row>
    <row r="580" spans="2:9">
      <c r="I580" s="30">
        <f t="shared" si="8"/>
        <v>0</v>
      </c>
    </row>
    <row r="581" spans="2:9" ht="20.5" thickBot="1">
      <c r="I581" s="30">
        <f t="shared" si="8"/>
        <v>0</v>
      </c>
    </row>
    <row r="582" spans="2:9" s="29" customFormat="1" ht="21" customHeight="1" thickBot="1">
      <c r="B582" s="28" t="s">
        <v>58</v>
      </c>
      <c r="C582" s="11"/>
      <c r="D582" s="1332" t="s">
        <v>59</v>
      </c>
      <c r="E582" s="1332" t="s">
        <v>60</v>
      </c>
      <c r="F582" s="14"/>
      <c r="I582" s="30">
        <f t="shared" si="8"/>
        <v>1</v>
      </c>
    </row>
    <row r="583" spans="2:9">
      <c r="D583" s="1333"/>
      <c r="E583" s="1333"/>
      <c r="I583" s="30">
        <f t="shared" si="8"/>
        <v>0</v>
      </c>
    </row>
    <row r="584" spans="2:9">
      <c r="D584" s="49"/>
      <c r="E584" s="44"/>
      <c r="I584" s="30">
        <f t="shared" si="8"/>
        <v>0</v>
      </c>
    </row>
    <row r="585" spans="2:9">
      <c r="D585" s="49"/>
      <c r="E585" s="44"/>
      <c r="I585" s="30">
        <f t="shared" ref="I585:I648" si="9">COUNTA(D585)</f>
        <v>0</v>
      </c>
    </row>
    <row r="586" spans="2:9">
      <c r="D586" s="49"/>
      <c r="E586" s="44"/>
      <c r="I586" s="30">
        <f t="shared" si="9"/>
        <v>0</v>
      </c>
    </row>
    <row r="587" spans="2:9">
      <c r="D587" s="49"/>
      <c r="E587" s="44"/>
      <c r="I587" s="30">
        <f t="shared" si="9"/>
        <v>0</v>
      </c>
    </row>
    <row r="588" spans="2:9">
      <c r="D588" s="49"/>
      <c r="E588" s="44"/>
      <c r="I588" s="30">
        <f t="shared" si="9"/>
        <v>0</v>
      </c>
    </row>
    <row r="589" spans="2:9">
      <c r="D589" s="49"/>
      <c r="E589" s="44"/>
      <c r="I589" s="30">
        <f t="shared" si="9"/>
        <v>0</v>
      </c>
    </row>
    <row r="590" spans="2:9">
      <c r="D590" s="49"/>
      <c r="E590" s="44"/>
      <c r="I590" s="30">
        <f t="shared" si="9"/>
        <v>0</v>
      </c>
    </row>
    <row r="591" spans="2:9">
      <c r="D591" s="49"/>
      <c r="E591" s="44"/>
      <c r="I591" s="30">
        <f t="shared" si="9"/>
        <v>0</v>
      </c>
    </row>
    <row r="592" spans="2:9">
      <c r="D592" s="49"/>
      <c r="E592" s="44"/>
      <c r="I592" s="30">
        <f t="shared" si="9"/>
        <v>0</v>
      </c>
    </row>
    <row r="593" spans="4:9">
      <c r="D593" s="49"/>
      <c r="E593" s="44"/>
      <c r="I593" s="30">
        <f t="shared" si="9"/>
        <v>0</v>
      </c>
    </row>
    <row r="594" spans="4:9">
      <c r="D594" s="49"/>
      <c r="E594" s="44"/>
      <c r="I594" s="30">
        <f t="shared" si="9"/>
        <v>0</v>
      </c>
    </row>
    <row r="595" spans="4:9">
      <c r="D595" s="49"/>
      <c r="E595" s="44"/>
      <c r="I595" s="30">
        <f t="shared" si="9"/>
        <v>0</v>
      </c>
    </row>
    <row r="596" spans="4:9">
      <c r="D596" s="49"/>
      <c r="E596" s="44"/>
      <c r="I596" s="30">
        <f t="shared" si="9"/>
        <v>0</v>
      </c>
    </row>
    <row r="597" spans="4:9">
      <c r="D597" s="49"/>
      <c r="E597" s="44"/>
      <c r="I597" s="30">
        <f t="shared" si="9"/>
        <v>0</v>
      </c>
    </row>
    <row r="598" spans="4:9">
      <c r="D598" s="49"/>
      <c r="E598" s="44"/>
      <c r="I598" s="30">
        <f t="shared" si="9"/>
        <v>0</v>
      </c>
    </row>
    <row r="599" spans="4:9">
      <c r="D599" s="49"/>
      <c r="E599" s="44"/>
      <c r="I599" s="30">
        <f t="shared" si="9"/>
        <v>0</v>
      </c>
    </row>
    <row r="600" spans="4:9">
      <c r="D600" s="49"/>
      <c r="E600" s="44"/>
      <c r="I600" s="30">
        <f t="shared" si="9"/>
        <v>0</v>
      </c>
    </row>
    <row r="601" spans="4:9">
      <c r="D601" s="49"/>
      <c r="E601" s="44"/>
      <c r="I601" s="30">
        <f t="shared" si="9"/>
        <v>0</v>
      </c>
    </row>
    <row r="602" spans="4:9">
      <c r="D602" s="49"/>
      <c r="E602" s="44"/>
      <c r="I602" s="30">
        <f t="shared" si="9"/>
        <v>0</v>
      </c>
    </row>
    <row r="603" spans="4:9">
      <c r="D603" s="49"/>
      <c r="E603" s="44"/>
      <c r="I603" s="30">
        <f t="shared" si="9"/>
        <v>0</v>
      </c>
    </row>
    <row r="604" spans="4:9">
      <c r="D604" s="49"/>
      <c r="E604" s="44"/>
      <c r="I604" s="30">
        <f t="shared" si="9"/>
        <v>0</v>
      </c>
    </row>
    <row r="605" spans="4:9">
      <c r="D605" s="49"/>
      <c r="E605" s="44"/>
      <c r="I605" s="30">
        <f t="shared" si="9"/>
        <v>0</v>
      </c>
    </row>
    <row r="606" spans="4:9">
      <c r="D606" s="49"/>
      <c r="E606" s="44"/>
      <c r="I606" s="30">
        <f t="shared" si="9"/>
        <v>0</v>
      </c>
    </row>
    <row r="607" spans="4:9">
      <c r="D607" s="49"/>
      <c r="E607" s="44"/>
      <c r="I607" s="30">
        <f t="shared" si="9"/>
        <v>0</v>
      </c>
    </row>
    <row r="608" spans="4:9">
      <c r="D608" s="49"/>
      <c r="E608" s="44"/>
      <c r="I608" s="30">
        <f t="shared" si="9"/>
        <v>0</v>
      </c>
    </row>
    <row r="609" spans="2:9">
      <c r="D609" s="49"/>
      <c r="E609" s="44"/>
      <c r="I609" s="30">
        <f t="shared" si="9"/>
        <v>0</v>
      </c>
    </row>
    <row r="610" spans="2:9">
      <c r="D610" s="49"/>
      <c r="E610" s="44"/>
      <c r="I610" s="30">
        <f t="shared" si="9"/>
        <v>0</v>
      </c>
    </row>
    <row r="611" spans="2:9">
      <c r="D611" s="49"/>
      <c r="E611" s="44"/>
      <c r="I611" s="30">
        <f t="shared" si="9"/>
        <v>0</v>
      </c>
    </row>
    <row r="612" spans="2:9">
      <c r="D612" s="49"/>
      <c r="E612" s="44"/>
      <c r="I612" s="30">
        <f t="shared" si="9"/>
        <v>0</v>
      </c>
    </row>
    <row r="613" spans="2:9">
      <c r="D613" s="49"/>
      <c r="E613" s="44"/>
      <c r="I613" s="30">
        <f t="shared" si="9"/>
        <v>0</v>
      </c>
    </row>
    <row r="614" spans="2:9">
      <c r="D614" s="49"/>
      <c r="E614" s="44"/>
      <c r="I614" s="30">
        <f t="shared" si="9"/>
        <v>0</v>
      </c>
    </row>
    <row r="615" spans="2:9">
      <c r="D615" s="49"/>
      <c r="E615" s="44"/>
      <c r="I615" s="30">
        <f t="shared" si="9"/>
        <v>0</v>
      </c>
    </row>
    <row r="616" spans="2:9">
      <c r="D616" s="49"/>
      <c r="E616" s="44"/>
      <c r="I616" s="30">
        <f t="shared" si="9"/>
        <v>0</v>
      </c>
    </row>
    <row r="617" spans="2:9" ht="20.5" thickBot="1">
      <c r="D617" s="49"/>
      <c r="E617" s="44"/>
      <c r="I617" s="30">
        <f t="shared" si="9"/>
        <v>0</v>
      </c>
    </row>
    <row r="618" spans="2:9" s="29" customFormat="1" ht="20.5" thickBot="1">
      <c r="B618" s="28" t="s">
        <v>61</v>
      </c>
      <c r="C618" s="11"/>
      <c r="D618" s="1332" t="s">
        <v>62</v>
      </c>
      <c r="E618" s="1332"/>
      <c r="F618" s="14"/>
      <c r="I618" s="30">
        <f t="shared" si="9"/>
        <v>1</v>
      </c>
    </row>
    <row r="619" spans="2:9">
      <c r="D619" s="1333"/>
      <c r="E619" s="1333"/>
      <c r="I619" s="30">
        <f t="shared" si="9"/>
        <v>0</v>
      </c>
    </row>
    <row r="620" spans="2:9">
      <c r="I620" s="30">
        <f t="shared" si="9"/>
        <v>0</v>
      </c>
    </row>
    <row r="621" spans="2:9">
      <c r="I621" s="30">
        <f t="shared" si="9"/>
        <v>0</v>
      </c>
    </row>
    <row r="622" spans="2:9">
      <c r="I622" s="30">
        <f t="shared" si="9"/>
        <v>0</v>
      </c>
    </row>
    <row r="623" spans="2:9">
      <c r="I623" s="30">
        <f t="shared" si="9"/>
        <v>0</v>
      </c>
    </row>
    <row r="624" spans="2:9">
      <c r="I624" s="30">
        <f t="shared" si="9"/>
        <v>0</v>
      </c>
    </row>
    <row r="625" spans="2:9">
      <c r="I625" s="30">
        <f t="shared" si="9"/>
        <v>0</v>
      </c>
    </row>
    <row r="626" spans="2:9">
      <c r="I626" s="30">
        <f t="shared" si="9"/>
        <v>0</v>
      </c>
    </row>
    <row r="627" spans="2:9">
      <c r="I627" s="30">
        <f t="shared" si="9"/>
        <v>0</v>
      </c>
    </row>
    <row r="628" spans="2:9">
      <c r="I628" s="30">
        <f t="shared" si="9"/>
        <v>0</v>
      </c>
    </row>
    <row r="629" spans="2:9">
      <c r="I629" s="30">
        <f t="shared" si="9"/>
        <v>0</v>
      </c>
    </row>
    <row r="630" spans="2:9">
      <c r="I630" s="30">
        <f t="shared" si="9"/>
        <v>0</v>
      </c>
    </row>
    <row r="631" spans="2:9" ht="20.5" thickBot="1">
      <c r="I631" s="30">
        <f t="shared" si="9"/>
        <v>0</v>
      </c>
    </row>
    <row r="632" spans="2:9" s="29" customFormat="1" ht="20.5" thickBot="1">
      <c r="B632" s="28" t="s">
        <v>63</v>
      </c>
      <c r="C632" s="11"/>
      <c r="D632" s="1332" t="s">
        <v>64</v>
      </c>
      <c r="E632" s="1332"/>
      <c r="F632" s="14"/>
      <c r="I632" s="30">
        <f t="shared" si="9"/>
        <v>1</v>
      </c>
    </row>
    <row r="633" spans="2:9">
      <c r="D633" s="1333"/>
      <c r="E633" s="1333"/>
      <c r="I633" s="30">
        <f t="shared" si="9"/>
        <v>0</v>
      </c>
    </row>
    <row r="634" spans="2:9">
      <c r="D634" s="1335"/>
      <c r="E634" s="1335"/>
      <c r="I634" s="30">
        <f t="shared" si="9"/>
        <v>0</v>
      </c>
    </row>
    <row r="635" spans="2:9">
      <c r="I635" s="30">
        <f t="shared" si="9"/>
        <v>0</v>
      </c>
    </row>
    <row r="636" spans="2:9">
      <c r="I636" s="30">
        <f t="shared" si="9"/>
        <v>0</v>
      </c>
    </row>
    <row r="637" spans="2:9">
      <c r="I637" s="30">
        <f t="shared" si="9"/>
        <v>0</v>
      </c>
    </row>
    <row r="638" spans="2:9">
      <c r="I638" s="30">
        <f t="shared" si="9"/>
        <v>0</v>
      </c>
    </row>
    <row r="639" spans="2:9">
      <c r="I639" s="30">
        <f t="shared" si="9"/>
        <v>0</v>
      </c>
    </row>
    <row r="640" spans="2:9">
      <c r="I640" s="30">
        <f t="shared" si="9"/>
        <v>0</v>
      </c>
    </row>
    <row r="641" spans="2:9">
      <c r="I641" s="30">
        <f t="shared" si="9"/>
        <v>0</v>
      </c>
    </row>
    <row r="642" spans="2:9">
      <c r="I642" s="30">
        <f t="shared" si="9"/>
        <v>0</v>
      </c>
    </row>
    <row r="643" spans="2:9">
      <c r="I643" s="30">
        <f t="shared" si="9"/>
        <v>0</v>
      </c>
    </row>
    <row r="644" spans="2:9">
      <c r="I644" s="30">
        <f t="shared" si="9"/>
        <v>0</v>
      </c>
    </row>
    <row r="645" spans="2:9" ht="20.5" thickBot="1">
      <c r="I645" s="30">
        <f t="shared" si="9"/>
        <v>0</v>
      </c>
    </row>
    <row r="646" spans="2:9" s="29" customFormat="1" ht="20.5" thickBot="1">
      <c r="B646" s="28" t="s">
        <v>65</v>
      </c>
      <c r="C646" s="11"/>
      <c r="D646" s="1332" t="s">
        <v>66</v>
      </c>
      <c r="E646" s="1332"/>
      <c r="F646" s="14"/>
      <c r="I646" s="30">
        <f t="shared" si="9"/>
        <v>1</v>
      </c>
    </row>
    <row r="647" spans="2:9">
      <c r="D647" s="1333"/>
      <c r="E647" s="1333"/>
      <c r="I647" s="30">
        <f t="shared" si="9"/>
        <v>0</v>
      </c>
    </row>
    <row r="648" spans="2:9">
      <c r="I648" s="30">
        <f t="shared" si="9"/>
        <v>0</v>
      </c>
    </row>
    <row r="649" spans="2:9">
      <c r="I649" s="30">
        <f t="shared" ref="I649:I712" si="10">COUNTA(D649)</f>
        <v>0</v>
      </c>
    </row>
    <row r="650" spans="2:9">
      <c r="I650" s="30">
        <f t="shared" si="10"/>
        <v>0</v>
      </c>
    </row>
    <row r="651" spans="2:9">
      <c r="I651" s="30">
        <f t="shared" si="10"/>
        <v>0</v>
      </c>
    </row>
    <row r="652" spans="2:9">
      <c r="I652" s="30">
        <f t="shared" si="10"/>
        <v>0</v>
      </c>
    </row>
    <row r="653" spans="2:9">
      <c r="I653" s="30">
        <f t="shared" si="10"/>
        <v>0</v>
      </c>
    </row>
    <row r="654" spans="2:9">
      <c r="I654" s="30">
        <f t="shared" si="10"/>
        <v>0</v>
      </c>
    </row>
    <row r="655" spans="2:9">
      <c r="I655" s="30">
        <f t="shared" si="10"/>
        <v>0</v>
      </c>
    </row>
    <row r="656" spans="2:9">
      <c r="I656" s="30">
        <f t="shared" si="10"/>
        <v>0</v>
      </c>
    </row>
    <row r="657" spans="2:9">
      <c r="I657" s="30">
        <f t="shared" si="10"/>
        <v>0</v>
      </c>
    </row>
    <row r="658" spans="2:9">
      <c r="I658" s="30">
        <f t="shared" si="10"/>
        <v>0</v>
      </c>
    </row>
    <row r="659" spans="2:9" ht="20.5" thickBot="1">
      <c r="I659" s="30">
        <f t="shared" si="10"/>
        <v>0</v>
      </c>
    </row>
    <row r="660" spans="2:9" s="29" customFormat="1" ht="21" customHeight="1" thickBot="1">
      <c r="B660" s="28" t="s">
        <v>67</v>
      </c>
      <c r="C660" s="11"/>
      <c r="D660" s="1332" t="s">
        <v>68</v>
      </c>
      <c r="E660" s="1332" t="s">
        <v>69</v>
      </c>
      <c r="F660" s="14"/>
      <c r="I660" s="30">
        <f t="shared" si="10"/>
        <v>1</v>
      </c>
    </row>
    <row r="661" spans="2:9">
      <c r="D661" s="1333"/>
      <c r="E661" s="1333"/>
      <c r="I661" s="30">
        <f t="shared" si="10"/>
        <v>0</v>
      </c>
    </row>
    <row r="662" spans="2:9">
      <c r="D662" s="1335"/>
      <c r="E662" s="1335"/>
      <c r="I662" s="30">
        <f t="shared" si="10"/>
        <v>0</v>
      </c>
    </row>
    <row r="663" spans="2:9">
      <c r="I663" s="30">
        <f t="shared" si="10"/>
        <v>0</v>
      </c>
    </row>
    <row r="664" spans="2:9">
      <c r="I664" s="30">
        <f t="shared" si="10"/>
        <v>0</v>
      </c>
    </row>
    <row r="665" spans="2:9" ht="31">
      <c r="B665" s="50" t="s">
        <v>70</v>
      </c>
      <c r="C665" s="51"/>
      <c r="E665" s="52" t="s">
        <v>71</v>
      </c>
      <c r="I665" s="30">
        <f t="shared" si="10"/>
        <v>0</v>
      </c>
    </row>
    <row r="666" spans="2:9">
      <c r="E666" s="53"/>
      <c r="I666" s="30">
        <f t="shared" si="10"/>
        <v>0</v>
      </c>
    </row>
    <row r="667" spans="2:9">
      <c r="I667" s="30">
        <f t="shared" si="10"/>
        <v>0</v>
      </c>
    </row>
    <row r="668" spans="2:9">
      <c r="I668" s="30">
        <f t="shared" si="10"/>
        <v>0</v>
      </c>
    </row>
    <row r="669" spans="2:9">
      <c r="I669" s="30">
        <f t="shared" si="10"/>
        <v>0</v>
      </c>
    </row>
    <row r="670" spans="2:9">
      <c r="I670" s="30">
        <f t="shared" si="10"/>
        <v>0</v>
      </c>
    </row>
    <row r="671" spans="2:9">
      <c r="I671" s="30">
        <f t="shared" si="10"/>
        <v>0</v>
      </c>
    </row>
    <row r="672" spans="2:9">
      <c r="I672" s="30">
        <f t="shared" si="10"/>
        <v>0</v>
      </c>
    </row>
    <row r="673" spans="9:9">
      <c r="I673" s="30">
        <f t="shared" si="10"/>
        <v>0</v>
      </c>
    </row>
    <row r="674" spans="9:9">
      <c r="I674" s="30">
        <f t="shared" si="10"/>
        <v>0</v>
      </c>
    </row>
    <row r="675" spans="9:9">
      <c r="I675" s="30">
        <f t="shared" si="10"/>
        <v>0</v>
      </c>
    </row>
    <row r="676" spans="9:9">
      <c r="I676" s="30">
        <f t="shared" si="10"/>
        <v>0</v>
      </c>
    </row>
    <row r="677" spans="9:9">
      <c r="I677" s="30">
        <f t="shared" si="10"/>
        <v>0</v>
      </c>
    </row>
    <row r="678" spans="9:9">
      <c r="I678" s="30">
        <f t="shared" si="10"/>
        <v>0</v>
      </c>
    </row>
    <row r="679" spans="9:9">
      <c r="I679" s="30">
        <f t="shared" si="10"/>
        <v>0</v>
      </c>
    </row>
    <row r="680" spans="9:9">
      <c r="I680" s="30">
        <f t="shared" si="10"/>
        <v>0</v>
      </c>
    </row>
    <row r="681" spans="9:9">
      <c r="I681" s="30">
        <f t="shared" si="10"/>
        <v>0</v>
      </c>
    </row>
    <row r="682" spans="9:9">
      <c r="I682" s="30">
        <f t="shared" si="10"/>
        <v>0</v>
      </c>
    </row>
    <row r="683" spans="9:9">
      <c r="I683" s="30">
        <f t="shared" si="10"/>
        <v>0</v>
      </c>
    </row>
    <row r="684" spans="9:9">
      <c r="I684" s="30">
        <f t="shared" si="10"/>
        <v>0</v>
      </c>
    </row>
    <row r="685" spans="9:9">
      <c r="I685" s="30">
        <f t="shared" si="10"/>
        <v>0</v>
      </c>
    </row>
    <row r="686" spans="9:9">
      <c r="I686" s="30">
        <f t="shared" si="10"/>
        <v>0</v>
      </c>
    </row>
    <row r="687" spans="9:9">
      <c r="I687" s="30">
        <f t="shared" si="10"/>
        <v>0</v>
      </c>
    </row>
    <row r="688" spans="9:9">
      <c r="I688" s="30">
        <f t="shared" si="10"/>
        <v>0</v>
      </c>
    </row>
    <row r="689" spans="9:9">
      <c r="I689" s="30">
        <f t="shared" si="10"/>
        <v>0</v>
      </c>
    </row>
    <row r="690" spans="9:9">
      <c r="I690" s="30">
        <f t="shared" si="10"/>
        <v>0</v>
      </c>
    </row>
    <row r="691" spans="9:9">
      <c r="I691" s="30">
        <f t="shared" si="10"/>
        <v>0</v>
      </c>
    </row>
    <row r="692" spans="9:9">
      <c r="I692" s="30">
        <f t="shared" si="10"/>
        <v>0</v>
      </c>
    </row>
    <row r="693" spans="9:9">
      <c r="I693" s="30">
        <f t="shared" si="10"/>
        <v>0</v>
      </c>
    </row>
    <row r="694" spans="9:9">
      <c r="I694" s="30">
        <f t="shared" si="10"/>
        <v>0</v>
      </c>
    </row>
    <row r="695" spans="9:9">
      <c r="I695" s="30">
        <f t="shared" si="10"/>
        <v>0</v>
      </c>
    </row>
    <row r="696" spans="9:9">
      <c r="I696" s="30">
        <f t="shared" si="10"/>
        <v>0</v>
      </c>
    </row>
    <row r="697" spans="9:9">
      <c r="I697" s="30">
        <f t="shared" si="10"/>
        <v>0</v>
      </c>
    </row>
    <row r="698" spans="9:9">
      <c r="I698" s="30">
        <f t="shared" si="10"/>
        <v>0</v>
      </c>
    </row>
    <row r="699" spans="9:9">
      <c r="I699" s="30">
        <f t="shared" si="10"/>
        <v>0</v>
      </c>
    </row>
    <row r="700" spans="9:9">
      <c r="I700" s="30">
        <f t="shared" si="10"/>
        <v>0</v>
      </c>
    </row>
    <row r="701" spans="9:9">
      <c r="I701" s="30">
        <f t="shared" si="10"/>
        <v>0</v>
      </c>
    </row>
    <row r="702" spans="9:9">
      <c r="I702" s="30">
        <f t="shared" si="10"/>
        <v>0</v>
      </c>
    </row>
    <row r="703" spans="9:9">
      <c r="I703" s="30">
        <f t="shared" si="10"/>
        <v>0</v>
      </c>
    </row>
    <row r="704" spans="9:9">
      <c r="I704" s="30">
        <f t="shared" si="10"/>
        <v>0</v>
      </c>
    </row>
    <row r="705" spans="9:9">
      <c r="I705" s="30">
        <f t="shared" si="10"/>
        <v>0</v>
      </c>
    </row>
    <row r="706" spans="9:9">
      <c r="I706" s="30">
        <f t="shared" si="10"/>
        <v>0</v>
      </c>
    </row>
    <row r="707" spans="9:9">
      <c r="I707" s="30">
        <f t="shared" si="10"/>
        <v>0</v>
      </c>
    </row>
    <row r="708" spans="9:9">
      <c r="I708" s="30">
        <f t="shared" si="10"/>
        <v>0</v>
      </c>
    </row>
    <row r="709" spans="9:9">
      <c r="I709" s="30">
        <f t="shared" si="10"/>
        <v>0</v>
      </c>
    </row>
    <row r="710" spans="9:9">
      <c r="I710" s="30">
        <f t="shared" si="10"/>
        <v>0</v>
      </c>
    </row>
    <row r="711" spans="9:9">
      <c r="I711" s="30">
        <f t="shared" si="10"/>
        <v>0</v>
      </c>
    </row>
    <row r="712" spans="9:9">
      <c r="I712" s="30">
        <f t="shared" si="10"/>
        <v>0</v>
      </c>
    </row>
    <row r="713" spans="9:9">
      <c r="I713" s="30">
        <f t="shared" ref="I713:I776" si="11">COUNTA(D713)</f>
        <v>0</v>
      </c>
    </row>
    <row r="714" spans="9:9">
      <c r="I714" s="30">
        <f t="shared" si="11"/>
        <v>0</v>
      </c>
    </row>
    <row r="715" spans="9:9">
      <c r="I715" s="30">
        <f t="shared" si="11"/>
        <v>0</v>
      </c>
    </row>
    <row r="716" spans="9:9">
      <c r="I716" s="30">
        <f t="shared" si="11"/>
        <v>0</v>
      </c>
    </row>
    <row r="717" spans="9:9">
      <c r="I717" s="30">
        <f t="shared" si="11"/>
        <v>0</v>
      </c>
    </row>
    <row r="718" spans="9:9">
      <c r="I718" s="30">
        <f t="shared" si="11"/>
        <v>0</v>
      </c>
    </row>
    <row r="719" spans="9:9">
      <c r="I719" s="30">
        <f t="shared" si="11"/>
        <v>0</v>
      </c>
    </row>
    <row r="720" spans="9:9">
      <c r="I720" s="30">
        <f t="shared" si="11"/>
        <v>0</v>
      </c>
    </row>
    <row r="721" spans="9:9">
      <c r="I721" s="30">
        <f t="shared" si="11"/>
        <v>0</v>
      </c>
    </row>
    <row r="722" spans="9:9">
      <c r="I722" s="30">
        <f t="shared" si="11"/>
        <v>0</v>
      </c>
    </row>
    <row r="723" spans="9:9">
      <c r="I723" s="30">
        <f t="shared" si="11"/>
        <v>0</v>
      </c>
    </row>
    <row r="724" spans="9:9">
      <c r="I724" s="30">
        <f t="shared" si="11"/>
        <v>0</v>
      </c>
    </row>
    <row r="725" spans="9:9">
      <c r="I725" s="30">
        <f t="shared" si="11"/>
        <v>0</v>
      </c>
    </row>
    <row r="726" spans="9:9">
      <c r="I726" s="30">
        <f t="shared" si="11"/>
        <v>0</v>
      </c>
    </row>
    <row r="727" spans="9:9">
      <c r="I727" s="30">
        <f t="shared" si="11"/>
        <v>0</v>
      </c>
    </row>
    <row r="728" spans="9:9">
      <c r="I728" s="30">
        <f t="shared" si="11"/>
        <v>0</v>
      </c>
    </row>
    <row r="729" spans="9:9">
      <c r="I729" s="30">
        <f t="shared" si="11"/>
        <v>0</v>
      </c>
    </row>
    <row r="730" spans="9:9">
      <c r="I730" s="30">
        <f t="shared" si="11"/>
        <v>0</v>
      </c>
    </row>
    <row r="731" spans="9:9">
      <c r="I731" s="30">
        <f t="shared" si="11"/>
        <v>0</v>
      </c>
    </row>
    <row r="732" spans="9:9">
      <c r="I732" s="30">
        <f t="shared" si="11"/>
        <v>0</v>
      </c>
    </row>
    <row r="733" spans="9:9">
      <c r="I733" s="30">
        <f t="shared" si="11"/>
        <v>0</v>
      </c>
    </row>
    <row r="734" spans="9:9">
      <c r="I734" s="30">
        <f t="shared" si="11"/>
        <v>0</v>
      </c>
    </row>
    <row r="735" spans="9:9">
      <c r="I735" s="30">
        <f t="shared" si="11"/>
        <v>0</v>
      </c>
    </row>
    <row r="736" spans="9:9">
      <c r="I736" s="30">
        <f t="shared" si="11"/>
        <v>0</v>
      </c>
    </row>
    <row r="737" spans="9:9">
      <c r="I737" s="30">
        <f t="shared" si="11"/>
        <v>0</v>
      </c>
    </row>
    <row r="738" spans="9:9">
      <c r="I738" s="30">
        <f t="shared" si="11"/>
        <v>0</v>
      </c>
    </row>
    <row r="739" spans="9:9">
      <c r="I739" s="30">
        <f t="shared" si="11"/>
        <v>0</v>
      </c>
    </row>
    <row r="740" spans="9:9">
      <c r="I740" s="30">
        <f t="shared" si="11"/>
        <v>0</v>
      </c>
    </row>
    <row r="741" spans="9:9">
      <c r="I741" s="30">
        <f t="shared" si="11"/>
        <v>0</v>
      </c>
    </row>
    <row r="742" spans="9:9">
      <c r="I742" s="30">
        <f t="shared" si="11"/>
        <v>0</v>
      </c>
    </row>
    <row r="743" spans="9:9">
      <c r="I743" s="30">
        <f t="shared" si="11"/>
        <v>0</v>
      </c>
    </row>
    <row r="744" spans="9:9">
      <c r="I744" s="30">
        <f t="shared" si="11"/>
        <v>0</v>
      </c>
    </row>
    <row r="745" spans="9:9">
      <c r="I745" s="30">
        <f t="shared" si="11"/>
        <v>0</v>
      </c>
    </row>
    <row r="746" spans="9:9">
      <c r="I746" s="30">
        <f t="shared" si="11"/>
        <v>0</v>
      </c>
    </row>
    <row r="747" spans="9:9">
      <c r="I747" s="30">
        <f t="shared" si="11"/>
        <v>0</v>
      </c>
    </row>
    <row r="748" spans="9:9">
      <c r="I748" s="30">
        <f t="shared" si="11"/>
        <v>0</v>
      </c>
    </row>
    <row r="749" spans="9:9">
      <c r="I749" s="30">
        <f t="shared" si="11"/>
        <v>0</v>
      </c>
    </row>
    <row r="750" spans="9:9">
      <c r="I750" s="30">
        <f t="shared" si="11"/>
        <v>0</v>
      </c>
    </row>
    <row r="751" spans="9:9">
      <c r="I751" s="30">
        <f t="shared" si="11"/>
        <v>0</v>
      </c>
    </row>
    <row r="752" spans="9:9">
      <c r="I752" s="30">
        <f t="shared" si="11"/>
        <v>0</v>
      </c>
    </row>
    <row r="753" spans="9:9">
      <c r="I753" s="30">
        <f t="shared" si="11"/>
        <v>0</v>
      </c>
    </row>
    <row r="754" spans="9:9">
      <c r="I754" s="30">
        <f t="shared" si="11"/>
        <v>0</v>
      </c>
    </row>
    <row r="755" spans="9:9">
      <c r="I755" s="30">
        <f t="shared" si="11"/>
        <v>0</v>
      </c>
    </row>
    <row r="756" spans="9:9">
      <c r="I756" s="30">
        <f t="shared" si="11"/>
        <v>0</v>
      </c>
    </row>
    <row r="757" spans="9:9">
      <c r="I757" s="30">
        <f t="shared" si="11"/>
        <v>0</v>
      </c>
    </row>
    <row r="758" spans="9:9">
      <c r="I758" s="30">
        <f t="shared" si="11"/>
        <v>0</v>
      </c>
    </row>
    <row r="759" spans="9:9">
      <c r="I759" s="30">
        <f t="shared" si="11"/>
        <v>0</v>
      </c>
    </row>
    <row r="760" spans="9:9">
      <c r="I760" s="30">
        <f t="shared" si="11"/>
        <v>0</v>
      </c>
    </row>
    <row r="761" spans="9:9">
      <c r="I761" s="30">
        <f t="shared" si="11"/>
        <v>0</v>
      </c>
    </row>
    <row r="762" spans="9:9">
      <c r="I762" s="30">
        <f t="shared" si="11"/>
        <v>0</v>
      </c>
    </row>
    <row r="763" spans="9:9">
      <c r="I763" s="30">
        <f t="shared" si="11"/>
        <v>0</v>
      </c>
    </row>
    <row r="764" spans="9:9">
      <c r="I764" s="30">
        <f t="shared" si="11"/>
        <v>0</v>
      </c>
    </row>
    <row r="765" spans="9:9">
      <c r="I765" s="30">
        <f t="shared" si="11"/>
        <v>0</v>
      </c>
    </row>
    <row r="766" spans="9:9">
      <c r="I766" s="30">
        <f t="shared" si="11"/>
        <v>0</v>
      </c>
    </row>
    <row r="767" spans="9:9">
      <c r="I767" s="30">
        <f t="shared" si="11"/>
        <v>0</v>
      </c>
    </row>
    <row r="768" spans="9:9">
      <c r="I768" s="30">
        <f t="shared" si="11"/>
        <v>0</v>
      </c>
    </row>
    <row r="769" spans="9:9">
      <c r="I769" s="30">
        <f t="shared" si="11"/>
        <v>0</v>
      </c>
    </row>
    <row r="770" spans="9:9">
      <c r="I770" s="30">
        <f t="shared" si="11"/>
        <v>0</v>
      </c>
    </row>
    <row r="771" spans="9:9">
      <c r="I771" s="30">
        <f t="shared" si="11"/>
        <v>0</v>
      </c>
    </row>
    <row r="772" spans="9:9">
      <c r="I772" s="30">
        <f t="shared" si="11"/>
        <v>0</v>
      </c>
    </row>
    <row r="773" spans="9:9">
      <c r="I773" s="30">
        <f t="shared" si="11"/>
        <v>0</v>
      </c>
    </row>
    <row r="774" spans="9:9">
      <c r="I774" s="30">
        <f t="shared" si="11"/>
        <v>0</v>
      </c>
    </row>
    <row r="775" spans="9:9">
      <c r="I775" s="30">
        <f t="shared" si="11"/>
        <v>0</v>
      </c>
    </row>
    <row r="776" spans="9:9">
      <c r="I776" s="30">
        <f t="shared" si="11"/>
        <v>0</v>
      </c>
    </row>
    <row r="777" spans="9:9">
      <c r="I777" s="30">
        <f t="shared" ref="I777:I840" si="12">COUNTA(D777)</f>
        <v>0</v>
      </c>
    </row>
    <row r="778" spans="9:9">
      <c r="I778" s="30">
        <f t="shared" si="12"/>
        <v>0</v>
      </c>
    </row>
    <row r="779" spans="9:9">
      <c r="I779" s="30">
        <f t="shared" si="12"/>
        <v>0</v>
      </c>
    </row>
    <row r="780" spans="9:9">
      <c r="I780" s="30">
        <f t="shared" si="12"/>
        <v>0</v>
      </c>
    </row>
    <row r="781" spans="9:9">
      <c r="I781" s="30">
        <f t="shared" si="12"/>
        <v>0</v>
      </c>
    </row>
    <row r="782" spans="9:9">
      <c r="I782" s="30">
        <f t="shared" si="12"/>
        <v>0</v>
      </c>
    </row>
    <row r="783" spans="9:9">
      <c r="I783" s="30">
        <f t="shared" si="12"/>
        <v>0</v>
      </c>
    </row>
    <row r="784" spans="9:9">
      <c r="I784" s="30">
        <f t="shared" si="12"/>
        <v>0</v>
      </c>
    </row>
    <row r="785" spans="9:9">
      <c r="I785" s="30">
        <f t="shared" si="12"/>
        <v>0</v>
      </c>
    </row>
    <row r="786" spans="9:9">
      <c r="I786" s="30">
        <f t="shared" si="12"/>
        <v>0</v>
      </c>
    </row>
    <row r="787" spans="9:9">
      <c r="I787" s="30">
        <f t="shared" si="12"/>
        <v>0</v>
      </c>
    </row>
    <row r="788" spans="9:9">
      <c r="I788" s="30">
        <f t="shared" si="12"/>
        <v>0</v>
      </c>
    </row>
    <row r="789" spans="9:9">
      <c r="I789" s="30">
        <f t="shared" si="12"/>
        <v>0</v>
      </c>
    </row>
    <row r="790" spans="9:9">
      <c r="I790" s="30">
        <f t="shared" si="12"/>
        <v>0</v>
      </c>
    </row>
    <row r="791" spans="9:9">
      <c r="I791" s="30">
        <f t="shared" si="12"/>
        <v>0</v>
      </c>
    </row>
    <row r="792" spans="9:9">
      <c r="I792" s="30">
        <f t="shared" si="12"/>
        <v>0</v>
      </c>
    </row>
    <row r="793" spans="9:9">
      <c r="I793" s="30">
        <f t="shared" si="12"/>
        <v>0</v>
      </c>
    </row>
    <row r="794" spans="9:9">
      <c r="I794" s="30">
        <f t="shared" si="12"/>
        <v>0</v>
      </c>
    </row>
    <row r="795" spans="9:9">
      <c r="I795" s="30">
        <f t="shared" si="12"/>
        <v>0</v>
      </c>
    </row>
    <row r="796" spans="9:9">
      <c r="I796" s="30">
        <f t="shared" si="12"/>
        <v>0</v>
      </c>
    </row>
    <row r="797" spans="9:9">
      <c r="I797" s="30">
        <f t="shared" si="12"/>
        <v>0</v>
      </c>
    </row>
    <row r="798" spans="9:9">
      <c r="I798" s="30">
        <f t="shared" si="12"/>
        <v>0</v>
      </c>
    </row>
    <row r="799" spans="9:9">
      <c r="I799" s="30">
        <f t="shared" si="12"/>
        <v>0</v>
      </c>
    </row>
    <row r="800" spans="9:9">
      <c r="I800" s="30">
        <f t="shared" si="12"/>
        <v>0</v>
      </c>
    </row>
    <row r="801" spans="9:9">
      <c r="I801" s="30">
        <f t="shared" si="12"/>
        <v>0</v>
      </c>
    </row>
    <row r="802" spans="9:9">
      <c r="I802" s="30">
        <f t="shared" si="12"/>
        <v>0</v>
      </c>
    </row>
    <row r="803" spans="9:9">
      <c r="I803" s="30">
        <f t="shared" si="12"/>
        <v>0</v>
      </c>
    </row>
    <row r="804" spans="9:9">
      <c r="I804" s="30">
        <f t="shared" si="12"/>
        <v>0</v>
      </c>
    </row>
    <row r="805" spans="9:9">
      <c r="I805" s="30">
        <f t="shared" si="12"/>
        <v>0</v>
      </c>
    </row>
    <row r="806" spans="9:9">
      <c r="I806" s="30">
        <f t="shared" si="12"/>
        <v>0</v>
      </c>
    </row>
    <row r="807" spans="9:9">
      <c r="I807" s="30">
        <f t="shared" si="12"/>
        <v>0</v>
      </c>
    </row>
    <row r="808" spans="9:9">
      <c r="I808" s="30">
        <f t="shared" si="12"/>
        <v>0</v>
      </c>
    </row>
    <row r="809" spans="9:9">
      <c r="I809" s="30">
        <f t="shared" si="12"/>
        <v>0</v>
      </c>
    </row>
    <row r="810" spans="9:9">
      <c r="I810" s="30">
        <f t="shared" si="12"/>
        <v>0</v>
      </c>
    </row>
    <row r="811" spans="9:9">
      <c r="I811" s="30">
        <f t="shared" si="12"/>
        <v>0</v>
      </c>
    </row>
    <row r="812" spans="9:9">
      <c r="I812" s="30">
        <f t="shared" si="12"/>
        <v>0</v>
      </c>
    </row>
    <row r="813" spans="9:9">
      <c r="I813" s="30">
        <f t="shared" si="12"/>
        <v>0</v>
      </c>
    </row>
    <row r="814" spans="9:9">
      <c r="I814" s="30">
        <f t="shared" si="12"/>
        <v>0</v>
      </c>
    </row>
    <row r="815" spans="9:9">
      <c r="I815" s="30">
        <f t="shared" si="12"/>
        <v>0</v>
      </c>
    </row>
    <row r="816" spans="9:9">
      <c r="I816" s="30">
        <f t="shared" si="12"/>
        <v>0</v>
      </c>
    </row>
    <row r="817" spans="9:9">
      <c r="I817" s="30">
        <f t="shared" si="12"/>
        <v>0</v>
      </c>
    </row>
    <row r="818" spans="9:9">
      <c r="I818" s="30">
        <f t="shared" si="12"/>
        <v>0</v>
      </c>
    </row>
    <row r="819" spans="9:9">
      <c r="I819" s="30">
        <f t="shared" si="12"/>
        <v>0</v>
      </c>
    </row>
    <row r="820" spans="9:9">
      <c r="I820" s="30">
        <f t="shared" si="12"/>
        <v>0</v>
      </c>
    </row>
    <row r="821" spans="9:9">
      <c r="I821" s="30">
        <f t="shared" si="12"/>
        <v>0</v>
      </c>
    </row>
    <row r="822" spans="9:9">
      <c r="I822" s="30">
        <f t="shared" si="12"/>
        <v>0</v>
      </c>
    </row>
    <row r="823" spans="9:9">
      <c r="I823" s="30">
        <f t="shared" si="12"/>
        <v>0</v>
      </c>
    </row>
    <row r="824" spans="9:9">
      <c r="I824" s="30">
        <f t="shared" si="12"/>
        <v>0</v>
      </c>
    </row>
    <row r="825" spans="9:9">
      <c r="I825" s="30">
        <f t="shared" si="12"/>
        <v>0</v>
      </c>
    </row>
    <row r="826" spans="9:9">
      <c r="I826" s="30">
        <f t="shared" si="12"/>
        <v>0</v>
      </c>
    </row>
    <row r="827" spans="9:9">
      <c r="I827" s="30">
        <f t="shared" si="12"/>
        <v>0</v>
      </c>
    </row>
    <row r="828" spans="9:9">
      <c r="I828" s="30">
        <f t="shared" si="12"/>
        <v>0</v>
      </c>
    </row>
    <row r="829" spans="9:9">
      <c r="I829" s="30">
        <f t="shared" si="12"/>
        <v>0</v>
      </c>
    </row>
    <row r="830" spans="9:9">
      <c r="I830" s="30">
        <f t="shared" si="12"/>
        <v>0</v>
      </c>
    </row>
    <row r="831" spans="9:9">
      <c r="I831" s="30">
        <f t="shared" si="12"/>
        <v>0</v>
      </c>
    </row>
    <row r="832" spans="9:9">
      <c r="I832" s="30">
        <f t="shared" si="12"/>
        <v>0</v>
      </c>
    </row>
    <row r="833" spans="9:9">
      <c r="I833" s="30">
        <f t="shared" si="12"/>
        <v>0</v>
      </c>
    </row>
    <row r="834" spans="9:9">
      <c r="I834" s="30">
        <f t="shared" si="12"/>
        <v>0</v>
      </c>
    </row>
    <row r="835" spans="9:9">
      <c r="I835" s="30">
        <f t="shared" si="12"/>
        <v>0</v>
      </c>
    </row>
    <row r="836" spans="9:9">
      <c r="I836" s="30">
        <f t="shared" si="12"/>
        <v>0</v>
      </c>
    </row>
    <row r="837" spans="9:9">
      <c r="I837" s="30">
        <f t="shared" si="12"/>
        <v>0</v>
      </c>
    </row>
    <row r="838" spans="9:9">
      <c r="I838" s="30">
        <f t="shared" si="12"/>
        <v>0</v>
      </c>
    </row>
    <row r="839" spans="9:9">
      <c r="I839" s="30">
        <f t="shared" si="12"/>
        <v>0</v>
      </c>
    </row>
    <row r="840" spans="9:9">
      <c r="I840" s="30">
        <f t="shared" si="12"/>
        <v>0</v>
      </c>
    </row>
    <row r="841" spans="9:9">
      <c r="I841" s="30">
        <f t="shared" ref="I841:I904" si="13">COUNTA(D841)</f>
        <v>0</v>
      </c>
    </row>
    <row r="842" spans="9:9">
      <c r="I842" s="30">
        <f t="shared" si="13"/>
        <v>0</v>
      </c>
    </row>
    <row r="843" spans="9:9">
      <c r="I843" s="30">
        <f t="shared" si="13"/>
        <v>0</v>
      </c>
    </row>
    <row r="844" spans="9:9">
      <c r="I844" s="30">
        <f t="shared" si="13"/>
        <v>0</v>
      </c>
    </row>
    <row r="845" spans="9:9">
      <c r="I845" s="30">
        <f t="shared" si="13"/>
        <v>0</v>
      </c>
    </row>
    <row r="846" spans="9:9">
      <c r="I846" s="30">
        <f t="shared" si="13"/>
        <v>0</v>
      </c>
    </row>
    <row r="847" spans="9:9">
      <c r="I847" s="30">
        <f t="shared" si="13"/>
        <v>0</v>
      </c>
    </row>
    <row r="848" spans="9:9">
      <c r="I848" s="30">
        <f t="shared" si="13"/>
        <v>0</v>
      </c>
    </row>
    <row r="849" spans="9:9">
      <c r="I849" s="30">
        <f t="shared" si="13"/>
        <v>0</v>
      </c>
    </row>
    <row r="850" spans="9:9">
      <c r="I850" s="30">
        <f t="shared" si="13"/>
        <v>0</v>
      </c>
    </row>
    <row r="851" spans="9:9">
      <c r="I851" s="30">
        <f t="shared" si="13"/>
        <v>0</v>
      </c>
    </row>
    <row r="852" spans="9:9">
      <c r="I852" s="30">
        <f t="shared" si="13"/>
        <v>0</v>
      </c>
    </row>
    <row r="853" spans="9:9">
      <c r="I853" s="30">
        <f t="shared" si="13"/>
        <v>0</v>
      </c>
    </row>
    <row r="854" spans="9:9">
      <c r="I854" s="30">
        <f t="shared" si="13"/>
        <v>0</v>
      </c>
    </row>
    <row r="855" spans="9:9">
      <c r="I855" s="30">
        <f t="shared" si="13"/>
        <v>0</v>
      </c>
    </row>
    <row r="856" spans="9:9">
      <c r="I856" s="30">
        <f t="shared" si="13"/>
        <v>0</v>
      </c>
    </row>
    <row r="857" spans="9:9">
      <c r="I857" s="30">
        <f t="shared" si="13"/>
        <v>0</v>
      </c>
    </row>
    <row r="858" spans="9:9">
      <c r="I858" s="30">
        <f t="shared" si="13"/>
        <v>0</v>
      </c>
    </row>
    <row r="859" spans="9:9">
      <c r="I859" s="30">
        <f t="shared" si="13"/>
        <v>0</v>
      </c>
    </row>
    <row r="860" spans="9:9">
      <c r="I860" s="30">
        <f t="shared" si="13"/>
        <v>0</v>
      </c>
    </row>
    <row r="861" spans="9:9">
      <c r="I861" s="30">
        <f t="shared" si="13"/>
        <v>0</v>
      </c>
    </row>
    <row r="862" spans="9:9">
      <c r="I862" s="30">
        <f t="shared" si="13"/>
        <v>0</v>
      </c>
    </row>
    <row r="863" spans="9:9">
      <c r="I863" s="30">
        <f t="shared" si="13"/>
        <v>0</v>
      </c>
    </row>
    <row r="864" spans="9:9">
      <c r="I864" s="30">
        <f t="shared" si="13"/>
        <v>0</v>
      </c>
    </row>
    <row r="865" spans="9:9">
      <c r="I865" s="30">
        <f t="shared" si="13"/>
        <v>0</v>
      </c>
    </row>
    <row r="866" spans="9:9">
      <c r="I866" s="30">
        <f t="shared" si="13"/>
        <v>0</v>
      </c>
    </row>
    <row r="867" spans="9:9">
      <c r="I867" s="30">
        <f t="shared" si="13"/>
        <v>0</v>
      </c>
    </row>
    <row r="868" spans="9:9">
      <c r="I868" s="30">
        <f t="shared" si="13"/>
        <v>0</v>
      </c>
    </row>
    <row r="869" spans="9:9">
      <c r="I869" s="30">
        <f t="shared" si="13"/>
        <v>0</v>
      </c>
    </row>
    <row r="870" spans="9:9">
      <c r="I870" s="30">
        <f t="shared" si="13"/>
        <v>0</v>
      </c>
    </row>
    <row r="871" spans="9:9">
      <c r="I871" s="30">
        <f t="shared" si="13"/>
        <v>0</v>
      </c>
    </row>
    <row r="872" spans="9:9">
      <c r="I872" s="30">
        <f t="shared" si="13"/>
        <v>0</v>
      </c>
    </row>
    <row r="873" spans="9:9">
      <c r="I873" s="30">
        <f t="shared" si="13"/>
        <v>0</v>
      </c>
    </row>
    <row r="874" spans="9:9">
      <c r="I874" s="30">
        <f t="shared" si="13"/>
        <v>0</v>
      </c>
    </row>
    <row r="875" spans="9:9">
      <c r="I875" s="30">
        <f t="shared" si="13"/>
        <v>0</v>
      </c>
    </row>
    <row r="876" spans="9:9">
      <c r="I876" s="30">
        <f t="shared" si="13"/>
        <v>0</v>
      </c>
    </row>
    <row r="877" spans="9:9">
      <c r="I877" s="30">
        <f t="shared" si="13"/>
        <v>0</v>
      </c>
    </row>
    <row r="878" spans="9:9">
      <c r="I878" s="30">
        <f t="shared" si="13"/>
        <v>0</v>
      </c>
    </row>
    <row r="879" spans="9:9">
      <c r="I879" s="30">
        <f t="shared" si="13"/>
        <v>0</v>
      </c>
    </row>
    <row r="880" spans="9:9">
      <c r="I880" s="30">
        <f t="shared" si="13"/>
        <v>0</v>
      </c>
    </row>
    <row r="881" spans="9:9">
      <c r="I881" s="30">
        <f t="shared" si="13"/>
        <v>0</v>
      </c>
    </row>
    <row r="882" spans="9:9">
      <c r="I882" s="30">
        <f t="shared" si="13"/>
        <v>0</v>
      </c>
    </row>
    <row r="883" spans="9:9">
      <c r="I883" s="30">
        <f t="shared" si="13"/>
        <v>0</v>
      </c>
    </row>
    <row r="884" spans="9:9">
      <c r="I884" s="30">
        <f t="shared" si="13"/>
        <v>0</v>
      </c>
    </row>
    <row r="885" spans="9:9">
      <c r="I885" s="30">
        <f t="shared" si="13"/>
        <v>0</v>
      </c>
    </row>
    <row r="886" spans="9:9">
      <c r="I886" s="30">
        <f t="shared" si="13"/>
        <v>0</v>
      </c>
    </row>
    <row r="887" spans="9:9">
      <c r="I887" s="30">
        <f t="shared" si="13"/>
        <v>0</v>
      </c>
    </row>
    <row r="888" spans="9:9">
      <c r="I888" s="30">
        <f t="shared" si="13"/>
        <v>0</v>
      </c>
    </row>
    <row r="889" spans="9:9">
      <c r="I889" s="30">
        <f t="shared" si="13"/>
        <v>0</v>
      </c>
    </row>
    <row r="890" spans="9:9">
      <c r="I890" s="30">
        <f t="shared" si="13"/>
        <v>0</v>
      </c>
    </row>
    <row r="891" spans="9:9">
      <c r="I891" s="30">
        <f t="shared" si="13"/>
        <v>0</v>
      </c>
    </row>
    <row r="892" spans="9:9">
      <c r="I892" s="30">
        <f t="shared" si="13"/>
        <v>0</v>
      </c>
    </row>
    <row r="893" spans="9:9">
      <c r="I893" s="30">
        <f t="shared" si="13"/>
        <v>0</v>
      </c>
    </row>
    <row r="894" spans="9:9">
      <c r="I894" s="30">
        <f t="shared" si="13"/>
        <v>0</v>
      </c>
    </row>
    <row r="895" spans="9:9">
      <c r="I895" s="30">
        <f t="shared" si="13"/>
        <v>0</v>
      </c>
    </row>
    <row r="896" spans="9:9">
      <c r="I896" s="30">
        <f t="shared" si="13"/>
        <v>0</v>
      </c>
    </row>
    <row r="897" spans="9:9">
      <c r="I897" s="30">
        <f t="shared" si="13"/>
        <v>0</v>
      </c>
    </row>
    <row r="898" spans="9:9">
      <c r="I898" s="30">
        <f t="shared" si="13"/>
        <v>0</v>
      </c>
    </row>
    <row r="899" spans="9:9">
      <c r="I899" s="30">
        <f t="shared" si="13"/>
        <v>0</v>
      </c>
    </row>
    <row r="900" spans="9:9">
      <c r="I900" s="30">
        <f t="shared" si="13"/>
        <v>0</v>
      </c>
    </row>
    <row r="901" spans="9:9">
      <c r="I901" s="30">
        <f t="shared" si="13"/>
        <v>0</v>
      </c>
    </row>
    <row r="902" spans="9:9">
      <c r="I902" s="30">
        <f t="shared" si="13"/>
        <v>0</v>
      </c>
    </row>
    <row r="903" spans="9:9">
      <c r="I903" s="30">
        <f t="shared" si="13"/>
        <v>0</v>
      </c>
    </row>
    <row r="904" spans="9:9">
      <c r="I904" s="30">
        <f t="shared" si="13"/>
        <v>0</v>
      </c>
    </row>
    <row r="905" spans="9:9">
      <c r="I905" s="30">
        <f t="shared" ref="I905:I968" si="14">COUNTA(D905)</f>
        <v>0</v>
      </c>
    </row>
    <row r="906" spans="9:9">
      <c r="I906" s="30">
        <f t="shared" si="14"/>
        <v>0</v>
      </c>
    </row>
    <row r="907" spans="9:9">
      <c r="I907" s="30">
        <f t="shared" si="14"/>
        <v>0</v>
      </c>
    </row>
    <row r="908" spans="9:9">
      <c r="I908" s="30">
        <f t="shared" si="14"/>
        <v>0</v>
      </c>
    </row>
    <row r="909" spans="9:9">
      <c r="I909" s="30">
        <f t="shared" si="14"/>
        <v>0</v>
      </c>
    </row>
    <row r="910" spans="9:9">
      <c r="I910" s="30">
        <f t="shared" si="14"/>
        <v>0</v>
      </c>
    </row>
    <row r="911" spans="9:9">
      <c r="I911" s="30">
        <f t="shared" si="14"/>
        <v>0</v>
      </c>
    </row>
    <row r="912" spans="9:9">
      <c r="I912" s="30">
        <f t="shared" si="14"/>
        <v>0</v>
      </c>
    </row>
    <row r="913" spans="9:9">
      <c r="I913" s="30">
        <f t="shared" si="14"/>
        <v>0</v>
      </c>
    </row>
    <row r="914" spans="9:9">
      <c r="I914" s="30">
        <f t="shared" si="14"/>
        <v>0</v>
      </c>
    </row>
    <row r="915" spans="9:9">
      <c r="I915" s="30">
        <f t="shared" si="14"/>
        <v>0</v>
      </c>
    </row>
    <row r="916" spans="9:9">
      <c r="I916" s="30">
        <f t="shared" si="14"/>
        <v>0</v>
      </c>
    </row>
    <row r="917" spans="9:9">
      <c r="I917" s="30">
        <f t="shared" si="14"/>
        <v>0</v>
      </c>
    </row>
    <row r="918" spans="9:9">
      <c r="I918" s="30">
        <f t="shared" si="14"/>
        <v>0</v>
      </c>
    </row>
    <row r="919" spans="9:9">
      <c r="I919" s="30">
        <f t="shared" si="14"/>
        <v>0</v>
      </c>
    </row>
    <row r="920" spans="9:9">
      <c r="I920" s="30">
        <f t="shared" si="14"/>
        <v>0</v>
      </c>
    </row>
    <row r="921" spans="9:9">
      <c r="I921" s="30">
        <f t="shared" si="14"/>
        <v>0</v>
      </c>
    </row>
    <row r="922" spans="9:9">
      <c r="I922" s="30">
        <f t="shared" si="14"/>
        <v>0</v>
      </c>
    </row>
    <row r="923" spans="9:9">
      <c r="I923" s="30">
        <f t="shared" si="14"/>
        <v>0</v>
      </c>
    </row>
    <row r="924" spans="9:9">
      <c r="I924" s="30">
        <f t="shared" si="14"/>
        <v>0</v>
      </c>
    </row>
    <row r="925" spans="9:9">
      <c r="I925" s="30">
        <f t="shared" si="14"/>
        <v>0</v>
      </c>
    </row>
    <row r="926" spans="9:9">
      <c r="I926" s="30">
        <f t="shared" si="14"/>
        <v>0</v>
      </c>
    </row>
    <row r="927" spans="9:9">
      <c r="I927" s="30">
        <f t="shared" si="14"/>
        <v>0</v>
      </c>
    </row>
    <row r="928" spans="9:9">
      <c r="I928" s="30">
        <f t="shared" si="14"/>
        <v>0</v>
      </c>
    </row>
    <row r="929" spans="9:9">
      <c r="I929" s="30">
        <f t="shared" si="14"/>
        <v>0</v>
      </c>
    </row>
    <row r="930" spans="9:9">
      <c r="I930" s="30">
        <f t="shared" si="14"/>
        <v>0</v>
      </c>
    </row>
    <row r="931" spans="9:9">
      <c r="I931" s="30">
        <f t="shared" si="14"/>
        <v>0</v>
      </c>
    </row>
    <row r="932" spans="9:9">
      <c r="I932" s="30">
        <f t="shared" si="14"/>
        <v>0</v>
      </c>
    </row>
    <row r="933" spans="9:9">
      <c r="I933" s="30">
        <f t="shared" si="14"/>
        <v>0</v>
      </c>
    </row>
    <row r="934" spans="9:9">
      <c r="I934" s="30">
        <f t="shared" si="14"/>
        <v>0</v>
      </c>
    </row>
    <row r="935" spans="9:9">
      <c r="I935" s="30">
        <f t="shared" si="14"/>
        <v>0</v>
      </c>
    </row>
    <row r="936" spans="9:9">
      <c r="I936" s="30">
        <f t="shared" si="14"/>
        <v>0</v>
      </c>
    </row>
    <row r="937" spans="9:9">
      <c r="I937" s="30">
        <f t="shared" si="14"/>
        <v>0</v>
      </c>
    </row>
    <row r="938" spans="9:9">
      <c r="I938" s="30">
        <f t="shared" si="14"/>
        <v>0</v>
      </c>
    </row>
    <row r="939" spans="9:9">
      <c r="I939" s="30">
        <f t="shared" si="14"/>
        <v>0</v>
      </c>
    </row>
    <row r="940" spans="9:9">
      <c r="I940" s="30">
        <f t="shared" si="14"/>
        <v>0</v>
      </c>
    </row>
    <row r="941" spans="9:9">
      <c r="I941" s="30">
        <f t="shared" si="14"/>
        <v>0</v>
      </c>
    </row>
    <row r="942" spans="9:9">
      <c r="I942" s="30">
        <f t="shared" si="14"/>
        <v>0</v>
      </c>
    </row>
    <row r="943" spans="9:9">
      <c r="I943" s="30">
        <f t="shared" si="14"/>
        <v>0</v>
      </c>
    </row>
    <row r="944" spans="9:9">
      <c r="I944" s="30">
        <f t="shared" si="14"/>
        <v>0</v>
      </c>
    </row>
    <row r="945" spans="9:9">
      <c r="I945" s="30">
        <f t="shared" si="14"/>
        <v>0</v>
      </c>
    </row>
    <row r="946" spans="9:9">
      <c r="I946" s="30">
        <f t="shared" si="14"/>
        <v>0</v>
      </c>
    </row>
    <row r="947" spans="9:9">
      <c r="I947" s="30">
        <f t="shared" si="14"/>
        <v>0</v>
      </c>
    </row>
    <row r="948" spans="9:9">
      <c r="I948" s="30">
        <f t="shared" si="14"/>
        <v>0</v>
      </c>
    </row>
    <row r="949" spans="9:9">
      <c r="I949" s="30">
        <f t="shared" si="14"/>
        <v>0</v>
      </c>
    </row>
    <row r="950" spans="9:9">
      <c r="I950" s="30">
        <f t="shared" si="14"/>
        <v>0</v>
      </c>
    </row>
    <row r="951" spans="9:9">
      <c r="I951" s="30">
        <f t="shared" si="14"/>
        <v>0</v>
      </c>
    </row>
    <row r="952" spans="9:9">
      <c r="I952" s="30">
        <f t="shared" si="14"/>
        <v>0</v>
      </c>
    </row>
    <row r="953" spans="9:9">
      <c r="I953" s="30">
        <f t="shared" si="14"/>
        <v>0</v>
      </c>
    </row>
    <row r="954" spans="9:9">
      <c r="I954" s="30">
        <f t="shared" si="14"/>
        <v>0</v>
      </c>
    </row>
    <row r="955" spans="9:9">
      <c r="I955" s="30">
        <f t="shared" si="14"/>
        <v>0</v>
      </c>
    </row>
    <row r="956" spans="9:9">
      <c r="I956" s="30">
        <f t="shared" si="14"/>
        <v>0</v>
      </c>
    </row>
    <row r="957" spans="9:9">
      <c r="I957" s="30">
        <f t="shared" si="14"/>
        <v>0</v>
      </c>
    </row>
    <row r="958" spans="9:9">
      <c r="I958" s="30">
        <f t="shared" si="14"/>
        <v>0</v>
      </c>
    </row>
    <row r="959" spans="9:9">
      <c r="I959" s="30">
        <f t="shared" si="14"/>
        <v>0</v>
      </c>
    </row>
    <row r="960" spans="9:9">
      <c r="I960" s="30">
        <f t="shared" si="14"/>
        <v>0</v>
      </c>
    </row>
    <row r="961" spans="9:9">
      <c r="I961" s="30">
        <f t="shared" si="14"/>
        <v>0</v>
      </c>
    </row>
    <row r="962" spans="9:9">
      <c r="I962" s="30">
        <f t="shared" si="14"/>
        <v>0</v>
      </c>
    </row>
    <row r="963" spans="9:9">
      <c r="I963" s="30">
        <f t="shared" si="14"/>
        <v>0</v>
      </c>
    </row>
    <row r="964" spans="9:9">
      <c r="I964" s="30">
        <f t="shared" si="14"/>
        <v>0</v>
      </c>
    </row>
    <row r="965" spans="9:9">
      <c r="I965" s="30">
        <f t="shared" si="14"/>
        <v>0</v>
      </c>
    </row>
    <row r="966" spans="9:9">
      <c r="I966" s="30">
        <f t="shared" si="14"/>
        <v>0</v>
      </c>
    </row>
    <row r="967" spans="9:9">
      <c r="I967" s="30">
        <f t="shared" si="14"/>
        <v>0</v>
      </c>
    </row>
    <row r="968" spans="9:9">
      <c r="I968" s="30">
        <f t="shared" si="14"/>
        <v>0</v>
      </c>
    </row>
    <row r="969" spans="9:9">
      <c r="I969" s="30">
        <f t="shared" ref="I969:I1032" si="15">COUNTA(D969)</f>
        <v>0</v>
      </c>
    </row>
    <row r="970" spans="9:9">
      <c r="I970" s="30">
        <f t="shared" si="15"/>
        <v>0</v>
      </c>
    </row>
    <row r="971" spans="9:9">
      <c r="I971" s="30">
        <f t="shared" si="15"/>
        <v>0</v>
      </c>
    </row>
    <row r="972" spans="9:9">
      <c r="I972" s="30">
        <f t="shared" si="15"/>
        <v>0</v>
      </c>
    </row>
    <row r="973" spans="9:9">
      <c r="I973" s="30">
        <f t="shared" si="15"/>
        <v>0</v>
      </c>
    </row>
    <row r="974" spans="9:9">
      <c r="I974" s="30">
        <f t="shared" si="15"/>
        <v>0</v>
      </c>
    </row>
    <row r="975" spans="9:9">
      <c r="I975" s="30">
        <f t="shared" si="15"/>
        <v>0</v>
      </c>
    </row>
    <row r="976" spans="9:9">
      <c r="I976" s="30">
        <f t="shared" si="15"/>
        <v>0</v>
      </c>
    </row>
    <row r="977" spans="9:9">
      <c r="I977" s="30">
        <f t="shared" si="15"/>
        <v>0</v>
      </c>
    </row>
    <row r="978" spans="9:9">
      <c r="I978" s="30">
        <f t="shared" si="15"/>
        <v>0</v>
      </c>
    </row>
    <row r="979" spans="9:9">
      <c r="I979" s="30">
        <f t="shared" si="15"/>
        <v>0</v>
      </c>
    </row>
    <row r="980" spans="9:9">
      <c r="I980" s="30">
        <f t="shared" si="15"/>
        <v>0</v>
      </c>
    </row>
    <row r="981" spans="9:9">
      <c r="I981" s="30">
        <f t="shared" si="15"/>
        <v>0</v>
      </c>
    </row>
    <row r="982" spans="9:9">
      <c r="I982" s="30">
        <f t="shared" si="15"/>
        <v>0</v>
      </c>
    </row>
    <row r="983" spans="9:9">
      <c r="I983" s="30">
        <f t="shared" si="15"/>
        <v>0</v>
      </c>
    </row>
    <row r="984" spans="9:9">
      <c r="I984" s="30">
        <f t="shared" si="15"/>
        <v>0</v>
      </c>
    </row>
    <row r="985" spans="9:9">
      <c r="I985" s="30">
        <f t="shared" si="15"/>
        <v>0</v>
      </c>
    </row>
    <row r="986" spans="9:9">
      <c r="I986" s="30">
        <f t="shared" si="15"/>
        <v>0</v>
      </c>
    </row>
    <row r="987" spans="9:9">
      <c r="I987" s="30">
        <f t="shared" si="15"/>
        <v>0</v>
      </c>
    </row>
    <row r="988" spans="9:9">
      <c r="I988" s="30">
        <f t="shared" si="15"/>
        <v>0</v>
      </c>
    </row>
    <row r="989" spans="9:9">
      <c r="I989" s="30">
        <f t="shared" si="15"/>
        <v>0</v>
      </c>
    </row>
    <row r="990" spans="9:9">
      <c r="I990" s="30">
        <f t="shared" si="15"/>
        <v>0</v>
      </c>
    </row>
    <row r="991" spans="9:9">
      <c r="I991" s="30">
        <f t="shared" si="15"/>
        <v>0</v>
      </c>
    </row>
    <row r="992" spans="9:9">
      <c r="I992" s="30">
        <f t="shared" si="15"/>
        <v>0</v>
      </c>
    </row>
    <row r="993" spans="9:9">
      <c r="I993" s="30">
        <f t="shared" si="15"/>
        <v>0</v>
      </c>
    </row>
    <row r="994" spans="9:9">
      <c r="I994" s="30">
        <f t="shared" si="15"/>
        <v>0</v>
      </c>
    </row>
    <row r="995" spans="9:9">
      <c r="I995" s="30">
        <f t="shared" si="15"/>
        <v>0</v>
      </c>
    </row>
    <row r="996" spans="9:9">
      <c r="I996" s="30">
        <f t="shared" si="15"/>
        <v>0</v>
      </c>
    </row>
    <row r="997" spans="9:9">
      <c r="I997" s="30">
        <f t="shared" si="15"/>
        <v>0</v>
      </c>
    </row>
    <row r="998" spans="9:9">
      <c r="I998" s="30">
        <f t="shared" si="15"/>
        <v>0</v>
      </c>
    </row>
    <row r="999" spans="9:9">
      <c r="I999" s="30">
        <f t="shared" si="15"/>
        <v>0</v>
      </c>
    </row>
    <row r="1000" spans="9:9">
      <c r="I1000" s="30">
        <f t="shared" si="15"/>
        <v>0</v>
      </c>
    </row>
    <row r="1001" spans="9:9">
      <c r="I1001" s="30">
        <f t="shared" si="15"/>
        <v>0</v>
      </c>
    </row>
    <row r="1002" spans="9:9">
      <c r="I1002" s="30">
        <f t="shared" si="15"/>
        <v>0</v>
      </c>
    </row>
    <row r="1003" spans="9:9">
      <c r="I1003" s="30">
        <f t="shared" si="15"/>
        <v>0</v>
      </c>
    </row>
    <row r="1004" spans="9:9">
      <c r="I1004" s="30">
        <f t="shared" si="15"/>
        <v>0</v>
      </c>
    </row>
    <row r="1005" spans="9:9">
      <c r="I1005" s="30">
        <f t="shared" si="15"/>
        <v>0</v>
      </c>
    </row>
    <row r="1006" spans="9:9">
      <c r="I1006" s="30">
        <f t="shared" si="15"/>
        <v>0</v>
      </c>
    </row>
    <row r="1007" spans="9:9">
      <c r="I1007" s="30">
        <f t="shared" si="15"/>
        <v>0</v>
      </c>
    </row>
    <row r="1008" spans="9:9">
      <c r="I1008" s="30">
        <f t="shared" si="15"/>
        <v>0</v>
      </c>
    </row>
    <row r="1009" spans="9:9">
      <c r="I1009" s="30">
        <f t="shared" si="15"/>
        <v>0</v>
      </c>
    </row>
    <row r="1010" spans="9:9">
      <c r="I1010" s="30">
        <f t="shared" si="15"/>
        <v>0</v>
      </c>
    </row>
    <row r="1011" spans="9:9">
      <c r="I1011" s="30">
        <f t="shared" si="15"/>
        <v>0</v>
      </c>
    </row>
    <row r="1012" spans="9:9">
      <c r="I1012" s="30">
        <f t="shared" si="15"/>
        <v>0</v>
      </c>
    </row>
    <row r="1013" spans="9:9">
      <c r="I1013" s="30">
        <f t="shared" si="15"/>
        <v>0</v>
      </c>
    </row>
    <row r="1014" spans="9:9">
      <c r="I1014" s="30">
        <f t="shared" si="15"/>
        <v>0</v>
      </c>
    </row>
    <row r="1015" spans="9:9">
      <c r="I1015" s="30">
        <f t="shared" si="15"/>
        <v>0</v>
      </c>
    </row>
    <row r="1016" spans="9:9">
      <c r="I1016" s="30">
        <f t="shared" si="15"/>
        <v>0</v>
      </c>
    </row>
    <row r="1017" spans="9:9">
      <c r="I1017" s="30">
        <f t="shared" si="15"/>
        <v>0</v>
      </c>
    </row>
    <row r="1018" spans="9:9">
      <c r="I1018" s="30">
        <f t="shared" si="15"/>
        <v>0</v>
      </c>
    </row>
    <row r="1019" spans="9:9">
      <c r="I1019" s="30">
        <f t="shared" si="15"/>
        <v>0</v>
      </c>
    </row>
    <row r="1020" spans="9:9">
      <c r="I1020" s="30">
        <f t="shared" si="15"/>
        <v>0</v>
      </c>
    </row>
    <row r="1021" spans="9:9">
      <c r="I1021" s="30">
        <f t="shared" si="15"/>
        <v>0</v>
      </c>
    </row>
    <row r="1022" spans="9:9">
      <c r="I1022" s="30">
        <f t="shared" si="15"/>
        <v>0</v>
      </c>
    </row>
    <row r="1023" spans="9:9">
      <c r="I1023" s="30">
        <f t="shared" si="15"/>
        <v>0</v>
      </c>
    </row>
    <row r="1024" spans="9:9">
      <c r="I1024" s="30">
        <f t="shared" si="15"/>
        <v>0</v>
      </c>
    </row>
    <row r="1025" spans="9:9">
      <c r="I1025" s="30">
        <f t="shared" si="15"/>
        <v>0</v>
      </c>
    </row>
    <row r="1026" spans="9:9">
      <c r="I1026" s="30">
        <f t="shared" si="15"/>
        <v>0</v>
      </c>
    </row>
    <row r="1027" spans="9:9">
      <c r="I1027" s="30">
        <f t="shared" si="15"/>
        <v>0</v>
      </c>
    </row>
    <row r="1028" spans="9:9">
      <c r="I1028" s="30">
        <f t="shared" si="15"/>
        <v>0</v>
      </c>
    </row>
    <row r="1029" spans="9:9">
      <c r="I1029" s="30">
        <f t="shared" si="15"/>
        <v>0</v>
      </c>
    </row>
    <row r="1030" spans="9:9">
      <c r="I1030" s="30">
        <f t="shared" si="15"/>
        <v>0</v>
      </c>
    </row>
    <row r="1031" spans="9:9">
      <c r="I1031" s="30">
        <f t="shared" si="15"/>
        <v>0</v>
      </c>
    </row>
    <row r="1032" spans="9:9">
      <c r="I1032" s="30">
        <f t="shared" si="15"/>
        <v>0</v>
      </c>
    </row>
    <row r="1033" spans="9:9">
      <c r="I1033" s="30">
        <f t="shared" ref="I1033:I1096" si="16">COUNTA(D1033)</f>
        <v>0</v>
      </c>
    </row>
    <row r="1034" spans="9:9">
      <c r="I1034" s="30">
        <f t="shared" si="16"/>
        <v>0</v>
      </c>
    </row>
    <row r="1035" spans="9:9">
      <c r="I1035" s="30">
        <f t="shared" si="16"/>
        <v>0</v>
      </c>
    </row>
    <row r="1036" spans="9:9">
      <c r="I1036" s="30">
        <f t="shared" si="16"/>
        <v>0</v>
      </c>
    </row>
    <row r="1037" spans="9:9">
      <c r="I1037" s="30">
        <f t="shared" si="16"/>
        <v>0</v>
      </c>
    </row>
    <row r="1038" spans="9:9">
      <c r="I1038" s="30">
        <f t="shared" si="16"/>
        <v>0</v>
      </c>
    </row>
    <row r="1039" spans="9:9">
      <c r="I1039" s="30">
        <f t="shared" si="16"/>
        <v>0</v>
      </c>
    </row>
    <row r="1040" spans="9:9">
      <c r="I1040" s="30">
        <f t="shared" si="16"/>
        <v>0</v>
      </c>
    </row>
    <row r="1041" spans="9:9">
      <c r="I1041" s="30">
        <f t="shared" si="16"/>
        <v>0</v>
      </c>
    </row>
    <row r="1042" spans="9:9">
      <c r="I1042" s="30">
        <f t="shared" si="16"/>
        <v>0</v>
      </c>
    </row>
    <row r="1043" spans="9:9">
      <c r="I1043" s="30">
        <f t="shared" si="16"/>
        <v>0</v>
      </c>
    </row>
    <row r="1044" spans="9:9">
      <c r="I1044" s="30">
        <f t="shared" si="16"/>
        <v>0</v>
      </c>
    </row>
    <row r="1045" spans="9:9">
      <c r="I1045" s="30">
        <f t="shared" si="16"/>
        <v>0</v>
      </c>
    </row>
    <row r="1046" spans="9:9">
      <c r="I1046" s="30">
        <f t="shared" si="16"/>
        <v>0</v>
      </c>
    </row>
    <row r="1047" spans="9:9">
      <c r="I1047" s="30">
        <f t="shared" si="16"/>
        <v>0</v>
      </c>
    </row>
    <row r="1048" spans="9:9">
      <c r="I1048" s="30">
        <f t="shared" si="16"/>
        <v>0</v>
      </c>
    </row>
    <row r="1049" spans="9:9">
      <c r="I1049" s="30">
        <f t="shared" si="16"/>
        <v>0</v>
      </c>
    </row>
    <row r="1050" spans="9:9">
      <c r="I1050" s="30">
        <f t="shared" si="16"/>
        <v>0</v>
      </c>
    </row>
    <row r="1051" spans="9:9">
      <c r="I1051" s="30">
        <f t="shared" si="16"/>
        <v>0</v>
      </c>
    </row>
    <row r="1052" spans="9:9">
      <c r="I1052" s="30">
        <f t="shared" si="16"/>
        <v>0</v>
      </c>
    </row>
    <row r="1053" spans="9:9">
      <c r="I1053" s="30">
        <f t="shared" si="16"/>
        <v>0</v>
      </c>
    </row>
    <row r="1054" spans="9:9">
      <c r="I1054" s="30">
        <f t="shared" si="16"/>
        <v>0</v>
      </c>
    </row>
    <row r="1055" spans="9:9">
      <c r="I1055" s="30">
        <f t="shared" si="16"/>
        <v>0</v>
      </c>
    </row>
    <row r="1056" spans="9:9">
      <c r="I1056" s="30">
        <f t="shared" si="16"/>
        <v>0</v>
      </c>
    </row>
    <row r="1057" spans="9:9">
      <c r="I1057" s="30">
        <f t="shared" si="16"/>
        <v>0</v>
      </c>
    </row>
    <row r="1058" spans="9:9">
      <c r="I1058" s="30">
        <f t="shared" si="16"/>
        <v>0</v>
      </c>
    </row>
    <row r="1059" spans="9:9">
      <c r="I1059" s="30">
        <f t="shared" si="16"/>
        <v>0</v>
      </c>
    </row>
    <row r="1060" spans="9:9">
      <c r="I1060" s="30">
        <f t="shared" si="16"/>
        <v>0</v>
      </c>
    </row>
    <row r="1061" spans="9:9">
      <c r="I1061" s="30">
        <f t="shared" si="16"/>
        <v>0</v>
      </c>
    </row>
    <row r="1062" spans="9:9">
      <c r="I1062" s="30">
        <f t="shared" si="16"/>
        <v>0</v>
      </c>
    </row>
    <row r="1063" spans="9:9">
      <c r="I1063" s="30">
        <f t="shared" si="16"/>
        <v>0</v>
      </c>
    </row>
    <row r="1064" spans="9:9">
      <c r="I1064" s="30">
        <f t="shared" si="16"/>
        <v>0</v>
      </c>
    </row>
    <row r="1065" spans="9:9">
      <c r="I1065" s="30">
        <f t="shared" si="16"/>
        <v>0</v>
      </c>
    </row>
    <row r="1066" spans="9:9">
      <c r="I1066" s="30">
        <f t="shared" si="16"/>
        <v>0</v>
      </c>
    </row>
    <row r="1067" spans="9:9">
      <c r="I1067" s="30">
        <f t="shared" si="16"/>
        <v>0</v>
      </c>
    </row>
    <row r="1068" spans="9:9">
      <c r="I1068" s="30">
        <f t="shared" si="16"/>
        <v>0</v>
      </c>
    </row>
    <row r="1069" spans="9:9">
      <c r="I1069" s="30">
        <f t="shared" si="16"/>
        <v>0</v>
      </c>
    </row>
    <row r="1070" spans="9:9">
      <c r="I1070" s="30">
        <f t="shared" si="16"/>
        <v>0</v>
      </c>
    </row>
    <row r="1071" spans="9:9">
      <c r="I1071" s="30">
        <f t="shared" si="16"/>
        <v>0</v>
      </c>
    </row>
    <row r="1072" spans="9:9">
      <c r="I1072" s="30">
        <f t="shared" si="16"/>
        <v>0</v>
      </c>
    </row>
    <row r="1073" spans="9:9">
      <c r="I1073" s="30">
        <f t="shared" si="16"/>
        <v>0</v>
      </c>
    </row>
    <row r="1074" spans="9:9">
      <c r="I1074" s="30">
        <f t="shared" si="16"/>
        <v>0</v>
      </c>
    </row>
    <row r="1075" spans="9:9">
      <c r="I1075" s="30">
        <f t="shared" si="16"/>
        <v>0</v>
      </c>
    </row>
    <row r="1076" spans="9:9">
      <c r="I1076" s="30">
        <f t="shared" si="16"/>
        <v>0</v>
      </c>
    </row>
    <row r="1077" spans="9:9">
      <c r="I1077" s="30">
        <f t="shared" si="16"/>
        <v>0</v>
      </c>
    </row>
    <row r="1078" spans="9:9">
      <c r="I1078" s="30">
        <f t="shared" si="16"/>
        <v>0</v>
      </c>
    </row>
    <row r="1079" spans="9:9">
      <c r="I1079" s="30">
        <f t="shared" si="16"/>
        <v>0</v>
      </c>
    </row>
    <row r="1080" spans="9:9">
      <c r="I1080" s="30">
        <f t="shared" si="16"/>
        <v>0</v>
      </c>
    </row>
    <row r="1081" spans="9:9">
      <c r="I1081" s="30">
        <f t="shared" si="16"/>
        <v>0</v>
      </c>
    </row>
    <row r="1082" spans="9:9">
      <c r="I1082" s="30">
        <f t="shared" si="16"/>
        <v>0</v>
      </c>
    </row>
    <row r="1083" spans="9:9">
      <c r="I1083" s="30">
        <f t="shared" si="16"/>
        <v>0</v>
      </c>
    </row>
    <row r="1084" spans="9:9">
      <c r="I1084" s="30">
        <f t="shared" si="16"/>
        <v>0</v>
      </c>
    </row>
    <row r="1085" spans="9:9">
      <c r="I1085" s="30">
        <f t="shared" si="16"/>
        <v>0</v>
      </c>
    </row>
    <row r="1086" spans="9:9">
      <c r="I1086" s="30">
        <f t="shared" si="16"/>
        <v>0</v>
      </c>
    </row>
    <row r="1087" spans="9:9">
      <c r="I1087" s="30">
        <f t="shared" si="16"/>
        <v>0</v>
      </c>
    </row>
    <row r="1088" spans="9:9">
      <c r="I1088" s="30">
        <f t="shared" si="16"/>
        <v>0</v>
      </c>
    </row>
    <row r="1089" spans="9:9">
      <c r="I1089" s="30">
        <f t="shared" si="16"/>
        <v>0</v>
      </c>
    </row>
    <row r="1090" spans="9:9">
      <c r="I1090" s="30">
        <f t="shared" si="16"/>
        <v>0</v>
      </c>
    </row>
    <row r="1091" spans="9:9">
      <c r="I1091" s="30">
        <f t="shared" si="16"/>
        <v>0</v>
      </c>
    </row>
    <row r="1092" spans="9:9">
      <c r="I1092" s="30">
        <f t="shared" si="16"/>
        <v>0</v>
      </c>
    </row>
    <row r="1093" spans="9:9">
      <c r="I1093" s="30">
        <f t="shared" si="16"/>
        <v>0</v>
      </c>
    </row>
    <row r="1094" spans="9:9">
      <c r="I1094" s="30">
        <f t="shared" si="16"/>
        <v>0</v>
      </c>
    </row>
    <row r="1095" spans="9:9">
      <c r="I1095" s="30">
        <f t="shared" si="16"/>
        <v>0</v>
      </c>
    </row>
    <row r="1096" spans="9:9">
      <c r="I1096" s="30">
        <f t="shared" si="16"/>
        <v>0</v>
      </c>
    </row>
    <row r="1097" spans="9:9">
      <c r="I1097" s="30">
        <f t="shared" ref="I1097:I1160" si="17">COUNTA(D1097)</f>
        <v>0</v>
      </c>
    </row>
    <row r="1098" spans="9:9">
      <c r="I1098" s="30">
        <f t="shared" si="17"/>
        <v>0</v>
      </c>
    </row>
    <row r="1099" spans="9:9">
      <c r="I1099" s="30">
        <f t="shared" si="17"/>
        <v>0</v>
      </c>
    </row>
    <row r="1100" spans="9:9">
      <c r="I1100" s="30">
        <f t="shared" si="17"/>
        <v>0</v>
      </c>
    </row>
    <row r="1101" spans="9:9">
      <c r="I1101" s="30">
        <f t="shared" si="17"/>
        <v>0</v>
      </c>
    </row>
    <row r="1102" spans="9:9">
      <c r="I1102" s="30">
        <f t="shared" si="17"/>
        <v>0</v>
      </c>
    </row>
    <row r="1103" spans="9:9">
      <c r="I1103" s="30">
        <f t="shared" si="17"/>
        <v>0</v>
      </c>
    </row>
    <row r="1104" spans="9:9">
      <c r="I1104" s="30">
        <f t="shared" si="17"/>
        <v>0</v>
      </c>
    </row>
    <row r="1105" spans="9:9">
      <c r="I1105" s="30">
        <f t="shared" si="17"/>
        <v>0</v>
      </c>
    </row>
    <row r="1106" spans="9:9">
      <c r="I1106" s="30">
        <f t="shared" si="17"/>
        <v>0</v>
      </c>
    </row>
    <row r="1107" spans="9:9">
      <c r="I1107" s="30">
        <f t="shared" si="17"/>
        <v>0</v>
      </c>
    </row>
    <row r="1108" spans="9:9">
      <c r="I1108" s="30">
        <f t="shared" si="17"/>
        <v>0</v>
      </c>
    </row>
    <row r="1109" spans="9:9">
      <c r="I1109" s="30">
        <f t="shared" si="17"/>
        <v>0</v>
      </c>
    </row>
    <row r="1110" spans="9:9">
      <c r="I1110" s="30">
        <f t="shared" si="17"/>
        <v>0</v>
      </c>
    </row>
    <row r="1111" spans="9:9">
      <c r="I1111" s="30">
        <f t="shared" si="17"/>
        <v>0</v>
      </c>
    </row>
    <row r="1112" spans="9:9">
      <c r="I1112" s="30">
        <f t="shared" si="17"/>
        <v>0</v>
      </c>
    </row>
    <row r="1113" spans="9:9">
      <c r="I1113" s="30">
        <f t="shared" si="17"/>
        <v>0</v>
      </c>
    </row>
    <row r="1114" spans="9:9">
      <c r="I1114" s="30">
        <f t="shared" si="17"/>
        <v>0</v>
      </c>
    </row>
    <row r="1115" spans="9:9">
      <c r="I1115" s="30">
        <f t="shared" si="17"/>
        <v>0</v>
      </c>
    </row>
    <row r="1116" spans="9:9">
      <c r="I1116" s="30">
        <f t="shared" si="17"/>
        <v>0</v>
      </c>
    </row>
    <row r="1117" spans="9:9">
      <c r="I1117" s="30">
        <f t="shared" si="17"/>
        <v>0</v>
      </c>
    </row>
    <row r="1118" spans="9:9">
      <c r="I1118" s="30">
        <f t="shared" si="17"/>
        <v>0</v>
      </c>
    </row>
    <row r="1119" spans="9:9">
      <c r="I1119" s="30">
        <f t="shared" si="17"/>
        <v>0</v>
      </c>
    </row>
    <row r="1120" spans="9:9">
      <c r="I1120" s="30">
        <f t="shared" si="17"/>
        <v>0</v>
      </c>
    </row>
    <row r="1121" spans="9:9">
      <c r="I1121" s="30">
        <f t="shared" si="17"/>
        <v>0</v>
      </c>
    </row>
    <row r="1122" spans="9:9">
      <c r="I1122" s="30">
        <f t="shared" si="17"/>
        <v>0</v>
      </c>
    </row>
    <row r="1123" spans="9:9">
      <c r="I1123" s="30">
        <f t="shared" si="17"/>
        <v>0</v>
      </c>
    </row>
    <row r="1124" spans="9:9">
      <c r="I1124" s="30">
        <f t="shared" si="17"/>
        <v>0</v>
      </c>
    </row>
    <row r="1125" spans="9:9">
      <c r="I1125" s="30">
        <f t="shared" si="17"/>
        <v>0</v>
      </c>
    </row>
    <row r="1126" spans="9:9">
      <c r="I1126" s="30">
        <f t="shared" si="17"/>
        <v>0</v>
      </c>
    </row>
    <row r="1127" spans="9:9">
      <c r="I1127" s="30">
        <f t="shared" si="17"/>
        <v>0</v>
      </c>
    </row>
    <row r="1128" spans="9:9">
      <c r="I1128" s="30">
        <f t="shared" si="17"/>
        <v>0</v>
      </c>
    </row>
    <row r="1129" spans="9:9">
      <c r="I1129" s="30">
        <f t="shared" si="17"/>
        <v>0</v>
      </c>
    </row>
    <row r="1130" spans="9:9">
      <c r="I1130" s="30">
        <f t="shared" si="17"/>
        <v>0</v>
      </c>
    </row>
    <row r="1131" spans="9:9">
      <c r="I1131" s="30">
        <f t="shared" si="17"/>
        <v>0</v>
      </c>
    </row>
    <row r="1132" spans="9:9">
      <c r="I1132" s="30">
        <f t="shared" si="17"/>
        <v>0</v>
      </c>
    </row>
    <row r="1133" spans="9:9">
      <c r="I1133" s="30">
        <f t="shared" si="17"/>
        <v>0</v>
      </c>
    </row>
    <row r="1134" spans="9:9">
      <c r="I1134" s="30">
        <f t="shared" si="17"/>
        <v>0</v>
      </c>
    </row>
    <row r="1135" spans="9:9">
      <c r="I1135" s="30">
        <f t="shared" si="17"/>
        <v>0</v>
      </c>
    </row>
    <row r="1136" spans="9:9">
      <c r="I1136" s="30">
        <f t="shared" si="17"/>
        <v>0</v>
      </c>
    </row>
    <row r="1137" spans="9:9">
      <c r="I1137" s="30">
        <f t="shared" si="17"/>
        <v>0</v>
      </c>
    </row>
    <row r="1138" spans="9:9">
      <c r="I1138" s="30">
        <f t="shared" si="17"/>
        <v>0</v>
      </c>
    </row>
    <row r="1139" spans="9:9">
      <c r="I1139" s="30">
        <f t="shared" si="17"/>
        <v>0</v>
      </c>
    </row>
    <row r="1140" spans="9:9">
      <c r="I1140" s="30">
        <f t="shared" si="17"/>
        <v>0</v>
      </c>
    </row>
    <row r="1141" spans="9:9">
      <c r="I1141" s="30">
        <f t="shared" si="17"/>
        <v>0</v>
      </c>
    </row>
    <row r="1142" spans="9:9">
      <c r="I1142" s="30">
        <f t="shared" si="17"/>
        <v>0</v>
      </c>
    </row>
    <row r="1143" spans="9:9">
      <c r="I1143" s="30">
        <f t="shared" si="17"/>
        <v>0</v>
      </c>
    </row>
    <row r="1144" spans="9:9">
      <c r="I1144" s="30">
        <f t="shared" si="17"/>
        <v>0</v>
      </c>
    </row>
    <row r="1145" spans="9:9">
      <c r="I1145" s="30">
        <f t="shared" si="17"/>
        <v>0</v>
      </c>
    </row>
    <row r="1146" spans="9:9">
      <c r="I1146" s="30">
        <f t="shared" si="17"/>
        <v>0</v>
      </c>
    </row>
    <row r="1147" spans="9:9">
      <c r="I1147" s="30">
        <f t="shared" si="17"/>
        <v>0</v>
      </c>
    </row>
    <row r="1148" spans="9:9">
      <c r="I1148" s="30">
        <f t="shared" si="17"/>
        <v>0</v>
      </c>
    </row>
    <row r="1149" spans="9:9">
      <c r="I1149" s="30">
        <f t="shared" si="17"/>
        <v>0</v>
      </c>
    </row>
    <row r="1150" spans="9:9">
      <c r="I1150" s="30">
        <f t="shared" si="17"/>
        <v>0</v>
      </c>
    </row>
    <row r="1151" spans="9:9">
      <c r="I1151" s="30">
        <f t="shared" si="17"/>
        <v>0</v>
      </c>
    </row>
    <row r="1152" spans="9:9">
      <c r="I1152" s="30">
        <f t="shared" si="17"/>
        <v>0</v>
      </c>
    </row>
    <row r="1153" spans="9:9">
      <c r="I1153" s="30">
        <f t="shared" si="17"/>
        <v>0</v>
      </c>
    </row>
    <row r="1154" spans="9:9">
      <c r="I1154" s="30">
        <f t="shared" si="17"/>
        <v>0</v>
      </c>
    </row>
    <row r="1155" spans="9:9">
      <c r="I1155" s="30">
        <f t="shared" si="17"/>
        <v>0</v>
      </c>
    </row>
    <row r="1156" spans="9:9">
      <c r="I1156" s="30">
        <f t="shared" si="17"/>
        <v>0</v>
      </c>
    </row>
    <row r="1157" spans="9:9">
      <c r="I1157" s="30">
        <f t="shared" si="17"/>
        <v>0</v>
      </c>
    </row>
    <row r="1158" spans="9:9">
      <c r="I1158" s="30">
        <f t="shared" si="17"/>
        <v>0</v>
      </c>
    </row>
    <row r="1159" spans="9:9">
      <c r="I1159" s="30">
        <f t="shared" si="17"/>
        <v>0</v>
      </c>
    </row>
    <row r="1160" spans="9:9">
      <c r="I1160" s="30">
        <f t="shared" si="17"/>
        <v>0</v>
      </c>
    </row>
    <row r="1161" spans="9:9">
      <c r="I1161" s="30">
        <f t="shared" ref="I1161:I1224" si="18">COUNTA(D1161)</f>
        <v>0</v>
      </c>
    </row>
    <row r="1162" spans="9:9">
      <c r="I1162" s="30">
        <f t="shared" si="18"/>
        <v>0</v>
      </c>
    </row>
    <row r="1163" spans="9:9">
      <c r="I1163" s="30">
        <f t="shared" si="18"/>
        <v>0</v>
      </c>
    </row>
    <row r="1164" spans="9:9">
      <c r="I1164" s="30">
        <f t="shared" si="18"/>
        <v>0</v>
      </c>
    </row>
    <row r="1165" spans="9:9">
      <c r="I1165" s="30">
        <f t="shared" si="18"/>
        <v>0</v>
      </c>
    </row>
    <row r="1166" spans="9:9">
      <c r="I1166" s="30">
        <f t="shared" si="18"/>
        <v>0</v>
      </c>
    </row>
    <row r="1167" spans="9:9">
      <c r="I1167" s="30">
        <f t="shared" si="18"/>
        <v>0</v>
      </c>
    </row>
    <row r="1168" spans="9:9">
      <c r="I1168" s="30">
        <f t="shared" si="18"/>
        <v>0</v>
      </c>
    </row>
    <row r="1169" spans="9:9">
      <c r="I1169" s="30">
        <f t="shared" si="18"/>
        <v>0</v>
      </c>
    </row>
    <row r="1170" spans="9:9">
      <c r="I1170" s="30">
        <f t="shared" si="18"/>
        <v>0</v>
      </c>
    </row>
    <row r="1171" spans="9:9">
      <c r="I1171" s="30">
        <f t="shared" si="18"/>
        <v>0</v>
      </c>
    </row>
    <row r="1172" spans="9:9">
      <c r="I1172" s="30">
        <f t="shared" si="18"/>
        <v>0</v>
      </c>
    </row>
    <row r="1173" spans="9:9">
      <c r="I1173" s="30">
        <f t="shared" si="18"/>
        <v>0</v>
      </c>
    </row>
    <row r="1174" spans="9:9">
      <c r="I1174" s="30">
        <f t="shared" si="18"/>
        <v>0</v>
      </c>
    </row>
    <row r="1175" spans="9:9">
      <c r="I1175" s="30">
        <f t="shared" si="18"/>
        <v>0</v>
      </c>
    </row>
    <row r="1176" spans="9:9">
      <c r="I1176" s="30">
        <f t="shared" si="18"/>
        <v>0</v>
      </c>
    </row>
    <row r="1177" spans="9:9">
      <c r="I1177" s="30">
        <f t="shared" si="18"/>
        <v>0</v>
      </c>
    </row>
    <row r="1178" spans="9:9">
      <c r="I1178" s="30">
        <f t="shared" si="18"/>
        <v>0</v>
      </c>
    </row>
    <row r="1179" spans="9:9">
      <c r="I1179" s="30">
        <f t="shared" si="18"/>
        <v>0</v>
      </c>
    </row>
    <row r="1180" spans="9:9">
      <c r="I1180" s="30">
        <f t="shared" si="18"/>
        <v>0</v>
      </c>
    </row>
    <row r="1181" spans="9:9">
      <c r="I1181" s="30">
        <f t="shared" si="18"/>
        <v>0</v>
      </c>
    </row>
    <row r="1182" spans="9:9">
      <c r="I1182" s="30">
        <f t="shared" si="18"/>
        <v>0</v>
      </c>
    </row>
    <row r="1183" spans="9:9">
      <c r="I1183" s="30">
        <f t="shared" si="18"/>
        <v>0</v>
      </c>
    </row>
    <row r="1184" spans="9:9">
      <c r="I1184" s="30">
        <f t="shared" si="18"/>
        <v>0</v>
      </c>
    </row>
    <row r="1185" spans="9:9">
      <c r="I1185" s="30">
        <f t="shared" si="18"/>
        <v>0</v>
      </c>
    </row>
    <row r="1186" spans="9:9">
      <c r="I1186" s="30">
        <f t="shared" si="18"/>
        <v>0</v>
      </c>
    </row>
    <row r="1187" spans="9:9">
      <c r="I1187" s="30">
        <f t="shared" si="18"/>
        <v>0</v>
      </c>
    </row>
    <row r="1188" spans="9:9">
      <c r="I1188" s="30">
        <f t="shared" si="18"/>
        <v>0</v>
      </c>
    </row>
    <row r="1189" spans="9:9">
      <c r="I1189" s="30">
        <f t="shared" si="18"/>
        <v>0</v>
      </c>
    </row>
    <row r="1190" spans="9:9">
      <c r="I1190" s="30">
        <f t="shared" si="18"/>
        <v>0</v>
      </c>
    </row>
    <row r="1191" spans="9:9">
      <c r="I1191" s="30">
        <f t="shared" si="18"/>
        <v>0</v>
      </c>
    </row>
    <row r="1192" spans="9:9">
      <c r="I1192" s="30">
        <f t="shared" si="18"/>
        <v>0</v>
      </c>
    </row>
    <row r="1193" spans="9:9">
      <c r="I1193" s="30">
        <f t="shared" si="18"/>
        <v>0</v>
      </c>
    </row>
    <row r="1194" spans="9:9">
      <c r="I1194" s="30">
        <f t="shared" si="18"/>
        <v>0</v>
      </c>
    </row>
    <row r="1195" spans="9:9">
      <c r="I1195" s="30">
        <f t="shared" si="18"/>
        <v>0</v>
      </c>
    </row>
    <row r="1196" spans="9:9">
      <c r="I1196" s="30">
        <f t="shared" si="18"/>
        <v>0</v>
      </c>
    </row>
    <row r="1197" spans="9:9">
      <c r="I1197" s="30">
        <f t="shared" si="18"/>
        <v>0</v>
      </c>
    </row>
    <row r="1198" spans="9:9">
      <c r="I1198" s="30">
        <f t="shared" si="18"/>
        <v>0</v>
      </c>
    </row>
    <row r="1199" spans="9:9">
      <c r="I1199" s="30">
        <f t="shared" si="18"/>
        <v>0</v>
      </c>
    </row>
    <row r="1200" spans="9:9">
      <c r="I1200" s="30">
        <f t="shared" si="18"/>
        <v>0</v>
      </c>
    </row>
    <row r="1201" spans="9:9">
      <c r="I1201" s="30">
        <f t="shared" si="18"/>
        <v>0</v>
      </c>
    </row>
    <row r="1202" spans="9:9">
      <c r="I1202" s="30">
        <f t="shared" si="18"/>
        <v>0</v>
      </c>
    </row>
    <row r="1203" spans="9:9">
      <c r="I1203" s="30">
        <f t="shared" si="18"/>
        <v>0</v>
      </c>
    </row>
    <row r="1204" spans="9:9">
      <c r="I1204" s="30">
        <f t="shared" si="18"/>
        <v>0</v>
      </c>
    </row>
    <row r="1205" spans="9:9">
      <c r="I1205" s="30">
        <f t="shared" si="18"/>
        <v>0</v>
      </c>
    </row>
    <row r="1206" spans="9:9">
      <c r="I1206" s="30">
        <f t="shared" si="18"/>
        <v>0</v>
      </c>
    </row>
    <row r="1207" spans="9:9">
      <c r="I1207" s="30">
        <f t="shared" si="18"/>
        <v>0</v>
      </c>
    </row>
    <row r="1208" spans="9:9">
      <c r="I1208" s="30">
        <f t="shared" si="18"/>
        <v>0</v>
      </c>
    </row>
    <row r="1209" spans="9:9">
      <c r="I1209" s="30">
        <f t="shared" si="18"/>
        <v>0</v>
      </c>
    </row>
    <row r="1210" spans="9:9">
      <c r="I1210" s="30">
        <f t="shared" si="18"/>
        <v>0</v>
      </c>
    </row>
    <row r="1211" spans="9:9">
      <c r="I1211" s="30">
        <f t="shared" si="18"/>
        <v>0</v>
      </c>
    </row>
    <row r="1212" spans="9:9">
      <c r="I1212" s="30">
        <f t="shared" si="18"/>
        <v>0</v>
      </c>
    </row>
    <row r="1213" spans="9:9">
      <c r="I1213" s="30">
        <f t="shared" si="18"/>
        <v>0</v>
      </c>
    </row>
    <row r="1214" spans="9:9">
      <c r="I1214" s="30">
        <f t="shared" si="18"/>
        <v>0</v>
      </c>
    </row>
    <row r="1215" spans="9:9">
      <c r="I1215" s="30">
        <f t="shared" si="18"/>
        <v>0</v>
      </c>
    </row>
    <row r="1216" spans="9:9">
      <c r="I1216" s="30">
        <f t="shared" si="18"/>
        <v>0</v>
      </c>
    </row>
    <row r="1217" spans="9:9">
      <c r="I1217" s="30">
        <f t="shared" si="18"/>
        <v>0</v>
      </c>
    </row>
    <row r="1218" spans="9:9">
      <c r="I1218" s="30">
        <f t="shared" si="18"/>
        <v>0</v>
      </c>
    </row>
    <row r="1219" spans="9:9">
      <c r="I1219" s="30">
        <f t="shared" si="18"/>
        <v>0</v>
      </c>
    </row>
    <row r="1220" spans="9:9">
      <c r="I1220" s="30">
        <f t="shared" si="18"/>
        <v>0</v>
      </c>
    </row>
    <row r="1221" spans="9:9">
      <c r="I1221" s="30">
        <f t="shared" si="18"/>
        <v>0</v>
      </c>
    </row>
    <row r="1222" spans="9:9">
      <c r="I1222" s="30">
        <f t="shared" si="18"/>
        <v>0</v>
      </c>
    </row>
    <row r="1223" spans="9:9">
      <c r="I1223" s="30">
        <f t="shared" si="18"/>
        <v>0</v>
      </c>
    </row>
    <row r="1224" spans="9:9">
      <c r="I1224" s="30">
        <f t="shared" si="18"/>
        <v>0</v>
      </c>
    </row>
    <row r="1225" spans="9:9">
      <c r="I1225" s="30">
        <f t="shared" ref="I1225:I1288" si="19">COUNTA(D1225)</f>
        <v>0</v>
      </c>
    </row>
    <row r="1226" spans="9:9">
      <c r="I1226" s="30">
        <f t="shared" si="19"/>
        <v>0</v>
      </c>
    </row>
    <row r="1227" spans="9:9">
      <c r="I1227" s="30">
        <f t="shared" si="19"/>
        <v>0</v>
      </c>
    </row>
    <row r="1228" spans="9:9">
      <c r="I1228" s="30">
        <f t="shared" si="19"/>
        <v>0</v>
      </c>
    </row>
    <row r="1229" spans="9:9">
      <c r="I1229" s="30">
        <f t="shared" si="19"/>
        <v>0</v>
      </c>
    </row>
    <row r="1230" spans="9:9">
      <c r="I1230" s="30">
        <f t="shared" si="19"/>
        <v>0</v>
      </c>
    </row>
    <row r="1231" spans="9:9">
      <c r="I1231" s="30">
        <f t="shared" si="19"/>
        <v>0</v>
      </c>
    </row>
    <row r="1232" spans="9:9">
      <c r="I1232" s="30">
        <f t="shared" si="19"/>
        <v>0</v>
      </c>
    </row>
    <row r="1233" spans="9:9">
      <c r="I1233" s="30">
        <f t="shared" si="19"/>
        <v>0</v>
      </c>
    </row>
    <row r="1234" spans="9:9">
      <c r="I1234" s="30">
        <f t="shared" si="19"/>
        <v>0</v>
      </c>
    </row>
    <row r="1235" spans="9:9">
      <c r="I1235" s="30">
        <f t="shared" si="19"/>
        <v>0</v>
      </c>
    </row>
    <row r="1236" spans="9:9">
      <c r="I1236" s="30">
        <f t="shared" si="19"/>
        <v>0</v>
      </c>
    </row>
    <row r="1237" spans="9:9">
      <c r="I1237" s="30">
        <f t="shared" si="19"/>
        <v>0</v>
      </c>
    </row>
    <row r="1238" spans="9:9">
      <c r="I1238" s="30">
        <f t="shared" si="19"/>
        <v>0</v>
      </c>
    </row>
    <row r="1239" spans="9:9">
      <c r="I1239" s="30">
        <f t="shared" si="19"/>
        <v>0</v>
      </c>
    </row>
    <row r="1240" spans="9:9">
      <c r="I1240" s="30">
        <f t="shared" si="19"/>
        <v>0</v>
      </c>
    </row>
    <row r="1241" spans="9:9">
      <c r="I1241" s="30">
        <f t="shared" si="19"/>
        <v>0</v>
      </c>
    </row>
    <row r="1242" spans="9:9">
      <c r="I1242" s="30">
        <f t="shared" si="19"/>
        <v>0</v>
      </c>
    </row>
    <row r="1243" spans="9:9">
      <c r="I1243" s="30">
        <f t="shared" si="19"/>
        <v>0</v>
      </c>
    </row>
    <row r="1244" spans="9:9">
      <c r="I1244" s="30">
        <f t="shared" si="19"/>
        <v>0</v>
      </c>
    </row>
    <row r="1245" spans="9:9">
      <c r="I1245" s="30">
        <f t="shared" si="19"/>
        <v>0</v>
      </c>
    </row>
    <row r="1246" spans="9:9">
      <c r="I1246" s="30">
        <f t="shared" si="19"/>
        <v>0</v>
      </c>
    </row>
    <row r="1247" spans="9:9">
      <c r="I1247" s="30">
        <f t="shared" si="19"/>
        <v>0</v>
      </c>
    </row>
    <row r="1248" spans="9:9">
      <c r="I1248" s="30">
        <f t="shared" si="19"/>
        <v>0</v>
      </c>
    </row>
    <row r="1249" spans="9:9">
      <c r="I1249" s="30">
        <f t="shared" si="19"/>
        <v>0</v>
      </c>
    </row>
    <row r="1250" spans="9:9">
      <c r="I1250" s="30">
        <f t="shared" si="19"/>
        <v>0</v>
      </c>
    </row>
    <row r="1251" spans="9:9">
      <c r="I1251" s="30">
        <f t="shared" si="19"/>
        <v>0</v>
      </c>
    </row>
    <row r="1252" spans="9:9">
      <c r="I1252" s="30">
        <f t="shared" si="19"/>
        <v>0</v>
      </c>
    </row>
    <row r="1253" spans="9:9">
      <c r="I1253" s="30">
        <f t="shared" si="19"/>
        <v>0</v>
      </c>
    </row>
    <row r="1254" spans="9:9">
      <c r="I1254" s="30">
        <f t="shared" si="19"/>
        <v>0</v>
      </c>
    </row>
    <row r="1255" spans="9:9">
      <c r="I1255" s="30">
        <f t="shared" si="19"/>
        <v>0</v>
      </c>
    </row>
    <row r="1256" spans="9:9">
      <c r="I1256" s="30">
        <f t="shared" si="19"/>
        <v>0</v>
      </c>
    </row>
    <row r="1257" spans="9:9">
      <c r="I1257" s="30">
        <f t="shared" si="19"/>
        <v>0</v>
      </c>
    </row>
    <row r="1258" spans="9:9">
      <c r="I1258" s="30">
        <f t="shared" si="19"/>
        <v>0</v>
      </c>
    </row>
    <row r="1259" spans="9:9">
      <c r="I1259" s="30">
        <f t="shared" si="19"/>
        <v>0</v>
      </c>
    </row>
    <row r="1260" spans="9:9">
      <c r="I1260" s="30">
        <f t="shared" si="19"/>
        <v>0</v>
      </c>
    </row>
    <row r="1261" spans="9:9">
      <c r="I1261" s="30">
        <f t="shared" si="19"/>
        <v>0</v>
      </c>
    </row>
    <row r="1262" spans="9:9">
      <c r="I1262" s="30">
        <f t="shared" si="19"/>
        <v>0</v>
      </c>
    </row>
    <row r="1263" spans="9:9">
      <c r="I1263" s="30">
        <f t="shared" si="19"/>
        <v>0</v>
      </c>
    </row>
    <row r="1264" spans="9:9">
      <c r="I1264" s="30">
        <f t="shared" si="19"/>
        <v>0</v>
      </c>
    </row>
    <row r="1265" spans="9:9">
      <c r="I1265" s="30">
        <f t="shared" si="19"/>
        <v>0</v>
      </c>
    </row>
    <row r="1266" spans="9:9">
      <c r="I1266" s="30">
        <f t="shared" si="19"/>
        <v>0</v>
      </c>
    </row>
    <row r="1267" spans="9:9">
      <c r="I1267" s="30">
        <f t="shared" si="19"/>
        <v>0</v>
      </c>
    </row>
    <row r="1268" spans="9:9">
      <c r="I1268" s="30">
        <f t="shared" si="19"/>
        <v>0</v>
      </c>
    </row>
    <row r="1269" spans="9:9">
      <c r="I1269" s="30">
        <f t="shared" si="19"/>
        <v>0</v>
      </c>
    </row>
    <row r="1270" spans="9:9">
      <c r="I1270" s="30">
        <f t="shared" si="19"/>
        <v>0</v>
      </c>
    </row>
    <row r="1271" spans="9:9">
      <c r="I1271" s="30">
        <f t="shared" si="19"/>
        <v>0</v>
      </c>
    </row>
    <row r="1272" spans="9:9">
      <c r="I1272" s="30">
        <f t="shared" si="19"/>
        <v>0</v>
      </c>
    </row>
    <row r="1273" spans="9:9">
      <c r="I1273" s="30">
        <f t="shared" si="19"/>
        <v>0</v>
      </c>
    </row>
    <row r="1274" spans="9:9">
      <c r="I1274" s="30">
        <f t="shared" si="19"/>
        <v>0</v>
      </c>
    </row>
    <row r="1275" spans="9:9">
      <c r="I1275" s="30">
        <f t="shared" si="19"/>
        <v>0</v>
      </c>
    </row>
    <row r="1276" spans="9:9">
      <c r="I1276" s="30">
        <f t="shared" si="19"/>
        <v>0</v>
      </c>
    </row>
    <row r="1277" spans="9:9">
      <c r="I1277" s="30">
        <f t="shared" si="19"/>
        <v>0</v>
      </c>
    </row>
    <row r="1278" spans="9:9">
      <c r="I1278" s="30">
        <f t="shared" si="19"/>
        <v>0</v>
      </c>
    </row>
    <row r="1279" spans="9:9">
      <c r="I1279" s="30">
        <f t="shared" si="19"/>
        <v>0</v>
      </c>
    </row>
    <row r="1280" spans="9:9">
      <c r="I1280" s="30">
        <f t="shared" si="19"/>
        <v>0</v>
      </c>
    </row>
    <row r="1281" spans="9:9">
      <c r="I1281" s="30">
        <f t="shared" si="19"/>
        <v>0</v>
      </c>
    </row>
    <row r="1282" spans="9:9">
      <c r="I1282" s="30">
        <f t="shared" si="19"/>
        <v>0</v>
      </c>
    </row>
    <row r="1283" spans="9:9">
      <c r="I1283" s="30">
        <f t="shared" si="19"/>
        <v>0</v>
      </c>
    </row>
    <row r="1284" spans="9:9">
      <c r="I1284" s="30">
        <f t="shared" si="19"/>
        <v>0</v>
      </c>
    </row>
    <row r="1285" spans="9:9">
      <c r="I1285" s="30">
        <f t="shared" si="19"/>
        <v>0</v>
      </c>
    </row>
    <row r="1286" spans="9:9">
      <c r="I1286" s="30">
        <f t="shared" si="19"/>
        <v>0</v>
      </c>
    </row>
    <row r="1287" spans="9:9">
      <c r="I1287" s="30">
        <f t="shared" si="19"/>
        <v>0</v>
      </c>
    </row>
    <row r="1288" spans="9:9">
      <c r="I1288" s="30">
        <f t="shared" si="19"/>
        <v>0</v>
      </c>
    </row>
    <row r="1289" spans="9:9">
      <c r="I1289" s="30">
        <f t="shared" ref="I1289:I1352" si="20">COUNTA(D1289)</f>
        <v>0</v>
      </c>
    </row>
    <row r="1290" spans="9:9">
      <c r="I1290" s="30">
        <f t="shared" si="20"/>
        <v>0</v>
      </c>
    </row>
    <row r="1291" spans="9:9">
      <c r="I1291" s="30">
        <f t="shared" si="20"/>
        <v>0</v>
      </c>
    </row>
    <row r="1292" spans="9:9">
      <c r="I1292" s="30">
        <f t="shared" si="20"/>
        <v>0</v>
      </c>
    </row>
    <row r="1293" spans="9:9">
      <c r="I1293" s="30">
        <f t="shared" si="20"/>
        <v>0</v>
      </c>
    </row>
    <row r="1294" spans="9:9">
      <c r="I1294" s="30">
        <f t="shared" si="20"/>
        <v>0</v>
      </c>
    </row>
    <row r="1295" spans="9:9">
      <c r="I1295" s="30">
        <f t="shared" si="20"/>
        <v>0</v>
      </c>
    </row>
    <row r="1296" spans="9:9">
      <c r="I1296" s="30">
        <f t="shared" si="20"/>
        <v>0</v>
      </c>
    </row>
    <row r="1297" spans="9:9">
      <c r="I1297" s="30">
        <f t="shared" si="20"/>
        <v>0</v>
      </c>
    </row>
    <row r="1298" spans="9:9">
      <c r="I1298" s="30">
        <f t="shared" si="20"/>
        <v>0</v>
      </c>
    </row>
    <row r="1299" spans="9:9">
      <c r="I1299" s="30">
        <f t="shared" si="20"/>
        <v>0</v>
      </c>
    </row>
    <row r="1300" spans="9:9">
      <c r="I1300" s="30">
        <f t="shared" si="20"/>
        <v>0</v>
      </c>
    </row>
    <row r="1301" spans="9:9">
      <c r="I1301" s="30">
        <f t="shared" si="20"/>
        <v>0</v>
      </c>
    </row>
    <row r="1302" spans="9:9">
      <c r="I1302" s="30">
        <f t="shared" si="20"/>
        <v>0</v>
      </c>
    </row>
    <row r="1303" spans="9:9">
      <c r="I1303" s="30">
        <f t="shared" si="20"/>
        <v>0</v>
      </c>
    </row>
    <row r="1304" spans="9:9">
      <c r="I1304" s="30">
        <f t="shared" si="20"/>
        <v>0</v>
      </c>
    </row>
    <row r="1305" spans="9:9">
      <c r="I1305" s="30">
        <f t="shared" si="20"/>
        <v>0</v>
      </c>
    </row>
    <row r="1306" spans="9:9">
      <c r="I1306" s="30">
        <f t="shared" si="20"/>
        <v>0</v>
      </c>
    </row>
    <row r="1307" spans="9:9">
      <c r="I1307" s="30">
        <f t="shared" si="20"/>
        <v>0</v>
      </c>
    </row>
    <row r="1308" spans="9:9">
      <c r="I1308" s="30">
        <f t="shared" si="20"/>
        <v>0</v>
      </c>
    </row>
    <row r="1309" spans="9:9">
      <c r="I1309" s="30">
        <f t="shared" si="20"/>
        <v>0</v>
      </c>
    </row>
    <row r="1310" spans="9:9">
      <c r="I1310" s="30">
        <f t="shared" si="20"/>
        <v>0</v>
      </c>
    </row>
    <row r="1311" spans="9:9">
      <c r="I1311" s="30">
        <f t="shared" si="20"/>
        <v>0</v>
      </c>
    </row>
    <row r="1312" spans="9:9">
      <c r="I1312" s="30">
        <f t="shared" si="20"/>
        <v>0</v>
      </c>
    </row>
    <row r="1313" spans="9:9">
      <c r="I1313" s="30">
        <f t="shared" si="20"/>
        <v>0</v>
      </c>
    </row>
    <row r="1314" spans="9:9">
      <c r="I1314" s="30">
        <f t="shared" si="20"/>
        <v>0</v>
      </c>
    </row>
    <row r="1315" spans="9:9">
      <c r="I1315" s="30">
        <f t="shared" si="20"/>
        <v>0</v>
      </c>
    </row>
    <row r="1316" spans="9:9">
      <c r="I1316" s="30">
        <f t="shared" si="20"/>
        <v>0</v>
      </c>
    </row>
    <row r="1317" spans="9:9">
      <c r="I1317" s="30">
        <f t="shared" si="20"/>
        <v>0</v>
      </c>
    </row>
    <row r="1318" spans="9:9">
      <c r="I1318" s="30">
        <f t="shared" si="20"/>
        <v>0</v>
      </c>
    </row>
    <row r="1319" spans="9:9">
      <c r="I1319" s="30">
        <f t="shared" si="20"/>
        <v>0</v>
      </c>
    </row>
    <row r="1320" spans="9:9">
      <c r="I1320" s="30">
        <f t="shared" si="20"/>
        <v>0</v>
      </c>
    </row>
    <row r="1321" spans="9:9">
      <c r="I1321" s="30">
        <f t="shared" si="20"/>
        <v>0</v>
      </c>
    </row>
    <row r="1322" spans="9:9">
      <c r="I1322" s="30">
        <f t="shared" si="20"/>
        <v>0</v>
      </c>
    </row>
    <row r="1323" spans="9:9">
      <c r="I1323" s="30">
        <f t="shared" si="20"/>
        <v>0</v>
      </c>
    </row>
    <row r="1324" spans="9:9">
      <c r="I1324" s="30">
        <f t="shared" si="20"/>
        <v>0</v>
      </c>
    </row>
    <row r="1325" spans="9:9">
      <c r="I1325" s="30">
        <f t="shared" si="20"/>
        <v>0</v>
      </c>
    </row>
    <row r="1326" spans="9:9">
      <c r="I1326" s="30">
        <f t="shared" si="20"/>
        <v>0</v>
      </c>
    </row>
    <row r="1327" spans="9:9">
      <c r="I1327" s="30">
        <f t="shared" si="20"/>
        <v>0</v>
      </c>
    </row>
    <row r="1328" spans="9:9">
      <c r="I1328" s="30">
        <f t="shared" si="20"/>
        <v>0</v>
      </c>
    </row>
    <row r="1329" spans="9:9">
      <c r="I1329" s="30">
        <f t="shared" si="20"/>
        <v>0</v>
      </c>
    </row>
    <row r="1330" spans="9:9">
      <c r="I1330" s="30">
        <f t="shared" si="20"/>
        <v>0</v>
      </c>
    </row>
    <row r="1331" spans="9:9">
      <c r="I1331" s="30">
        <f t="shared" si="20"/>
        <v>0</v>
      </c>
    </row>
    <row r="1332" spans="9:9">
      <c r="I1332" s="30">
        <f t="shared" si="20"/>
        <v>0</v>
      </c>
    </row>
    <row r="1333" spans="9:9">
      <c r="I1333" s="30">
        <f t="shared" si="20"/>
        <v>0</v>
      </c>
    </row>
    <row r="1334" spans="9:9">
      <c r="I1334" s="30">
        <f t="shared" si="20"/>
        <v>0</v>
      </c>
    </row>
    <row r="1335" spans="9:9">
      <c r="I1335" s="30">
        <f t="shared" si="20"/>
        <v>0</v>
      </c>
    </row>
    <row r="1336" spans="9:9">
      <c r="I1336" s="30">
        <f t="shared" si="20"/>
        <v>0</v>
      </c>
    </row>
    <row r="1337" spans="9:9">
      <c r="I1337" s="30">
        <f t="shared" si="20"/>
        <v>0</v>
      </c>
    </row>
    <row r="1338" spans="9:9">
      <c r="I1338" s="30">
        <f t="shared" si="20"/>
        <v>0</v>
      </c>
    </row>
    <row r="1339" spans="9:9">
      <c r="I1339" s="30">
        <f t="shared" si="20"/>
        <v>0</v>
      </c>
    </row>
    <row r="1340" spans="9:9">
      <c r="I1340" s="30">
        <f t="shared" si="20"/>
        <v>0</v>
      </c>
    </row>
    <row r="1341" spans="9:9">
      <c r="I1341" s="30">
        <f t="shared" si="20"/>
        <v>0</v>
      </c>
    </row>
    <row r="1342" spans="9:9">
      <c r="I1342" s="30">
        <f t="shared" si="20"/>
        <v>0</v>
      </c>
    </row>
    <row r="1343" spans="9:9">
      <c r="I1343" s="30">
        <f t="shared" si="20"/>
        <v>0</v>
      </c>
    </row>
    <row r="1344" spans="9:9">
      <c r="I1344" s="30">
        <f t="shared" si="20"/>
        <v>0</v>
      </c>
    </row>
    <row r="1345" spans="9:9">
      <c r="I1345" s="30">
        <f t="shared" si="20"/>
        <v>0</v>
      </c>
    </row>
    <row r="1346" spans="9:9">
      <c r="I1346" s="30">
        <f t="shared" si="20"/>
        <v>0</v>
      </c>
    </row>
    <row r="1347" spans="9:9">
      <c r="I1347" s="30">
        <f t="shared" si="20"/>
        <v>0</v>
      </c>
    </row>
    <row r="1348" spans="9:9">
      <c r="I1348" s="30">
        <f t="shared" si="20"/>
        <v>0</v>
      </c>
    </row>
    <row r="1349" spans="9:9">
      <c r="I1349" s="30">
        <f t="shared" si="20"/>
        <v>0</v>
      </c>
    </row>
    <row r="1350" spans="9:9">
      <c r="I1350" s="30">
        <f t="shared" si="20"/>
        <v>0</v>
      </c>
    </row>
    <row r="1351" spans="9:9">
      <c r="I1351" s="30">
        <f t="shared" si="20"/>
        <v>0</v>
      </c>
    </row>
    <row r="1352" spans="9:9">
      <c r="I1352" s="30">
        <f t="shared" si="20"/>
        <v>0</v>
      </c>
    </row>
    <row r="1353" spans="9:9">
      <c r="I1353" s="30">
        <f t="shared" ref="I1353:I1416" si="21">COUNTA(D1353)</f>
        <v>0</v>
      </c>
    </row>
    <row r="1354" spans="9:9">
      <c r="I1354" s="30">
        <f t="shared" si="21"/>
        <v>0</v>
      </c>
    </row>
    <row r="1355" spans="9:9">
      <c r="I1355" s="30">
        <f t="shared" si="21"/>
        <v>0</v>
      </c>
    </row>
    <row r="1356" spans="9:9">
      <c r="I1356" s="30">
        <f t="shared" si="21"/>
        <v>0</v>
      </c>
    </row>
    <row r="1357" spans="9:9">
      <c r="I1357" s="30">
        <f t="shared" si="21"/>
        <v>0</v>
      </c>
    </row>
    <row r="1358" spans="9:9">
      <c r="I1358" s="30">
        <f t="shared" si="21"/>
        <v>0</v>
      </c>
    </row>
    <row r="1359" spans="9:9">
      <c r="I1359" s="30">
        <f t="shared" si="21"/>
        <v>0</v>
      </c>
    </row>
    <row r="1360" spans="9:9">
      <c r="I1360" s="30">
        <f t="shared" si="21"/>
        <v>0</v>
      </c>
    </row>
    <row r="1361" spans="9:9">
      <c r="I1361" s="30">
        <f t="shared" si="21"/>
        <v>0</v>
      </c>
    </row>
    <row r="1362" spans="9:9">
      <c r="I1362" s="30">
        <f t="shared" si="21"/>
        <v>0</v>
      </c>
    </row>
    <row r="1363" spans="9:9">
      <c r="I1363" s="30">
        <f t="shared" si="21"/>
        <v>0</v>
      </c>
    </row>
    <row r="1364" spans="9:9">
      <c r="I1364" s="30">
        <f t="shared" si="21"/>
        <v>0</v>
      </c>
    </row>
    <row r="1365" spans="9:9">
      <c r="I1365" s="30">
        <f t="shared" si="21"/>
        <v>0</v>
      </c>
    </row>
    <row r="1366" spans="9:9">
      <c r="I1366" s="30">
        <f t="shared" si="21"/>
        <v>0</v>
      </c>
    </row>
    <row r="1367" spans="9:9">
      <c r="I1367" s="30">
        <f t="shared" si="21"/>
        <v>0</v>
      </c>
    </row>
    <row r="1368" spans="9:9">
      <c r="I1368" s="30">
        <f t="shared" si="21"/>
        <v>0</v>
      </c>
    </row>
    <row r="1369" spans="9:9">
      <c r="I1369" s="30">
        <f t="shared" si="21"/>
        <v>0</v>
      </c>
    </row>
    <row r="1370" spans="9:9">
      <c r="I1370" s="30">
        <f t="shared" si="21"/>
        <v>0</v>
      </c>
    </row>
    <row r="1371" spans="9:9">
      <c r="I1371" s="30">
        <f t="shared" si="21"/>
        <v>0</v>
      </c>
    </row>
    <row r="1372" spans="9:9">
      <c r="I1372" s="30">
        <f t="shared" si="21"/>
        <v>0</v>
      </c>
    </row>
    <row r="1373" spans="9:9">
      <c r="I1373" s="30">
        <f t="shared" si="21"/>
        <v>0</v>
      </c>
    </row>
    <row r="1374" spans="9:9">
      <c r="I1374" s="30">
        <f t="shared" si="21"/>
        <v>0</v>
      </c>
    </row>
    <row r="1375" spans="9:9">
      <c r="I1375" s="30">
        <f t="shared" si="21"/>
        <v>0</v>
      </c>
    </row>
    <row r="1376" spans="9:9">
      <c r="I1376" s="30">
        <f t="shared" si="21"/>
        <v>0</v>
      </c>
    </row>
    <row r="1377" spans="9:9">
      <c r="I1377" s="30">
        <f t="shared" si="21"/>
        <v>0</v>
      </c>
    </row>
    <row r="1378" spans="9:9">
      <c r="I1378" s="30">
        <f t="shared" si="21"/>
        <v>0</v>
      </c>
    </row>
    <row r="1379" spans="9:9">
      <c r="I1379" s="30">
        <f t="shared" si="21"/>
        <v>0</v>
      </c>
    </row>
    <row r="1380" spans="9:9">
      <c r="I1380" s="30">
        <f t="shared" si="21"/>
        <v>0</v>
      </c>
    </row>
    <row r="1381" spans="9:9">
      <c r="I1381" s="30">
        <f t="shared" si="21"/>
        <v>0</v>
      </c>
    </row>
    <row r="1382" spans="9:9">
      <c r="I1382" s="30">
        <f t="shared" si="21"/>
        <v>0</v>
      </c>
    </row>
    <row r="1383" spans="9:9">
      <c r="I1383" s="30">
        <f t="shared" si="21"/>
        <v>0</v>
      </c>
    </row>
    <row r="1384" spans="9:9">
      <c r="I1384" s="30">
        <f t="shared" si="21"/>
        <v>0</v>
      </c>
    </row>
    <row r="1385" spans="9:9">
      <c r="I1385" s="30">
        <f t="shared" si="21"/>
        <v>0</v>
      </c>
    </row>
    <row r="1386" spans="9:9">
      <c r="I1386" s="30">
        <f t="shared" si="21"/>
        <v>0</v>
      </c>
    </row>
    <row r="1387" spans="9:9">
      <c r="I1387" s="30">
        <f t="shared" si="21"/>
        <v>0</v>
      </c>
    </row>
    <row r="1388" spans="9:9">
      <c r="I1388" s="30">
        <f t="shared" si="21"/>
        <v>0</v>
      </c>
    </row>
    <row r="1389" spans="9:9">
      <c r="I1389" s="30">
        <f t="shared" si="21"/>
        <v>0</v>
      </c>
    </row>
    <row r="1390" spans="9:9">
      <c r="I1390" s="30">
        <f t="shared" si="21"/>
        <v>0</v>
      </c>
    </row>
    <row r="1391" spans="9:9">
      <c r="I1391" s="30">
        <f t="shared" si="21"/>
        <v>0</v>
      </c>
    </row>
    <row r="1392" spans="9:9">
      <c r="I1392" s="30">
        <f t="shared" si="21"/>
        <v>0</v>
      </c>
    </row>
    <row r="1393" spans="9:9">
      <c r="I1393" s="30">
        <f t="shared" si="21"/>
        <v>0</v>
      </c>
    </row>
    <row r="1394" spans="9:9">
      <c r="I1394" s="30">
        <f t="shared" si="21"/>
        <v>0</v>
      </c>
    </row>
    <row r="1395" spans="9:9">
      <c r="I1395" s="30">
        <f t="shared" si="21"/>
        <v>0</v>
      </c>
    </row>
    <row r="1396" spans="9:9">
      <c r="I1396" s="30">
        <f t="shared" si="21"/>
        <v>0</v>
      </c>
    </row>
    <row r="1397" spans="9:9">
      <c r="I1397" s="30">
        <f t="shared" si="21"/>
        <v>0</v>
      </c>
    </row>
    <row r="1398" spans="9:9">
      <c r="I1398" s="30">
        <f t="shared" si="21"/>
        <v>0</v>
      </c>
    </row>
    <row r="1399" spans="9:9">
      <c r="I1399" s="30">
        <f t="shared" si="21"/>
        <v>0</v>
      </c>
    </row>
    <row r="1400" spans="9:9">
      <c r="I1400" s="30">
        <f t="shared" si="21"/>
        <v>0</v>
      </c>
    </row>
    <row r="1401" spans="9:9">
      <c r="I1401" s="30">
        <f t="shared" si="21"/>
        <v>0</v>
      </c>
    </row>
    <row r="1402" spans="9:9">
      <c r="I1402" s="30">
        <f t="shared" si="21"/>
        <v>0</v>
      </c>
    </row>
    <row r="1403" spans="9:9">
      <c r="I1403" s="30">
        <f t="shared" si="21"/>
        <v>0</v>
      </c>
    </row>
    <row r="1404" spans="9:9">
      <c r="I1404" s="30">
        <f t="shared" si="21"/>
        <v>0</v>
      </c>
    </row>
    <row r="1405" spans="9:9">
      <c r="I1405" s="30">
        <f t="shared" si="21"/>
        <v>0</v>
      </c>
    </row>
    <row r="1406" spans="9:9">
      <c r="I1406" s="30">
        <f t="shared" si="21"/>
        <v>0</v>
      </c>
    </row>
    <row r="1407" spans="9:9">
      <c r="I1407" s="30">
        <f t="shared" si="21"/>
        <v>0</v>
      </c>
    </row>
    <row r="1408" spans="9:9">
      <c r="I1408" s="30">
        <f t="shared" si="21"/>
        <v>0</v>
      </c>
    </row>
    <row r="1409" spans="9:9">
      <c r="I1409" s="30">
        <f t="shared" si="21"/>
        <v>0</v>
      </c>
    </row>
    <row r="1410" spans="9:9">
      <c r="I1410" s="30">
        <f t="shared" si="21"/>
        <v>0</v>
      </c>
    </row>
    <row r="1411" spans="9:9">
      <c r="I1411" s="30">
        <f t="shared" si="21"/>
        <v>0</v>
      </c>
    </row>
    <row r="1412" spans="9:9">
      <c r="I1412" s="30">
        <f t="shared" si="21"/>
        <v>0</v>
      </c>
    </row>
    <row r="1413" spans="9:9">
      <c r="I1413" s="30">
        <f t="shared" si="21"/>
        <v>0</v>
      </c>
    </row>
    <row r="1414" spans="9:9">
      <c r="I1414" s="30">
        <f t="shared" si="21"/>
        <v>0</v>
      </c>
    </row>
    <row r="1415" spans="9:9">
      <c r="I1415" s="30">
        <f t="shared" si="21"/>
        <v>0</v>
      </c>
    </row>
    <row r="1416" spans="9:9">
      <c r="I1416" s="30">
        <f t="shared" si="21"/>
        <v>0</v>
      </c>
    </row>
    <row r="1417" spans="9:9">
      <c r="I1417" s="30">
        <f t="shared" ref="I1417:I1480" si="22">COUNTA(D1417)</f>
        <v>0</v>
      </c>
    </row>
    <row r="1418" spans="9:9">
      <c r="I1418" s="30">
        <f t="shared" si="22"/>
        <v>0</v>
      </c>
    </row>
    <row r="1419" spans="9:9">
      <c r="I1419" s="30">
        <f t="shared" si="22"/>
        <v>0</v>
      </c>
    </row>
    <row r="1420" spans="9:9">
      <c r="I1420" s="30">
        <f t="shared" si="22"/>
        <v>0</v>
      </c>
    </row>
    <row r="1421" spans="9:9">
      <c r="I1421" s="30">
        <f t="shared" si="22"/>
        <v>0</v>
      </c>
    </row>
    <row r="1422" spans="9:9">
      <c r="I1422" s="30">
        <f t="shared" si="22"/>
        <v>0</v>
      </c>
    </row>
    <row r="1423" spans="9:9">
      <c r="I1423" s="30">
        <f t="shared" si="22"/>
        <v>0</v>
      </c>
    </row>
    <row r="1424" spans="9:9">
      <c r="I1424" s="30">
        <f t="shared" si="22"/>
        <v>0</v>
      </c>
    </row>
    <row r="1425" spans="9:9">
      <c r="I1425" s="30">
        <f t="shared" si="22"/>
        <v>0</v>
      </c>
    </row>
    <row r="1426" spans="9:9">
      <c r="I1426" s="30">
        <f t="shared" si="22"/>
        <v>0</v>
      </c>
    </row>
    <row r="1427" spans="9:9">
      <c r="I1427" s="30">
        <f t="shared" si="22"/>
        <v>0</v>
      </c>
    </row>
    <row r="1428" spans="9:9">
      <c r="I1428" s="30">
        <f t="shared" si="22"/>
        <v>0</v>
      </c>
    </row>
    <row r="1429" spans="9:9">
      <c r="I1429" s="30">
        <f t="shared" si="22"/>
        <v>0</v>
      </c>
    </row>
    <row r="1430" spans="9:9">
      <c r="I1430" s="30">
        <f t="shared" si="22"/>
        <v>0</v>
      </c>
    </row>
    <row r="1431" spans="9:9">
      <c r="I1431" s="30">
        <f t="shared" si="22"/>
        <v>0</v>
      </c>
    </row>
    <row r="1432" spans="9:9">
      <c r="I1432" s="30">
        <f t="shared" si="22"/>
        <v>0</v>
      </c>
    </row>
    <row r="1433" spans="9:9">
      <c r="I1433" s="30">
        <f t="shared" si="22"/>
        <v>0</v>
      </c>
    </row>
    <row r="1434" spans="9:9">
      <c r="I1434" s="30">
        <f t="shared" si="22"/>
        <v>0</v>
      </c>
    </row>
    <row r="1435" spans="9:9">
      <c r="I1435" s="30">
        <f t="shared" si="22"/>
        <v>0</v>
      </c>
    </row>
    <row r="1436" spans="9:9">
      <c r="I1436" s="30">
        <f t="shared" si="22"/>
        <v>0</v>
      </c>
    </row>
    <row r="1437" spans="9:9">
      <c r="I1437" s="30">
        <f t="shared" si="22"/>
        <v>0</v>
      </c>
    </row>
    <row r="1438" spans="9:9">
      <c r="I1438" s="30">
        <f t="shared" si="22"/>
        <v>0</v>
      </c>
    </row>
    <row r="1439" spans="9:9">
      <c r="I1439" s="30">
        <f t="shared" si="22"/>
        <v>0</v>
      </c>
    </row>
    <row r="1440" spans="9:9">
      <c r="I1440" s="30">
        <f t="shared" si="22"/>
        <v>0</v>
      </c>
    </row>
    <row r="1441" spans="9:9">
      <c r="I1441" s="30">
        <f t="shared" si="22"/>
        <v>0</v>
      </c>
    </row>
    <row r="1442" spans="9:9">
      <c r="I1442" s="30">
        <f t="shared" si="22"/>
        <v>0</v>
      </c>
    </row>
    <row r="1443" spans="9:9">
      <c r="I1443" s="30">
        <f t="shared" si="22"/>
        <v>0</v>
      </c>
    </row>
    <row r="1444" spans="9:9">
      <c r="I1444" s="30">
        <f t="shared" si="22"/>
        <v>0</v>
      </c>
    </row>
    <row r="1445" spans="9:9">
      <c r="I1445" s="30">
        <f t="shared" si="22"/>
        <v>0</v>
      </c>
    </row>
    <row r="1446" spans="9:9">
      <c r="I1446" s="30">
        <f t="shared" si="22"/>
        <v>0</v>
      </c>
    </row>
    <row r="1447" spans="9:9">
      <c r="I1447" s="30">
        <f t="shared" si="22"/>
        <v>0</v>
      </c>
    </row>
    <row r="1448" spans="9:9">
      <c r="I1448" s="30">
        <f t="shared" si="22"/>
        <v>0</v>
      </c>
    </row>
    <row r="1449" spans="9:9">
      <c r="I1449" s="30">
        <f t="shared" si="22"/>
        <v>0</v>
      </c>
    </row>
    <row r="1450" spans="9:9">
      <c r="I1450" s="30">
        <f t="shared" si="22"/>
        <v>0</v>
      </c>
    </row>
    <row r="1451" spans="9:9">
      <c r="I1451" s="30">
        <f t="shared" si="22"/>
        <v>0</v>
      </c>
    </row>
    <row r="1452" spans="9:9">
      <c r="I1452" s="30">
        <f t="shared" si="22"/>
        <v>0</v>
      </c>
    </row>
    <row r="1453" spans="9:9">
      <c r="I1453" s="30">
        <f t="shared" si="22"/>
        <v>0</v>
      </c>
    </row>
    <row r="1454" spans="9:9">
      <c r="I1454" s="30">
        <f t="shared" si="22"/>
        <v>0</v>
      </c>
    </row>
    <row r="1455" spans="9:9">
      <c r="I1455" s="30">
        <f t="shared" si="22"/>
        <v>0</v>
      </c>
    </row>
    <row r="1456" spans="9:9">
      <c r="I1456" s="30">
        <f t="shared" si="22"/>
        <v>0</v>
      </c>
    </row>
    <row r="1457" spans="9:9">
      <c r="I1457" s="30">
        <f t="shared" si="22"/>
        <v>0</v>
      </c>
    </row>
    <row r="1458" spans="9:9">
      <c r="I1458" s="30">
        <f t="shared" si="22"/>
        <v>0</v>
      </c>
    </row>
    <row r="1459" spans="9:9">
      <c r="I1459" s="30">
        <f t="shared" si="22"/>
        <v>0</v>
      </c>
    </row>
    <row r="1460" spans="9:9">
      <c r="I1460" s="30">
        <f t="shared" si="22"/>
        <v>0</v>
      </c>
    </row>
    <row r="1461" spans="9:9">
      <c r="I1461" s="30">
        <f t="shared" si="22"/>
        <v>0</v>
      </c>
    </row>
    <row r="1462" spans="9:9">
      <c r="I1462" s="30">
        <f t="shared" si="22"/>
        <v>0</v>
      </c>
    </row>
    <row r="1463" spans="9:9">
      <c r="I1463" s="30">
        <f t="shared" si="22"/>
        <v>0</v>
      </c>
    </row>
    <row r="1464" spans="9:9">
      <c r="I1464" s="30">
        <f t="shared" si="22"/>
        <v>0</v>
      </c>
    </row>
    <row r="1465" spans="9:9">
      <c r="I1465" s="30">
        <f t="shared" si="22"/>
        <v>0</v>
      </c>
    </row>
    <row r="1466" spans="9:9">
      <c r="I1466" s="30">
        <f t="shared" si="22"/>
        <v>0</v>
      </c>
    </row>
    <row r="1467" spans="9:9">
      <c r="I1467" s="30">
        <f t="shared" si="22"/>
        <v>0</v>
      </c>
    </row>
    <row r="1468" spans="9:9">
      <c r="I1468" s="30">
        <f t="shared" si="22"/>
        <v>0</v>
      </c>
    </row>
    <row r="1469" spans="9:9">
      <c r="I1469" s="30">
        <f t="shared" si="22"/>
        <v>0</v>
      </c>
    </row>
    <row r="1470" spans="9:9">
      <c r="I1470" s="30">
        <f t="shared" si="22"/>
        <v>0</v>
      </c>
    </row>
    <row r="1471" spans="9:9">
      <c r="I1471" s="30">
        <f t="shared" si="22"/>
        <v>0</v>
      </c>
    </row>
    <row r="1472" spans="9:9">
      <c r="I1472" s="30">
        <f t="shared" si="22"/>
        <v>0</v>
      </c>
    </row>
    <row r="1473" spans="9:9">
      <c r="I1473" s="30">
        <f t="shared" si="22"/>
        <v>0</v>
      </c>
    </row>
    <row r="1474" spans="9:9">
      <c r="I1474" s="30">
        <f t="shared" si="22"/>
        <v>0</v>
      </c>
    </row>
    <row r="1475" spans="9:9">
      <c r="I1475" s="30">
        <f t="shared" si="22"/>
        <v>0</v>
      </c>
    </row>
    <row r="1476" spans="9:9">
      <c r="I1476" s="30">
        <f t="shared" si="22"/>
        <v>0</v>
      </c>
    </row>
    <row r="1477" spans="9:9">
      <c r="I1477" s="30">
        <f t="shared" si="22"/>
        <v>0</v>
      </c>
    </row>
    <row r="1478" spans="9:9">
      <c r="I1478" s="30">
        <f t="shared" si="22"/>
        <v>0</v>
      </c>
    </row>
    <row r="1479" spans="9:9">
      <c r="I1479" s="30">
        <f t="shared" si="22"/>
        <v>0</v>
      </c>
    </row>
    <row r="1480" spans="9:9">
      <c r="I1480" s="30">
        <f t="shared" si="22"/>
        <v>0</v>
      </c>
    </row>
    <row r="1481" spans="9:9">
      <c r="I1481" s="30">
        <f t="shared" ref="I1481:I1544" si="23">COUNTA(D1481)</f>
        <v>0</v>
      </c>
    </row>
    <row r="1482" spans="9:9">
      <c r="I1482" s="30">
        <f t="shared" si="23"/>
        <v>0</v>
      </c>
    </row>
    <row r="1483" spans="9:9">
      <c r="I1483" s="30">
        <f t="shared" si="23"/>
        <v>0</v>
      </c>
    </row>
    <row r="1484" spans="9:9">
      <c r="I1484" s="30">
        <f t="shared" si="23"/>
        <v>0</v>
      </c>
    </row>
    <row r="1485" spans="9:9">
      <c r="I1485" s="30">
        <f t="shared" si="23"/>
        <v>0</v>
      </c>
    </row>
    <row r="1486" spans="9:9">
      <c r="I1486" s="30">
        <f t="shared" si="23"/>
        <v>0</v>
      </c>
    </row>
    <row r="1487" spans="9:9">
      <c r="I1487" s="30">
        <f t="shared" si="23"/>
        <v>0</v>
      </c>
    </row>
    <row r="1488" spans="9:9">
      <c r="I1488" s="30">
        <f t="shared" si="23"/>
        <v>0</v>
      </c>
    </row>
    <row r="1489" spans="9:9">
      <c r="I1489" s="30">
        <f t="shared" si="23"/>
        <v>0</v>
      </c>
    </row>
    <row r="1490" spans="9:9">
      <c r="I1490" s="30">
        <f t="shared" si="23"/>
        <v>0</v>
      </c>
    </row>
    <row r="1491" spans="9:9">
      <c r="I1491" s="30">
        <f t="shared" si="23"/>
        <v>0</v>
      </c>
    </row>
    <row r="1492" spans="9:9">
      <c r="I1492" s="30">
        <f t="shared" si="23"/>
        <v>0</v>
      </c>
    </row>
    <row r="1493" spans="9:9">
      <c r="I1493" s="30">
        <f t="shared" si="23"/>
        <v>0</v>
      </c>
    </row>
    <row r="1494" spans="9:9">
      <c r="I1494" s="30">
        <f t="shared" si="23"/>
        <v>0</v>
      </c>
    </row>
    <row r="1495" spans="9:9">
      <c r="I1495" s="30">
        <f t="shared" si="23"/>
        <v>0</v>
      </c>
    </row>
    <row r="1496" spans="9:9">
      <c r="I1496" s="30">
        <f t="shared" si="23"/>
        <v>0</v>
      </c>
    </row>
    <row r="1497" spans="9:9">
      <c r="I1497" s="30">
        <f t="shared" si="23"/>
        <v>0</v>
      </c>
    </row>
    <row r="1498" spans="9:9">
      <c r="I1498" s="30">
        <f t="shared" si="23"/>
        <v>0</v>
      </c>
    </row>
    <row r="1499" spans="9:9">
      <c r="I1499" s="30">
        <f t="shared" si="23"/>
        <v>0</v>
      </c>
    </row>
    <row r="1500" spans="9:9">
      <c r="I1500" s="30">
        <f t="shared" si="23"/>
        <v>0</v>
      </c>
    </row>
    <row r="1501" spans="9:9">
      <c r="I1501" s="30">
        <f t="shared" si="23"/>
        <v>0</v>
      </c>
    </row>
    <row r="1502" spans="9:9">
      <c r="I1502" s="30">
        <f t="shared" si="23"/>
        <v>0</v>
      </c>
    </row>
    <row r="1503" spans="9:9">
      <c r="I1503" s="30">
        <f t="shared" si="23"/>
        <v>0</v>
      </c>
    </row>
    <row r="1504" spans="9:9">
      <c r="I1504" s="30">
        <f t="shared" si="23"/>
        <v>0</v>
      </c>
    </row>
    <row r="1505" spans="9:9">
      <c r="I1505" s="30">
        <f t="shared" si="23"/>
        <v>0</v>
      </c>
    </row>
    <row r="1506" spans="9:9">
      <c r="I1506" s="30">
        <f t="shared" si="23"/>
        <v>0</v>
      </c>
    </row>
    <row r="1507" spans="9:9">
      <c r="I1507" s="30">
        <f t="shared" si="23"/>
        <v>0</v>
      </c>
    </row>
    <row r="1508" spans="9:9">
      <c r="I1508" s="30">
        <f t="shared" si="23"/>
        <v>0</v>
      </c>
    </row>
    <row r="1509" spans="9:9">
      <c r="I1509" s="30">
        <f t="shared" si="23"/>
        <v>0</v>
      </c>
    </row>
    <row r="1510" spans="9:9">
      <c r="I1510" s="30">
        <f t="shared" si="23"/>
        <v>0</v>
      </c>
    </row>
    <row r="1511" spans="9:9">
      <c r="I1511" s="30">
        <f t="shared" si="23"/>
        <v>0</v>
      </c>
    </row>
    <row r="1512" spans="9:9">
      <c r="I1512" s="30">
        <f t="shared" si="23"/>
        <v>0</v>
      </c>
    </row>
    <row r="1513" spans="9:9">
      <c r="I1513" s="30">
        <f t="shared" si="23"/>
        <v>0</v>
      </c>
    </row>
    <row r="1514" spans="9:9">
      <c r="I1514" s="30">
        <f t="shared" si="23"/>
        <v>0</v>
      </c>
    </row>
    <row r="1515" spans="9:9">
      <c r="I1515" s="30">
        <f t="shared" si="23"/>
        <v>0</v>
      </c>
    </row>
    <row r="1516" spans="9:9">
      <c r="I1516" s="30">
        <f t="shared" si="23"/>
        <v>0</v>
      </c>
    </row>
    <row r="1517" spans="9:9">
      <c r="I1517" s="30">
        <f t="shared" si="23"/>
        <v>0</v>
      </c>
    </row>
    <row r="1518" spans="9:9">
      <c r="I1518" s="30">
        <f t="shared" si="23"/>
        <v>0</v>
      </c>
    </row>
    <row r="1519" spans="9:9">
      <c r="I1519" s="30">
        <f t="shared" si="23"/>
        <v>0</v>
      </c>
    </row>
    <row r="1520" spans="9:9">
      <c r="I1520" s="30">
        <f t="shared" si="23"/>
        <v>0</v>
      </c>
    </row>
    <row r="1521" spans="9:9">
      <c r="I1521" s="30">
        <f t="shared" si="23"/>
        <v>0</v>
      </c>
    </row>
    <row r="1522" spans="9:9">
      <c r="I1522" s="30">
        <f t="shared" si="23"/>
        <v>0</v>
      </c>
    </row>
    <row r="1523" spans="9:9">
      <c r="I1523" s="30">
        <f t="shared" si="23"/>
        <v>0</v>
      </c>
    </row>
    <row r="1524" spans="9:9">
      <c r="I1524" s="30">
        <f t="shared" si="23"/>
        <v>0</v>
      </c>
    </row>
    <row r="1525" spans="9:9">
      <c r="I1525" s="30">
        <f t="shared" si="23"/>
        <v>0</v>
      </c>
    </row>
    <row r="1526" spans="9:9">
      <c r="I1526" s="30">
        <f t="shared" si="23"/>
        <v>0</v>
      </c>
    </row>
    <row r="1527" spans="9:9">
      <c r="I1527" s="30">
        <f t="shared" si="23"/>
        <v>0</v>
      </c>
    </row>
    <row r="1528" spans="9:9">
      <c r="I1528" s="30">
        <f t="shared" si="23"/>
        <v>0</v>
      </c>
    </row>
    <row r="1529" spans="9:9">
      <c r="I1529" s="30">
        <f t="shared" si="23"/>
        <v>0</v>
      </c>
    </row>
    <row r="1530" spans="9:9">
      <c r="I1530" s="30">
        <f t="shared" si="23"/>
        <v>0</v>
      </c>
    </row>
    <row r="1531" spans="9:9">
      <c r="I1531" s="30">
        <f t="shared" si="23"/>
        <v>0</v>
      </c>
    </row>
    <row r="1532" spans="9:9">
      <c r="I1532" s="30">
        <f t="shared" si="23"/>
        <v>0</v>
      </c>
    </row>
    <row r="1533" spans="9:9">
      <c r="I1533" s="30">
        <f t="shared" si="23"/>
        <v>0</v>
      </c>
    </row>
    <row r="1534" spans="9:9">
      <c r="I1534" s="30">
        <f t="shared" si="23"/>
        <v>0</v>
      </c>
    </row>
    <row r="1535" spans="9:9">
      <c r="I1535" s="30">
        <f t="shared" si="23"/>
        <v>0</v>
      </c>
    </row>
    <row r="1536" spans="9:9">
      <c r="I1536" s="30">
        <f t="shared" si="23"/>
        <v>0</v>
      </c>
    </row>
    <row r="1537" spans="9:9">
      <c r="I1537" s="30">
        <f t="shared" si="23"/>
        <v>0</v>
      </c>
    </row>
    <row r="1538" spans="9:9">
      <c r="I1538" s="30">
        <f t="shared" si="23"/>
        <v>0</v>
      </c>
    </row>
    <row r="1539" spans="9:9">
      <c r="I1539" s="30">
        <f t="shared" si="23"/>
        <v>0</v>
      </c>
    </row>
    <row r="1540" spans="9:9">
      <c r="I1540" s="30">
        <f t="shared" si="23"/>
        <v>0</v>
      </c>
    </row>
    <row r="1541" spans="9:9">
      <c r="I1541" s="30">
        <f t="shared" si="23"/>
        <v>0</v>
      </c>
    </row>
    <row r="1542" spans="9:9">
      <c r="I1542" s="30">
        <f t="shared" si="23"/>
        <v>0</v>
      </c>
    </row>
    <row r="1543" spans="9:9">
      <c r="I1543" s="30">
        <f t="shared" si="23"/>
        <v>0</v>
      </c>
    </row>
    <row r="1544" spans="9:9">
      <c r="I1544" s="30">
        <f t="shared" si="23"/>
        <v>0</v>
      </c>
    </row>
    <row r="1545" spans="9:9">
      <c r="I1545" s="30">
        <f t="shared" ref="I1545:I1608" si="24">COUNTA(D1545)</f>
        <v>0</v>
      </c>
    </row>
    <row r="1546" spans="9:9">
      <c r="I1546" s="30">
        <f t="shared" si="24"/>
        <v>0</v>
      </c>
    </row>
    <row r="1547" spans="9:9">
      <c r="I1547" s="30">
        <f t="shared" si="24"/>
        <v>0</v>
      </c>
    </row>
    <row r="1548" spans="9:9">
      <c r="I1548" s="30">
        <f t="shared" si="24"/>
        <v>0</v>
      </c>
    </row>
    <row r="1549" spans="9:9">
      <c r="I1549" s="30">
        <f t="shared" si="24"/>
        <v>0</v>
      </c>
    </row>
    <row r="1550" spans="9:9">
      <c r="I1550" s="30">
        <f t="shared" si="24"/>
        <v>0</v>
      </c>
    </row>
    <row r="1551" spans="9:9">
      <c r="I1551" s="30">
        <f t="shared" si="24"/>
        <v>0</v>
      </c>
    </row>
    <row r="1552" spans="9:9">
      <c r="I1552" s="30">
        <f t="shared" si="24"/>
        <v>0</v>
      </c>
    </row>
    <row r="1553" spans="9:9">
      <c r="I1553" s="30">
        <f t="shared" si="24"/>
        <v>0</v>
      </c>
    </row>
    <row r="1554" spans="9:9">
      <c r="I1554" s="30">
        <f t="shared" si="24"/>
        <v>0</v>
      </c>
    </row>
    <row r="1555" spans="9:9">
      <c r="I1555" s="30">
        <f t="shared" si="24"/>
        <v>0</v>
      </c>
    </row>
    <row r="1556" spans="9:9">
      <c r="I1556" s="30">
        <f t="shared" si="24"/>
        <v>0</v>
      </c>
    </row>
    <row r="1557" spans="9:9">
      <c r="I1557" s="30">
        <f t="shared" si="24"/>
        <v>0</v>
      </c>
    </row>
    <row r="1558" spans="9:9">
      <c r="I1558" s="30">
        <f t="shared" si="24"/>
        <v>0</v>
      </c>
    </row>
    <row r="1559" spans="9:9">
      <c r="I1559" s="30">
        <f t="shared" si="24"/>
        <v>0</v>
      </c>
    </row>
    <row r="1560" spans="9:9">
      <c r="I1560" s="30">
        <f t="shared" si="24"/>
        <v>0</v>
      </c>
    </row>
    <row r="1561" spans="9:9">
      <c r="I1561" s="30">
        <f t="shared" si="24"/>
        <v>0</v>
      </c>
    </row>
    <row r="1562" spans="9:9">
      <c r="I1562" s="30">
        <f t="shared" si="24"/>
        <v>0</v>
      </c>
    </row>
    <row r="1563" spans="9:9">
      <c r="I1563" s="30">
        <f t="shared" si="24"/>
        <v>0</v>
      </c>
    </row>
    <row r="1564" spans="9:9">
      <c r="I1564" s="30">
        <f t="shared" si="24"/>
        <v>0</v>
      </c>
    </row>
    <row r="1565" spans="9:9">
      <c r="I1565" s="30">
        <f t="shared" si="24"/>
        <v>0</v>
      </c>
    </row>
    <row r="1566" spans="9:9">
      <c r="I1566" s="30">
        <f t="shared" si="24"/>
        <v>0</v>
      </c>
    </row>
    <row r="1567" spans="9:9">
      <c r="I1567" s="30">
        <f t="shared" si="24"/>
        <v>0</v>
      </c>
    </row>
    <row r="1568" spans="9:9">
      <c r="I1568" s="30">
        <f t="shared" si="24"/>
        <v>0</v>
      </c>
    </row>
    <row r="1569" spans="9:9">
      <c r="I1569" s="30">
        <f t="shared" si="24"/>
        <v>0</v>
      </c>
    </row>
    <row r="1570" spans="9:9">
      <c r="I1570" s="30">
        <f t="shared" si="24"/>
        <v>0</v>
      </c>
    </row>
    <row r="1571" spans="9:9">
      <c r="I1571" s="30">
        <f t="shared" si="24"/>
        <v>0</v>
      </c>
    </row>
    <row r="1572" spans="9:9">
      <c r="I1572" s="30">
        <f t="shared" si="24"/>
        <v>0</v>
      </c>
    </row>
    <row r="1573" spans="9:9">
      <c r="I1573" s="30">
        <f t="shared" si="24"/>
        <v>0</v>
      </c>
    </row>
    <row r="1574" spans="9:9">
      <c r="I1574" s="30">
        <f t="shared" si="24"/>
        <v>0</v>
      </c>
    </row>
    <row r="1575" spans="9:9">
      <c r="I1575" s="30">
        <f t="shared" si="24"/>
        <v>0</v>
      </c>
    </row>
    <row r="1576" spans="9:9">
      <c r="I1576" s="30">
        <f t="shared" si="24"/>
        <v>0</v>
      </c>
    </row>
    <row r="1577" spans="9:9">
      <c r="I1577" s="30">
        <f t="shared" si="24"/>
        <v>0</v>
      </c>
    </row>
    <row r="1578" spans="9:9">
      <c r="I1578" s="30">
        <f t="shared" si="24"/>
        <v>0</v>
      </c>
    </row>
    <row r="1579" spans="9:9">
      <c r="I1579" s="30">
        <f t="shared" si="24"/>
        <v>0</v>
      </c>
    </row>
    <row r="1580" spans="9:9">
      <c r="I1580" s="30">
        <f t="shared" si="24"/>
        <v>0</v>
      </c>
    </row>
    <row r="1581" spans="9:9">
      <c r="I1581" s="30">
        <f t="shared" si="24"/>
        <v>0</v>
      </c>
    </row>
    <row r="1582" spans="9:9">
      <c r="I1582" s="30">
        <f t="shared" si="24"/>
        <v>0</v>
      </c>
    </row>
    <row r="1583" spans="9:9">
      <c r="I1583" s="30">
        <f t="shared" si="24"/>
        <v>0</v>
      </c>
    </row>
    <row r="1584" spans="9:9">
      <c r="I1584" s="30">
        <f t="shared" si="24"/>
        <v>0</v>
      </c>
    </row>
    <row r="1585" spans="9:9">
      <c r="I1585" s="30">
        <f t="shared" si="24"/>
        <v>0</v>
      </c>
    </row>
    <row r="1586" spans="9:9">
      <c r="I1586" s="30">
        <f t="shared" si="24"/>
        <v>0</v>
      </c>
    </row>
    <row r="1587" spans="9:9">
      <c r="I1587" s="30">
        <f t="shared" si="24"/>
        <v>0</v>
      </c>
    </row>
    <row r="1588" spans="9:9">
      <c r="I1588" s="30">
        <f t="shared" si="24"/>
        <v>0</v>
      </c>
    </row>
    <row r="1589" spans="9:9">
      <c r="I1589" s="30">
        <f t="shared" si="24"/>
        <v>0</v>
      </c>
    </row>
    <row r="1590" spans="9:9">
      <c r="I1590" s="30">
        <f t="shared" si="24"/>
        <v>0</v>
      </c>
    </row>
    <row r="1591" spans="9:9">
      <c r="I1591" s="30">
        <f t="shared" si="24"/>
        <v>0</v>
      </c>
    </row>
    <row r="1592" spans="9:9">
      <c r="I1592" s="30">
        <f t="shared" si="24"/>
        <v>0</v>
      </c>
    </row>
    <row r="1593" spans="9:9">
      <c r="I1593" s="30">
        <f t="shared" si="24"/>
        <v>0</v>
      </c>
    </row>
    <row r="1594" spans="9:9">
      <c r="I1594" s="30">
        <f t="shared" si="24"/>
        <v>0</v>
      </c>
    </row>
    <row r="1595" spans="9:9">
      <c r="I1595" s="30">
        <f t="shared" si="24"/>
        <v>0</v>
      </c>
    </row>
    <row r="1596" spans="9:9">
      <c r="I1596" s="30">
        <f t="shared" si="24"/>
        <v>0</v>
      </c>
    </row>
    <row r="1597" spans="9:9">
      <c r="I1597" s="30">
        <f t="shared" si="24"/>
        <v>0</v>
      </c>
    </row>
    <row r="1598" spans="9:9">
      <c r="I1598" s="30">
        <f t="shared" si="24"/>
        <v>0</v>
      </c>
    </row>
    <row r="1599" spans="9:9">
      <c r="I1599" s="30">
        <f t="shared" si="24"/>
        <v>0</v>
      </c>
    </row>
    <row r="1600" spans="9:9">
      <c r="I1600" s="30">
        <f t="shared" si="24"/>
        <v>0</v>
      </c>
    </row>
    <row r="1601" spans="9:9">
      <c r="I1601" s="30">
        <f t="shared" si="24"/>
        <v>0</v>
      </c>
    </row>
    <row r="1602" spans="9:9">
      <c r="I1602" s="30">
        <f t="shared" si="24"/>
        <v>0</v>
      </c>
    </row>
    <row r="1603" spans="9:9">
      <c r="I1603" s="30">
        <f t="shared" si="24"/>
        <v>0</v>
      </c>
    </row>
    <row r="1604" spans="9:9">
      <c r="I1604" s="30">
        <f t="shared" si="24"/>
        <v>0</v>
      </c>
    </row>
    <row r="1605" spans="9:9">
      <c r="I1605" s="30">
        <f t="shared" si="24"/>
        <v>0</v>
      </c>
    </row>
    <row r="1606" spans="9:9">
      <c r="I1606" s="30">
        <f t="shared" si="24"/>
        <v>0</v>
      </c>
    </row>
    <row r="1607" spans="9:9">
      <c r="I1607" s="30">
        <f t="shared" si="24"/>
        <v>0</v>
      </c>
    </row>
    <row r="1608" spans="9:9">
      <c r="I1608" s="30">
        <f t="shared" si="24"/>
        <v>0</v>
      </c>
    </row>
    <row r="1609" spans="9:9">
      <c r="I1609" s="30">
        <f t="shared" ref="I1609:I1672" si="25">COUNTA(D1609)</f>
        <v>0</v>
      </c>
    </row>
    <row r="1610" spans="9:9">
      <c r="I1610" s="30">
        <f t="shared" si="25"/>
        <v>0</v>
      </c>
    </row>
    <row r="1611" spans="9:9">
      <c r="I1611" s="30">
        <f t="shared" si="25"/>
        <v>0</v>
      </c>
    </row>
    <row r="1612" spans="9:9">
      <c r="I1612" s="30">
        <f t="shared" si="25"/>
        <v>0</v>
      </c>
    </row>
    <row r="1613" spans="9:9">
      <c r="I1613" s="30">
        <f t="shared" si="25"/>
        <v>0</v>
      </c>
    </row>
    <row r="1614" spans="9:9">
      <c r="I1614" s="30">
        <f t="shared" si="25"/>
        <v>0</v>
      </c>
    </row>
    <row r="1615" spans="9:9">
      <c r="I1615" s="30">
        <f t="shared" si="25"/>
        <v>0</v>
      </c>
    </row>
    <row r="1616" spans="9:9">
      <c r="I1616" s="30">
        <f t="shared" si="25"/>
        <v>0</v>
      </c>
    </row>
    <row r="1617" spans="9:9">
      <c r="I1617" s="30">
        <f t="shared" si="25"/>
        <v>0</v>
      </c>
    </row>
    <row r="1618" spans="9:9">
      <c r="I1618" s="30">
        <f t="shared" si="25"/>
        <v>0</v>
      </c>
    </row>
    <row r="1619" spans="9:9">
      <c r="I1619" s="30">
        <f t="shared" si="25"/>
        <v>0</v>
      </c>
    </row>
    <row r="1620" spans="9:9">
      <c r="I1620" s="30">
        <f t="shared" si="25"/>
        <v>0</v>
      </c>
    </row>
    <row r="1621" spans="9:9">
      <c r="I1621" s="30">
        <f t="shared" si="25"/>
        <v>0</v>
      </c>
    </row>
    <row r="1622" spans="9:9">
      <c r="I1622" s="30">
        <f t="shared" si="25"/>
        <v>0</v>
      </c>
    </row>
    <row r="1623" spans="9:9">
      <c r="I1623" s="30">
        <f t="shared" si="25"/>
        <v>0</v>
      </c>
    </row>
    <row r="1624" spans="9:9">
      <c r="I1624" s="30">
        <f t="shared" si="25"/>
        <v>0</v>
      </c>
    </row>
    <row r="1625" spans="9:9">
      <c r="I1625" s="30">
        <f t="shared" si="25"/>
        <v>0</v>
      </c>
    </row>
    <row r="1626" spans="9:9">
      <c r="I1626" s="30">
        <f t="shared" si="25"/>
        <v>0</v>
      </c>
    </row>
    <row r="1627" spans="9:9">
      <c r="I1627" s="30">
        <f t="shared" si="25"/>
        <v>0</v>
      </c>
    </row>
    <row r="1628" spans="9:9">
      <c r="I1628" s="30">
        <f t="shared" si="25"/>
        <v>0</v>
      </c>
    </row>
    <row r="1629" spans="9:9">
      <c r="I1629" s="30">
        <f t="shared" si="25"/>
        <v>0</v>
      </c>
    </row>
    <row r="1630" spans="9:9">
      <c r="I1630" s="30">
        <f t="shared" si="25"/>
        <v>0</v>
      </c>
    </row>
    <row r="1631" spans="9:9">
      <c r="I1631" s="30">
        <f t="shared" si="25"/>
        <v>0</v>
      </c>
    </row>
    <row r="1632" spans="9:9">
      <c r="I1632" s="30">
        <f t="shared" si="25"/>
        <v>0</v>
      </c>
    </row>
    <row r="1633" spans="9:9">
      <c r="I1633" s="30">
        <f t="shared" si="25"/>
        <v>0</v>
      </c>
    </row>
    <row r="1634" spans="9:9">
      <c r="I1634" s="30">
        <f t="shared" si="25"/>
        <v>0</v>
      </c>
    </row>
    <row r="1635" spans="9:9">
      <c r="I1635" s="30">
        <f t="shared" si="25"/>
        <v>0</v>
      </c>
    </row>
    <row r="1636" spans="9:9">
      <c r="I1636" s="30">
        <f t="shared" si="25"/>
        <v>0</v>
      </c>
    </row>
    <row r="1637" spans="9:9">
      <c r="I1637" s="30">
        <f t="shared" si="25"/>
        <v>0</v>
      </c>
    </row>
    <row r="1638" spans="9:9">
      <c r="I1638" s="30">
        <f t="shared" si="25"/>
        <v>0</v>
      </c>
    </row>
    <row r="1639" spans="9:9">
      <c r="I1639" s="30">
        <f t="shared" si="25"/>
        <v>0</v>
      </c>
    </row>
    <row r="1640" spans="9:9">
      <c r="I1640" s="30">
        <f t="shared" si="25"/>
        <v>0</v>
      </c>
    </row>
    <row r="1641" spans="9:9">
      <c r="I1641" s="30">
        <f t="shared" si="25"/>
        <v>0</v>
      </c>
    </row>
    <row r="1642" spans="9:9">
      <c r="I1642" s="30">
        <f t="shared" si="25"/>
        <v>0</v>
      </c>
    </row>
    <row r="1643" spans="9:9">
      <c r="I1643" s="30">
        <f t="shared" si="25"/>
        <v>0</v>
      </c>
    </row>
    <row r="1644" spans="9:9">
      <c r="I1644" s="30">
        <f t="shared" si="25"/>
        <v>0</v>
      </c>
    </row>
    <row r="1645" spans="9:9">
      <c r="I1645" s="30">
        <f t="shared" si="25"/>
        <v>0</v>
      </c>
    </row>
    <row r="1646" spans="9:9">
      <c r="I1646" s="30">
        <f t="shared" si="25"/>
        <v>0</v>
      </c>
    </row>
    <row r="1647" spans="9:9">
      <c r="I1647" s="30">
        <f t="shared" si="25"/>
        <v>0</v>
      </c>
    </row>
    <row r="1648" spans="9:9">
      <c r="I1648" s="30">
        <f t="shared" si="25"/>
        <v>0</v>
      </c>
    </row>
    <row r="1649" spans="9:9">
      <c r="I1649" s="30">
        <f t="shared" si="25"/>
        <v>0</v>
      </c>
    </row>
    <row r="1650" spans="9:9">
      <c r="I1650" s="30">
        <f t="shared" si="25"/>
        <v>0</v>
      </c>
    </row>
    <row r="1651" spans="9:9">
      <c r="I1651" s="30">
        <f t="shared" si="25"/>
        <v>0</v>
      </c>
    </row>
    <row r="1652" spans="9:9">
      <c r="I1652" s="30">
        <f t="shared" si="25"/>
        <v>0</v>
      </c>
    </row>
    <row r="1653" spans="9:9">
      <c r="I1653" s="30">
        <f t="shared" si="25"/>
        <v>0</v>
      </c>
    </row>
    <row r="1654" spans="9:9">
      <c r="I1654" s="30">
        <f t="shared" si="25"/>
        <v>0</v>
      </c>
    </row>
    <row r="1655" spans="9:9">
      <c r="I1655" s="30">
        <f t="shared" si="25"/>
        <v>0</v>
      </c>
    </row>
    <row r="1656" spans="9:9">
      <c r="I1656" s="30">
        <f t="shared" si="25"/>
        <v>0</v>
      </c>
    </row>
    <row r="1657" spans="9:9">
      <c r="I1657" s="30">
        <f t="shared" si="25"/>
        <v>0</v>
      </c>
    </row>
    <row r="1658" spans="9:9">
      <c r="I1658" s="30">
        <f t="shared" si="25"/>
        <v>0</v>
      </c>
    </row>
    <row r="1659" spans="9:9">
      <c r="I1659" s="30">
        <f t="shared" si="25"/>
        <v>0</v>
      </c>
    </row>
    <row r="1660" spans="9:9">
      <c r="I1660" s="30">
        <f t="shared" si="25"/>
        <v>0</v>
      </c>
    </row>
    <row r="1661" spans="9:9">
      <c r="I1661" s="30">
        <f t="shared" si="25"/>
        <v>0</v>
      </c>
    </row>
    <row r="1662" spans="9:9">
      <c r="I1662" s="30">
        <f t="shared" si="25"/>
        <v>0</v>
      </c>
    </row>
    <row r="1663" spans="9:9">
      <c r="I1663" s="30">
        <f t="shared" si="25"/>
        <v>0</v>
      </c>
    </row>
    <row r="1664" spans="9:9">
      <c r="I1664" s="30">
        <f t="shared" si="25"/>
        <v>0</v>
      </c>
    </row>
    <row r="1665" spans="9:9">
      <c r="I1665" s="30">
        <f t="shared" si="25"/>
        <v>0</v>
      </c>
    </row>
    <row r="1666" spans="9:9">
      <c r="I1666" s="30">
        <f t="shared" si="25"/>
        <v>0</v>
      </c>
    </row>
    <row r="1667" spans="9:9">
      <c r="I1667" s="30">
        <f t="shared" si="25"/>
        <v>0</v>
      </c>
    </row>
    <row r="1668" spans="9:9">
      <c r="I1668" s="30">
        <f t="shared" si="25"/>
        <v>0</v>
      </c>
    </row>
    <row r="1669" spans="9:9">
      <c r="I1669" s="30">
        <f t="shared" si="25"/>
        <v>0</v>
      </c>
    </row>
    <row r="1670" spans="9:9">
      <c r="I1670" s="30">
        <f t="shared" si="25"/>
        <v>0</v>
      </c>
    </row>
    <row r="1671" spans="9:9">
      <c r="I1671" s="30">
        <f t="shared" si="25"/>
        <v>0</v>
      </c>
    </row>
    <row r="1672" spans="9:9">
      <c r="I1672" s="30">
        <f t="shared" si="25"/>
        <v>0</v>
      </c>
    </row>
    <row r="1673" spans="9:9">
      <c r="I1673" s="30">
        <f t="shared" ref="I1673:I1736" si="26">COUNTA(D1673)</f>
        <v>0</v>
      </c>
    </row>
    <row r="1674" spans="9:9">
      <c r="I1674" s="30">
        <f t="shared" si="26"/>
        <v>0</v>
      </c>
    </row>
    <row r="1675" spans="9:9">
      <c r="I1675" s="30">
        <f t="shared" si="26"/>
        <v>0</v>
      </c>
    </row>
    <row r="1676" spans="9:9">
      <c r="I1676" s="30">
        <f t="shared" si="26"/>
        <v>0</v>
      </c>
    </row>
    <row r="1677" spans="9:9">
      <c r="I1677" s="30">
        <f t="shared" si="26"/>
        <v>0</v>
      </c>
    </row>
    <row r="1678" spans="9:9">
      <c r="I1678" s="30">
        <f t="shared" si="26"/>
        <v>0</v>
      </c>
    </row>
    <row r="1679" spans="9:9">
      <c r="I1679" s="30">
        <f t="shared" si="26"/>
        <v>0</v>
      </c>
    </row>
    <row r="1680" spans="9:9">
      <c r="I1680" s="30">
        <f t="shared" si="26"/>
        <v>0</v>
      </c>
    </row>
    <row r="1681" spans="9:9">
      <c r="I1681" s="30">
        <f t="shared" si="26"/>
        <v>0</v>
      </c>
    </row>
    <row r="1682" spans="9:9">
      <c r="I1682" s="30">
        <f t="shared" si="26"/>
        <v>0</v>
      </c>
    </row>
    <row r="1683" spans="9:9">
      <c r="I1683" s="30">
        <f t="shared" si="26"/>
        <v>0</v>
      </c>
    </row>
    <row r="1684" spans="9:9">
      <c r="I1684" s="30">
        <f t="shared" si="26"/>
        <v>0</v>
      </c>
    </row>
    <row r="1685" spans="9:9">
      <c r="I1685" s="30">
        <f t="shared" si="26"/>
        <v>0</v>
      </c>
    </row>
    <row r="1686" spans="9:9">
      <c r="I1686" s="30">
        <f t="shared" si="26"/>
        <v>0</v>
      </c>
    </row>
    <row r="1687" spans="9:9">
      <c r="I1687" s="30">
        <f t="shared" si="26"/>
        <v>0</v>
      </c>
    </row>
    <row r="1688" spans="9:9">
      <c r="I1688" s="30">
        <f t="shared" si="26"/>
        <v>0</v>
      </c>
    </row>
    <row r="1689" spans="9:9">
      <c r="I1689" s="30">
        <f t="shared" si="26"/>
        <v>0</v>
      </c>
    </row>
    <row r="1690" spans="9:9">
      <c r="I1690" s="30">
        <f t="shared" si="26"/>
        <v>0</v>
      </c>
    </row>
    <row r="1691" spans="9:9">
      <c r="I1691" s="30">
        <f t="shared" si="26"/>
        <v>0</v>
      </c>
    </row>
    <row r="1692" spans="9:9">
      <c r="I1692" s="30">
        <f t="shared" si="26"/>
        <v>0</v>
      </c>
    </row>
    <row r="1693" spans="9:9">
      <c r="I1693" s="30">
        <f t="shared" si="26"/>
        <v>0</v>
      </c>
    </row>
    <row r="1694" spans="9:9">
      <c r="I1694" s="30">
        <f t="shared" si="26"/>
        <v>0</v>
      </c>
    </row>
    <row r="1695" spans="9:9">
      <c r="I1695" s="30">
        <f t="shared" si="26"/>
        <v>0</v>
      </c>
    </row>
    <row r="1696" spans="9:9">
      <c r="I1696" s="30">
        <f t="shared" si="26"/>
        <v>0</v>
      </c>
    </row>
    <row r="1697" spans="9:9">
      <c r="I1697" s="30">
        <f t="shared" si="26"/>
        <v>0</v>
      </c>
    </row>
    <row r="1698" spans="9:9">
      <c r="I1698" s="30">
        <f t="shared" si="26"/>
        <v>0</v>
      </c>
    </row>
    <row r="1699" spans="9:9">
      <c r="I1699" s="30">
        <f t="shared" si="26"/>
        <v>0</v>
      </c>
    </row>
    <row r="1700" spans="9:9">
      <c r="I1700" s="30">
        <f t="shared" si="26"/>
        <v>0</v>
      </c>
    </row>
    <row r="1701" spans="9:9">
      <c r="I1701" s="30">
        <f t="shared" si="26"/>
        <v>0</v>
      </c>
    </row>
    <row r="1702" spans="9:9">
      <c r="I1702" s="30">
        <f t="shared" si="26"/>
        <v>0</v>
      </c>
    </row>
    <row r="1703" spans="9:9">
      <c r="I1703" s="30">
        <f t="shared" si="26"/>
        <v>0</v>
      </c>
    </row>
    <row r="1704" spans="9:9">
      <c r="I1704" s="30">
        <f t="shared" si="26"/>
        <v>0</v>
      </c>
    </row>
    <row r="1705" spans="9:9">
      <c r="I1705" s="30">
        <f t="shared" si="26"/>
        <v>0</v>
      </c>
    </row>
    <row r="1706" spans="9:9">
      <c r="I1706" s="30">
        <f t="shared" si="26"/>
        <v>0</v>
      </c>
    </row>
    <row r="1707" spans="9:9">
      <c r="I1707" s="30">
        <f t="shared" si="26"/>
        <v>0</v>
      </c>
    </row>
    <row r="1708" spans="9:9">
      <c r="I1708" s="30">
        <f t="shared" si="26"/>
        <v>0</v>
      </c>
    </row>
    <row r="1709" spans="9:9">
      <c r="I1709" s="30">
        <f t="shared" si="26"/>
        <v>0</v>
      </c>
    </row>
    <row r="1710" spans="9:9">
      <c r="I1710" s="30">
        <f t="shared" si="26"/>
        <v>0</v>
      </c>
    </row>
    <row r="1711" spans="9:9">
      <c r="I1711" s="30">
        <f t="shared" si="26"/>
        <v>0</v>
      </c>
    </row>
    <row r="1712" spans="9:9">
      <c r="I1712" s="30">
        <f t="shared" si="26"/>
        <v>0</v>
      </c>
    </row>
    <row r="1713" spans="9:9">
      <c r="I1713" s="30">
        <f t="shared" si="26"/>
        <v>0</v>
      </c>
    </row>
    <row r="1714" spans="9:9">
      <c r="I1714" s="30">
        <f t="shared" si="26"/>
        <v>0</v>
      </c>
    </row>
    <row r="1715" spans="9:9">
      <c r="I1715" s="30">
        <f t="shared" si="26"/>
        <v>0</v>
      </c>
    </row>
    <row r="1716" spans="9:9">
      <c r="I1716" s="30">
        <f t="shared" si="26"/>
        <v>0</v>
      </c>
    </row>
    <row r="1717" spans="9:9">
      <c r="I1717" s="30">
        <f t="shared" si="26"/>
        <v>0</v>
      </c>
    </row>
    <row r="1718" spans="9:9">
      <c r="I1718" s="30">
        <f t="shared" si="26"/>
        <v>0</v>
      </c>
    </row>
    <row r="1719" spans="9:9">
      <c r="I1719" s="30">
        <f t="shared" si="26"/>
        <v>0</v>
      </c>
    </row>
    <row r="1720" spans="9:9">
      <c r="I1720" s="30">
        <f t="shared" si="26"/>
        <v>0</v>
      </c>
    </row>
    <row r="1721" spans="9:9">
      <c r="I1721" s="30">
        <f t="shared" si="26"/>
        <v>0</v>
      </c>
    </row>
    <row r="1722" spans="9:9">
      <c r="I1722" s="30">
        <f t="shared" si="26"/>
        <v>0</v>
      </c>
    </row>
    <row r="1723" spans="9:9">
      <c r="I1723" s="30">
        <f t="shared" si="26"/>
        <v>0</v>
      </c>
    </row>
    <row r="1724" spans="9:9">
      <c r="I1724" s="30">
        <f t="shared" si="26"/>
        <v>0</v>
      </c>
    </row>
    <row r="1725" spans="9:9">
      <c r="I1725" s="30">
        <f t="shared" si="26"/>
        <v>0</v>
      </c>
    </row>
    <row r="1726" spans="9:9">
      <c r="I1726" s="30">
        <f t="shared" si="26"/>
        <v>0</v>
      </c>
    </row>
    <row r="1727" spans="9:9">
      <c r="I1727" s="30">
        <f t="shared" si="26"/>
        <v>0</v>
      </c>
    </row>
    <row r="1728" spans="9:9">
      <c r="I1728" s="30">
        <f t="shared" si="26"/>
        <v>0</v>
      </c>
    </row>
    <row r="1729" spans="9:9">
      <c r="I1729" s="30">
        <f t="shared" si="26"/>
        <v>0</v>
      </c>
    </row>
    <row r="1730" spans="9:9">
      <c r="I1730" s="30">
        <f t="shared" si="26"/>
        <v>0</v>
      </c>
    </row>
    <row r="1731" spans="9:9">
      <c r="I1731" s="30">
        <f t="shared" si="26"/>
        <v>0</v>
      </c>
    </row>
    <row r="1732" spans="9:9">
      <c r="I1732" s="30">
        <f t="shared" si="26"/>
        <v>0</v>
      </c>
    </row>
    <row r="1733" spans="9:9">
      <c r="I1733" s="30">
        <f t="shared" si="26"/>
        <v>0</v>
      </c>
    </row>
    <row r="1734" spans="9:9">
      <c r="I1734" s="30">
        <f t="shared" si="26"/>
        <v>0</v>
      </c>
    </row>
    <row r="1735" spans="9:9">
      <c r="I1735" s="30">
        <f t="shared" si="26"/>
        <v>0</v>
      </c>
    </row>
    <row r="1736" spans="9:9">
      <c r="I1736" s="30">
        <f t="shared" si="26"/>
        <v>0</v>
      </c>
    </row>
    <row r="1737" spans="9:9">
      <c r="I1737" s="30">
        <f t="shared" ref="I1737:I1800" si="27">COUNTA(D1737)</f>
        <v>0</v>
      </c>
    </row>
    <row r="1738" spans="9:9">
      <c r="I1738" s="30">
        <f t="shared" si="27"/>
        <v>0</v>
      </c>
    </row>
    <row r="1739" spans="9:9">
      <c r="I1739" s="30">
        <f t="shared" si="27"/>
        <v>0</v>
      </c>
    </row>
    <row r="1740" spans="9:9">
      <c r="I1740" s="30">
        <f t="shared" si="27"/>
        <v>0</v>
      </c>
    </row>
    <row r="1741" spans="9:9">
      <c r="I1741" s="30">
        <f t="shared" si="27"/>
        <v>0</v>
      </c>
    </row>
    <row r="1742" spans="9:9">
      <c r="I1742" s="30">
        <f t="shared" si="27"/>
        <v>0</v>
      </c>
    </row>
    <row r="1743" spans="9:9">
      <c r="I1743" s="30">
        <f t="shared" si="27"/>
        <v>0</v>
      </c>
    </row>
    <row r="1744" spans="9:9">
      <c r="I1744" s="30">
        <f t="shared" si="27"/>
        <v>0</v>
      </c>
    </row>
    <row r="1745" spans="9:9">
      <c r="I1745" s="30">
        <f t="shared" si="27"/>
        <v>0</v>
      </c>
    </row>
    <row r="1746" spans="9:9">
      <c r="I1746" s="30">
        <f t="shared" si="27"/>
        <v>0</v>
      </c>
    </row>
    <row r="1747" spans="9:9">
      <c r="I1747" s="30">
        <f t="shared" si="27"/>
        <v>0</v>
      </c>
    </row>
    <row r="1748" spans="9:9">
      <c r="I1748" s="30">
        <f t="shared" si="27"/>
        <v>0</v>
      </c>
    </row>
    <row r="1749" spans="9:9">
      <c r="I1749" s="30">
        <f t="shared" si="27"/>
        <v>0</v>
      </c>
    </row>
    <row r="1750" spans="9:9">
      <c r="I1750" s="30">
        <f t="shared" si="27"/>
        <v>0</v>
      </c>
    </row>
    <row r="1751" spans="9:9">
      <c r="I1751" s="30">
        <f t="shared" si="27"/>
        <v>0</v>
      </c>
    </row>
    <row r="1752" spans="9:9">
      <c r="I1752" s="30">
        <f t="shared" si="27"/>
        <v>0</v>
      </c>
    </row>
    <row r="1753" spans="9:9">
      <c r="I1753" s="30">
        <f t="shared" si="27"/>
        <v>0</v>
      </c>
    </row>
    <row r="1754" spans="9:9">
      <c r="I1754" s="30">
        <f t="shared" si="27"/>
        <v>0</v>
      </c>
    </row>
    <row r="1755" spans="9:9">
      <c r="I1755" s="30">
        <f t="shared" si="27"/>
        <v>0</v>
      </c>
    </row>
    <row r="1756" spans="9:9">
      <c r="I1756" s="30">
        <f t="shared" si="27"/>
        <v>0</v>
      </c>
    </row>
    <row r="1757" spans="9:9">
      <c r="I1757" s="30">
        <f t="shared" si="27"/>
        <v>0</v>
      </c>
    </row>
    <row r="1758" spans="9:9">
      <c r="I1758" s="30">
        <f t="shared" si="27"/>
        <v>0</v>
      </c>
    </row>
    <row r="1759" spans="9:9">
      <c r="I1759" s="30">
        <f t="shared" si="27"/>
        <v>0</v>
      </c>
    </row>
    <row r="1760" spans="9:9">
      <c r="I1760" s="30">
        <f t="shared" si="27"/>
        <v>0</v>
      </c>
    </row>
    <row r="1761" spans="9:9">
      <c r="I1761" s="30">
        <f t="shared" si="27"/>
        <v>0</v>
      </c>
    </row>
    <row r="1762" spans="9:9">
      <c r="I1762" s="30">
        <f t="shared" si="27"/>
        <v>0</v>
      </c>
    </row>
    <row r="1763" spans="9:9">
      <c r="I1763" s="30">
        <f t="shared" si="27"/>
        <v>0</v>
      </c>
    </row>
    <row r="1764" spans="9:9">
      <c r="I1764" s="30">
        <f t="shared" si="27"/>
        <v>0</v>
      </c>
    </row>
    <row r="1765" spans="9:9">
      <c r="I1765" s="30">
        <f t="shared" si="27"/>
        <v>0</v>
      </c>
    </row>
    <row r="1766" spans="9:9">
      <c r="I1766" s="30">
        <f t="shared" si="27"/>
        <v>0</v>
      </c>
    </row>
    <row r="1767" spans="9:9">
      <c r="I1767" s="30">
        <f t="shared" si="27"/>
        <v>0</v>
      </c>
    </row>
    <row r="1768" spans="9:9">
      <c r="I1768" s="30">
        <f t="shared" si="27"/>
        <v>0</v>
      </c>
    </row>
    <row r="1769" spans="9:9">
      <c r="I1769" s="30">
        <f t="shared" si="27"/>
        <v>0</v>
      </c>
    </row>
    <row r="1770" spans="9:9">
      <c r="I1770" s="30">
        <f t="shared" si="27"/>
        <v>0</v>
      </c>
    </row>
    <row r="1771" spans="9:9">
      <c r="I1771" s="30">
        <f t="shared" si="27"/>
        <v>0</v>
      </c>
    </row>
    <row r="1772" spans="9:9">
      <c r="I1772" s="30">
        <f t="shared" si="27"/>
        <v>0</v>
      </c>
    </row>
    <row r="1773" spans="9:9">
      <c r="I1773" s="30">
        <f t="shared" si="27"/>
        <v>0</v>
      </c>
    </row>
    <row r="1774" spans="9:9">
      <c r="I1774" s="30">
        <f t="shared" si="27"/>
        <v>0</v>
      </c>
    </row>
    <row r="1775" spans="9:9">
      <c r="I1775" s="30">
        <f t="shared" si="27"/>
        <v>0</v>
      </c>
    </row>
    <row r="1776" spans="9:9">
      <c r="I1776" s="30">
        <f t="shared" si="27"/>
        <v>0</v>
      </c>
    </row>
    <row r="1777" spans="9:9">
      <c r="I1777" s="30">
        <f t="shared" si="27"/>
        <v>0</v>
      </c>
    </row>
    <row r="1778" spans="9:9">
      <c r="I1778" s="30">
        <f t="shared" si="27"/>
        <v>0</v>
      </c>
    </row>
    <row r="1779" spans="9:9">
      <c r="I1779" s="30">
        <f t="shared" si="27"/>
        <v>0</v>
      </c>
    </row>
    <row r="1780" spans="9:9">
      <c r="I1780" s="30">
        <f t="shared" si="27"/>
        <v>0</v>
      </c>
    </row>
    <row r="1781" spans="9:9">
      <c r="I1781" s="30">
        <f t="shared" si="27"/>
        <v>0</v>
      </c>
    </row>
    <row r="1782" spans="9:9">
      <c r="I1782" s="30">
        <f t="shared" si="27"/>
        <v>0</v>
      </c>
    </row>
    <row r="1783" spans="9:9">
      <c r="I1783" s="30">
        <f t="shared" si="27"/>
        <v>0</v>
      </c>
    </row>
    <row r="1784" spans="9:9">
      <c r="I1784" s="30">
        <f t="shared" si="27"/>
        <v>0</v>
      </c>
    </row>
    <row r="1785" spans="9:9">
      <c r="I1785" s="30">
        <f t="shared" si="27"/>
        <v>0</v>
      </c>
    </row>
    <row r="1786" spans="9:9">
      <c r="I1786" s="30">
        <f t="shared" si="27"/>
        <v>0</v>
      </c>
    </row>
    <row r="1787" spans="9:9">
      <c r="I1787" s="30">
        <f t="shared" si="27"/>
        <v>0</v>
      </c>
    </row>
    <row r="1788" spans="9:9">
      <c r="I1788" s="30">
        <f t="shared" si="27"/>
        <v>0</v>
      </c>
    </row>
    <row r="1789" spans="9:9">
      <c r="I1789" s="30">
        <f t="shared" si="27"/>
        <v>0</v>
      </c>
    </row>
    <row r="1790" spans="9:9">
      <c r="I1790" s="30">
        <f t="shared" si="27"/>
        <v>0</v>
      </c>
    </row>
    <row r="1791" spans="9:9">
      <c r="I1791" s="30">
        <f t="shared" si="27"/>
        <v>0</v>
      </c>
    </row>
    <row r="1792" spans="9:9">
      <c r="I1792" s="30">
        <f t="shared" si="27"/>
        <v>0</v>
      </c>
    </row>
    <row r="1793" spans="9:9">
      <c r="I1793" s="30">
        <f t="shared" si="27"/>
        <v>0</v>
      </c>
    </row>
    <row r="1794" spans="9:9">
      <c r="I1794" s="30">
        <f t="shared" si="27"/>
        <v>0</v>
      </c>
    </row>
    <row r="1795" spans="9:9">
      <c r="I1795" s="30">
        <f t="shared" si="27"/>
        <v>0</v>
      </c>
    </row>
    <row r="1796" spans="9:9">
      <c r="I1796" s="30">
        <f t="shared" si="27"/>
        <v>0</v>
      </c>
    </row>
    <row r="1797" spans="9:9">
      <c r="I1797" s="30">
        <f t="shared" si="27"/>
        <v>0</v>
      </c>
    </row>
    <row r="1798" spans="9:9">
      <c r="I1798" s="30">
        <f t="shared" si="27"/>
        <v>0</v>
      </c>
    </row>
    <row r="1799" spans="9:9">
      <c r="I1799" s="30">
        <f t="shared" si="27"/>
        <v>0</v>
      </c>
    </row>
    <row r="1800" spans="9:9">
      <c r="I1800" s="30">
        <f t="shared" si="27"/>
        <v>0</v>
      </c>
    </row>
    <row r="1801" spans="9:9">
      <c r="I1801" s="30">
        <f t="shared" ref="I1801:I1864" si="28">COUNTA(D1801)</f>
        <v>0</v>
      </c>
    </row>
    <row r="1802" spans="9:9">
      <c r="I1802" s="30">
        <f t="shared" si="28"/>
        <v>0</v>
      </c>
    </row>
    <row r="1803" spans="9:9">
      <c r="I1803" s="30">
        <f t="shared" si="28"/>
        <v>0</v>
      </c>
    </row>
    <row r="1804" spans="9:9">
      <c r="I1804" s="30">
        <f t="shared" si="28"/>
        <v>0</v>
      </c>
    </row>
    <row r="1805" spans="9:9">
      <c r="I1805" s="30">
        <f t="shared" si="28"/>
        <v>0</v>
      </c>
    </row>
    <row r="1806" spans="9:9">
      <c r="I1806" s="30">
        <f t="shared" si="28"/>
        <v>0</v>
      </c>
    </row>
    <row r="1807" spans="9:9">
      <c r="I1807" s="30">
        <f t="shared" si="28"/>
        <v>0</v>
      </c>
    </row>
    <row r="1808" spans="9:9">
      <c r="I1808" s="30">
        <f t="shared" si="28"/>
        <v>0</v>
      </c>
    </row>
    <row r="1809" spans="9:9">
      <c r="I1809" s="30">
        <f t="shared" si="28"/>
        <v>0</v>
      </c>
    </row>
    <row r="1810" spans="9:9">
      <c r="I1810" s="30">
        <f t="shared" si="28"/>
        <v>0</v>
      </c>
    </row>
    <row r="1811" spans="9:9">
      <c r="I1811" s="30">
        <f t="shared" si="28"/>
        <v>0</v>
      </c>
    </row>
    <row r="1812" spans="9:9">
      <c r="I1812" s="30">
        <f t="shared" si="28"/>
        <v>0</v>
      </c>
    </row>
    <row r="1813" spans="9:9">
      <c r="I1813" s="30">
        <f t="shared" si="28"/>
        <v>0</v>
      </c>
    </row>
    <row r="1814" spans="9:9">
      <c r="I1814" s="30">
        <f t="shared" si="28"/>
        <v>0</v>
      </c>
    </row>
    <row r="1815" spans="9:9">
      <c r="I1815" s="30">
        <f t="shared" si="28"/>
        <v>0</v>
      </c>
    </row>
    <row r="1816" spans="9:9">
      <c r="I1816" s="30">
        <f t="shared" si="28"/>
        <v>0</v>
      </c>
    </row>
    <row r="1817" spans="9:9">
      <c r="I1817" s="30">
        <f t="shared" si="28"/>
        <v>0</v>
      </c>
    </row>
    <row r="1818" spans="9:9">
      <c r="I1818" s="30">
        <f t="shared" si="28"/>
        <v>0</v>
      </c>
    </row>
    <row r="1819" spans="9:9">
      <c r="I1819" s="30">
        <f t="shared" si="28"/>
        <v>0</v>
      </c>
    </row>
    <row r="1820" spans="9:9">
      <c r="I1820" s="30">
        <f t="shared" si="28"/>
        <v>0</v>
      </c>
    </row>
    <row r="1821" spans="9:9">
      <c r="I1821" s="30">
        <f t="shared" si="28"/>
        <v>0</v>
      </c>
    </row>
    <row r="1822" spans="9:9">
      <c r="I1822" s="30">
        <f t="shared" si="28"/>
        <v>0</v>
      </c>
    </row>
    <row r="1823" spans="9:9">
      <c r="I1823" s="30">
        <f t="shared" si="28"/>
        <v>0</v>
      </c>
    </row>
    <row r="1824" spans="9:9">
      <c r="I1824" s="30">
        <f t="shared" si="28"/>
        <v>0</v>
      </c>
    </row>
    <row r="1825" spans="9:9">
      <c r="I1825" s="30">
        <f t="shared" si="28"/>
        <v>0</v>
      </c>
    </row>
    <row r="1826" spans="9:9">
      <c r="I1826" s="30">
        <f t="shared" si="28"/>
        <v>0</v>
      </c>
    </row>
    <row r="1827" spans="9:9">
      <c r="I1827" s="30">
        <f t="shared" si="28"/>
        <v>0</v>
      </c>
    </row>
    <row r="1828" spans="9:9">
      <c r="I1828" s="30">
        <f t="shared" si="28"/>
        <v>0</v>
      </c>
    </row>
    <row r="1829" spans="9:9">
      <c r="I1829" s="30">
        <f t="shared" si="28"/>
        <v>0</v>
      </c>
    </row>
    <row r="1830" spans="9:9">
      <c r="I1830" s="30">
        <f t="shared" si="28"/>
        <v>0</v>
      </c>
    </row>
    <row r="1831" spans="9:9">
      <c r="I1831" s="30">
        <f t="shared" si="28"/>
        <v>0</v>
      </c>
    </row>
    <row r="1832" spans="9:9">
      <c r="I1832" s="30">
        <f t="shared" si="28"/>
        <v>0</v>
      </c>
    </row>
    <row r="1833" spans="9:9">
      <c r="I1833" s="30">
        <f t="shared" si="28"/>
        <v>0</v>
      </c>
    </row>
    <row r="1834" spans="9:9">
      <c r="I1834" s="30">
        <f t="shared" si="28"/>
        <v>0</v>
      </c>
    </row>
    <row r="1835" spans="9:9">
      <c r="I1835" s="30">
        <f t="shared" si="28"/>
        <v>0</v>
      </c>
    </row>
    <row r="1836" spans="9:9">
      <c r="I1836" s="30">
        <f t="shared" si="28"/>
        <v>0</v>
      </c>
    </row>
    <row r="1837" spans="9:9">
      <c r="I1837" s="30">
        <f t="shared" si="28"/>
        <v>0</v>
      </c>
    </row>
    <row r="1838" spans="9:9">
      <c r="I1838" s="30">
        <f t="shared" si="28"/>
        <v>0</v>
      </c>
    </row>
    <row r="1839" spans="9:9">
      <c r="I1839" s="30">
        <f t="shared" si="28"/>
        <v>0</v>
      </c>
    </row>
    <row r="1840" spans="9:9">
      <c r="I1840" s="30">
        <f t="shared" si="28"/>
        <v>0</v>
      </c>
    </row>
    <row r="1841" spans="9:9">
      <c r="I1841" s="30">
        <f t="shared" si="28"/>
        <v>0</v>
      </c>
    </row>
    <row r="1842" spans="9:9">
      <c r="I1842" s="30">
        <f t="shared" si="28"/>
        <v>0</v>
      </c>
    </row>
    <row r="1843" spans="9:9">
      <c r="I1843" s="30">
        <f t="shared" si="28"/>
        <v>0</v>
      </c>
    </row>
    <row r="1844" spans="9:9">
      <c r="I1844" s="30">
        <f t="shared" si="28"/>
        <v>0</v>
      </c>
    </row>
    <row r="1845" spans="9:9">
      <c r="I1845" s="30">
        <f t="shared" si="28"/>
        <v>0</v>
      </c>
    </row>
    <row r="1846" spans="9:9">
      <c r="I1846" s="30">
        <f t="shared" si="28"/>
        <v>0</v>
      </c>
    </row>
    <row r="1847" spans="9:9">
      <c r="I1847" s="30">
        <f t="shared" si="28"/>
        <v>0</v>
      </c>
    </row>
    <row r="1848" spans="9:9">
      <c r="I1848" s="30">
        <f t="shared" si="28"/>
        <v>0</v>
      </c>
    </row>
    <row r="1849" spans="9:9">
      <c r="I1849" s="30">
        <f t="shared" si="28"/>
        <v>0</v>
      </c>
    </row>
    <row r="1850" spans="9:9">
      <c r="I1850" s="30">
        <f t="shared" si="28"/>
        <v>0</v>
      </c>
    </row>
    <row r="1851" spans="9:9">
      <c r="I1851" s="30">
        <f t="shared" si="28"/>
        <v>0</v>
      </c>
    </row>
    <row r="1852" spans="9:9">
      <c r="I1852" s="30">
        <f t="shared" si="28"/>
        <v>0</v>
      </c>
    </row>
    <row r="1853" spans="9:9">
      <c r="I1853" s="30">
        <f t="shared" si="28"/>
        <v>0</v>
      </c>
    </row>
    <row r="1854" spans="9:9">
      <c r="I1854" s="30">
        <f t="shared" si="28"/>
        <v>0</v>
      </c>
    </row>
    <row r="1855" spans="9:9">
      <c r="I1855" s="30">
        <f t="shared" si="28"/>
        <v>0</v>
      </c>
    </row>
    <row r="1856" spans="9:9">
      <c r="I1856" s="30">
        <f t="shared" si="28"/>
        <v>0</v>
      </c>
    </row>
    <row r="1857" spans="9:9">
      <c r="I1857" s="30">
        <f t="shared" si="28"/>
        <v>0</v>
      </c>
    </row>
    <row r="1858" spans="9:9">
      <c r="I1858" s="30">
        <f t="shared" si="28"/>
        <v>0</v>
      </c>
    </row>
    <row r="1859" spans="9:9">
      <c r="I1859" s="30">
        <f t="shared" si="28"/>
        <v>0</v>
      </c>
    </row>
    <row r="1860" spans="9:9">
      <c r="I1860" s="30">
        <f t="shared" si="28"/>
        <v>0</v>
      </c>
    </row>
    <row r="1861" spans="9:9">
      <c r="I1861" s="30">
        <f t="shared" si="28"/>
        <v>0</v>
      </c>
    </row>
    <row r="1862" spans="9:9">
      <c r="I1862" s="30">
        <f t="shared" si="28"/>
        <v>0</v>
      </c>
    </row>
    <row r="1863" spans="9:9">
      <c r="I1863" s="30">
        <f t="shared" si="28"/>
        <v>0</v>
      </c>
    </row>
    <row r="1864" spans="9:9">
      <c r="I1864" s="30">
        <f t="shared" si="28"/>
        <v>0</v>
      </c>
    </row>
    <row r="1865" spans="9:9">
      <c r="I1865" s="30">
        <f t="shared" ref="I1865:I1928" si="29">COUNTA(D1865)</f>
        <v>0</v>
      </c>
    </row>
    <row r="1866" spans="9:9">
      <c r="I1866" s="30">
        <f t="shared" si="29"/>
        <v>0</v>
      </c>
    </row>
    <row r="1867" spans="9:9">
      <c r="I1867" s="30">
        <f t="shared" si="29"/>
        <v>0</v>
      </c>
    </row>
    <row r="1868" spans="9:9">
      <c r="I1868" s="30">
        <f t="shared" si="29"/>
        <v>0</v>
      </c>
    </row>
    <row r="1869" spans="9:9">
      <c r="I1869" s="30">
        <f t="shared" si="29"/>
        <v>0</v>
      </c>
    </row>
    <row r="1870" spans="9:9">
      <c r="I1870" s="30">
        <f t="shared" si="29"/>
        <v>0</v>
      </c>
    </row>
    <row r="1871" spans="9:9">
      <c r="I1871" s="30">
        <f t="shared" si="29"/>
        <v>0</v>
      </c>
    </row>
    <row r="1872" spans="9:9">
      <c r="I1872" s="30">
        <f t="shared" si="29"/>
        <v>0</v>
      </c>
    </row>
    <row r="1873" spans="9:9">
      <c r="I1873" s="30">
        <f t="shared" si="29"/>
        <v>0</v>
      </c>
    </row>
    <row r="1874" spans="9:9">
      <c r="I1874" s="30">
        <f t="shared" si="29"/>
        <v>0</v>
      </c>
    </row>
    <row r="1875" spans="9:9">
      <c r="I1875" s="30">
        <f t="shared" si="29"/>
        <v>0</v>
      </c>
    </row>
    <row r="1876" spans="9:9">
      <c r="I1876" s="30">
        <f t="shared" si="29"/>
        <v>0</v>
      </c>
    </row>
    <row r="1877" spans="9:9">
      <c r="I1877" s="30">
        <f t="shared" si="29"/>
        <v>0</v>
      </c>
    </row>
    <row r="1878" spans="9:9">
      <c r="I1878" s="30">
        <f t="shared" si="29"/>
        <v>0</v>
      </c>
    </row>
    <row r="1879" spans="9:9">
      <c r="I1879" s="30">
        <f t="shared" si="29"/>
        <v>0</v>
      </c>
    </row>
    <row r="1880" spans="9:9">
      <c r="I1880" s="30">
        <f t="shared" si="29"/>
        <v>0</v>
      </c>
    </row>
    <row r="1881" spans="9:9">
      <c r="I1881" s="30">
        <f t="shared" si="29"/>
        <v>0</v>
      </c>
    </row>
    <row r="1882" spans="9:9">
      <c r="I1882" s="30">
        <f t="shared" si="29"/>
        <v>0</v>
      </c>
    </row>
    <row r="1883" spans="9:9">
      <c r="I1883" s="30">
        <f t="shared" si="29"/>
        <v>0</v>
      </c>
    </row>
    <row r="1884" spans="9:9">
      <c r="I1884" s="30">
        <f t="shared" si="29"/>
        <v>0</v>
      </c>
    </row>
    <row r="1885" spans="9:9">
      <c r="I1885" s="30">
        <f t="shared" si="29"/>
        <v>0</v>
      </c>
    </row>
    <row r="1886" spans="9:9">
      <c r="I1886" s="30">
        <f t="shared" si="29"/>
        <v>0</v>
      </c>
    </row>
    <row r="1887" spans="9:9">
      <c r="I1887" s="30">
        <f t="shared" si="29"/>
        <v>0</v>
      </c>
    </row>
    <row r="1888" spans="9:9">
      <c r="I1888" s="30">
        <f t="shared" si="29"/>
        <v>0</v>
      </c>
    </row>
    <row r="1889" spans="9:9">
      <c r="I1889" s="30">
        <f t="shared" si="29"/>
        <v>0</v>
      </c>
    </row>
    <row r="1890" spans="9:9">
      <c r="I1890" s="30">
        <f t="shared" si="29"/>
        <v>0</v>
      </c>
    </row>
    <row r="1891" spans="9:9">
      <c r="I1891" s="30">
        <f t="shared" si="29"/>
        <v>0</v>
      </c>
    </row>
    <row r="1892" spans="9:9">
      <c r="I1892" s="30">
        <f t="shared" si="29"/>
        <v>0</v>
      </c>
    </row>
    <row r="1893" spans="9:9">
      <c r="I1893" s="30">
        <f t="shared" si="29"/>
        <v>0</v>
      </c>
    </row>
    <row r="1894" spans="9:9">
      <c r="I1894" s="30">
        <f t="shared" si="29"/>
        <v>0</v>
      </c>
    </row>
    <row r="1895" spans="9:9">
      <c r="I1895" s="30">
        <f t="shared" si="29"/>
        <v>0</v>
      </c>
    </row>
    <row r="1896" spans="9:9">
      <c r="I1896" s="30">
        <f t="shared" si="29"/>
        <v>0</v>
      </c>
    </row>
    <row r="1897" spans="9:9">
      <c r="I1897" s="30">
        <f t="shared" si="29"/>
        <v>0</v>
      </c>
    </row>
    <row r="1898" spans="9:9">
      <c r="I1898" s="30">
        <f t="shared" si="29"/>
        <v>0</v>
      </c>
    </row>
    <row r="1899" spans="9:9">
      <c r="I1899" s="30">
        <f t="shared" si="29"/>
        <v>0</v>
      </c>
    </row>
    <row r="1900" spans="9:9">
      <c r="I1900" s="30">
        <f t="shared" si="29"/>
        <v>0</v>
      </c>
    </row>
    <row r="1901" spans="9:9">
      <c r="I1901" s="30">
        <f t="shared" si="29"/>
        <v>0</v>
      </c>
    </row>
    <row r="1902" spans="9:9">
      <c r="I1902" s="30">
        <f t="shared" si="29"/>
        <v>0</v>
      </c>
    </row>
    <row r="1903" spans="9:9">
      <c r="I1903" s="30">
        <f t="shared" si="29"/>
        <v>0</v>
      </c>
    </row>
    <row r="1904" spans="9:9">
      <c r="I1904" s="30">
        <f t="shared" si="29"/>
        <v>0</v>
      </c>
    </row>
    <row r="1905" spans="9:9">
      <c r="I1905" s="30">
        <f t="shared" si="29"/>
        <v>0</v>
      </c>
    </row>
    <row r="1906" spans="9:9">
      <c r="I1906" s="30">
        <f t="shared" si="29"/>
        <v>0</v>
      </c>
    </row>
    <row r="1907" spans="9:9">
      <c r="I1907" s="30">
        <f t="shared" si="29"/>
        <v>0</v>
      </c>
    </row>
    <row r="1908" spans="9:9">
      <c r="I1908" s="30">
        <f t="shared" si="29"/>
        <v>0</v>
      </c>
    </row>
    <row r="1909" spans="9:9">
      <c r="I1909" s="30">
        <f t="shared" si="29"/>
        <v>0</v>
      </c>
    </row>
    <row r="1910" spans="9:9">
      <c r="I1910" s="30">
        <f t="shared" si="29"/>
        <v>0</v>
      </c>
    </row>
    <row r="1911" spans="9:9">
      <c r="I1911" s="30">
        <f t="shared" si="29"/>
        <v>0</v>
      </c>
    </row>
    <row r="1912" spans="9:9">
      <c r="I1912" s="30">
        <f t="shared" si="29"/>
        <v>0</v>
      </c>
    </row>
    <row r="1913" spans="9:9">
      <c r="I1913" s="30">
        <f t="shared" si="29"/>
        <v>0</v>
      </c>
    </row>
    <row r="1914" spans="9:9">
      <c r="I1914" s="30">
        <f t="shared" si="29"/>
        <v>0</v>
      </c>
    </row>
    <row r="1915" spans="9:9">
      <c r="I1915" s="30">
        <f t="shared" si="29"/>
        <v>0</v>
      </c>
    </row>
    <row r="1916" spans="9:9">
      <c r="I1916" s="30">
        <f t="shared" si="29"/>
        <v>0</v>
      </c>
    </row>
    <row r="1917" spans="9:9">
      <c r="I1917" s="30">
        <f t="shared" si="29"/>
        <v>0</v>
      </c>
    </row>
    <row r="1918" spans="9:9">
      <c r="I1918" s="30">
        <f t="shared" si="29"/>
        <v>0</v>
      </c>
    </row>
    <row r="1919" spans="9:9">
      <c r="I1919" s="30">
        <f t="shared" si="29"/>
        <v>0</v>
      </c>
    </row>
    <row r="1920" spans="9:9">
      <c r="I1920" s="30">
        <f t="shared" si="29"/>
        <v>0</v>
      </c>
    </row>
    <row r="1921" spans="9:9">
      <c r="I1921" s="30">
        <f t="shared" si="29"/>
        <v>0</v>
      </c>
    </row>
    <row r="1922" spans="9:9">
      <c r="I1922" s="30">
        <f t="shared" si="29"/>
        <v>0</v>
      </c>
    </row>
    <row r="1923" spans="9:9">
      <c r="I1923" s="30">
        <f t="shared" si="29"/>
        <v>0</v>
      </c>
    </row>
    <row r="1924" spans="9:9">
      <c r="I1924" s="30">
        <f t="shared" si="29"/>
        <v>0</v>
      </c>
    </row>
    <row r="1925" spans="9:9">
      <c r="I1925" s="30">
        <f t="shared" si="29"/>
        <v>0</v>
      </c>
    </row>
    <row r="1926" spans="9:9">
      <c r="I1926" s="30">
        <f t="shared" si="29"/>
        <v>0</v>
      </c>
    </row>
    <row r="1927" spans="9:9">
      <c r="I1927" s="30">
        <f t="shared" si="29"/>
        <v>0</v>
      </c>
    </row>
    <row r="1928" spans="9:9">
      <c r="I1928" s="30">
        <f t="shared" si="29"/>
        <v>0</v>
      </c>
    </row>
    <row r="1929" spans="9:9">
      <c r="I1929" s="30">
        <f t="shared" ref="I1929:I1940" si="30">COUNTA(D1929)</f>
        <v>0</v>
      </c>
    </row>
    <row r="1930" spans="9:9">
      <c r="I1930" s="30">
        <f t="shared" si="30"/>
        <v>0</v>
      </c>
    </row>
    <row r="1931" spans="9:9">
      <c r="I1931" s="30">
        <f t="shared" si="30"/>
        <v>0</v>
      </c>
    </row>
    <row r="1932" spans="9:9">
      <c r="I1932" s="30">
        <f t="shared" si="30"/>
        <v>0</v>
      </c>
    </row>
    <row r="1933" spans="9:9">
      <c r="I1933" s="30">
        <f t="shared" si="30"/>
        <v>0</v>
      </c>
    </row>
    <row r="1934" spans="9:9">
      <c r="I1934" s="30">
        <f t="shared" si="30"/>
        <v>0</v>
      </c>
    </row>
    <row r="1935" spans="9:9">
      <c r="I1935" s="30">
        <f t="shared" si="30"/>
        <v>0</v>
      </c>
    </row>
    <row r="1936" spans="9:9">
      <c r="I1936" s="30">
        <f t="shared" si="30"/>
        <v>0</v>
      </c>
    </row>
    <row r="1937" spans="9:9">
      <c r="I1937" s="30">
        <f t="shared" si="30"/>
        <v>0</v>
      </c>
    </row>
    <row r="1938" spans="9:9">
      <c r="I1938" s="30">
        <f t="shared" si="30"/>
        <v>0</v>
      </c>
    </row>
    <row r="1939" spans="9:9">
      <c r="I1939" s="30">
        <f t="shared" si="30"/>
        <v>0</v>
      </c>
    </row>
    <row r="1940" spans="9:9">
      <c r="I1940" s="30">
        <f t="shared" si="30"/>
        <v>0</v>
      </c>
    </row>
  </sheetData>
  <mergeCells count="57">
    <mergeCell ref="D662:E662"/>
    <mergeCell ref="D619:E619"/>
    <mergeCell ref="D632:E632"/>
    <mergeCell ref="D633:E633"/>
    <mergeCell ref="D634:E634"/>
    <mergeCell ref="D646:E646"/>
    <mergeCell ref="D647:E647"/>
    <mergeCell ref="D582:E582"/>
    <mergeCell ref="D583:E583"/>
    <mergeCell ref="D618:E618"/>
    <mergeCell ref="D660:E660"/>
    <mergeCell ref="D661:E661"/>
    <mergeCell ref="D491:E491"/>
    <mergeCell ref="D531:E531"/>
    <mergeCell ref="D532:E532"/>
    <mergeCell ref="D566:E566"/>
    <mergeCell ref="D567:E567"/>
    <mergeCell ref="D437:E437"/>
    <mergeCell ref="D438:E438"/>
    <mergeCell ref="D459:E459"/>
    <mergeCell ref="D460:E460"/>
    <mergeCell ref="D490:E490"/>
    <mergeCell ref="D350:E350"/>
    <mergeCell ref="D371:E371"/>
    <mergeCell ref="D372:E372"/>
    <mergeCell ref="D396:E396"/>
    <mergeCell ref="D397:E397"/>
    <mergeCell ref="D295:E295"/>
    <mergeCell ref="D296:E296"/>
    <mergeCell ref="D314:E314"/>
    <mergeCell ref="D315:E315"/>
    <mergeCell ref="D349:E349"/>
    <mergeCell ref="D242:E242"/>
    <mergeCell ref="D260:E260"/>
    <mergeCell ref="D261:E261"/>
    <mergeCell ref="D280:E280"/>
    <mergeCell ref="D281:E281"/>
    <mergeCell ref="D183:E183"/>
    <mergeCell ref="D184:E184"/>
    <mergeCell ref="D213:E213"/>
    <mergeCell ref="D214:E214"/>
    <mergeCell ref="D241:E241"/>
    <mergeCell ref="D93:E93"/>
    <mergeCell ref="D124:E124"/>
    <mergeCell ref="D125:E125"/>
    <mergeCell ref="D157:E157"/>
    <mergeCell ref="D158:E158"/>
    <mergeCell ref="D37:E37"/>
    <mergeCell ref="D66:E66"/>
    <mergeCell ref="D67:E67"/>
    <mergeCell ref="E74:F74"/>
    <mergeCell ref="D92:E92"/>
    <mergeCell ref="F2:F3"/>
    <mergeCell ref="D7:E7"/>
    <mergeCell ref="D8:E8"/>
    <mergeCell ref="D32:E32"/>
    <mergeCell ref="D36:E36"/>
  </mergeCells>
  <hyperlinks>
    <hyperlink ref="B2" location="Sommaire!A1" display="S"/>
  </hyperlinks>
  <printOptions horizontalCentered="1"/>
  <pageMargins left="0.59055118110236227" right="0.59055118110236227" top="0.59055118110236227" bottom="0.78740157480314965" header="0.51181102362204722" footer="0.51181102362204722"/>
  <pageSetup paperSize="9" scale="65" fitToHeight="0" orientation="portrait" r:id="rId1"/>
  <headerFooter alignWithMargins="0">
    <oddFooter xml:space="preserve">&amp;L&amp;"Arial,Italique"&amp;8mise en page : Jo schneider&amp;R&amp;P &amp;N &amp;D </oddFooter>
  </headerFooter>
  <rowBreaks count="4" manualBreakCount="4">
    <brk id="104" min="3" max="5" man="1"/>
    <brk id="259" min="3" max="4" man="1"/>
    <brk id="365" min="3" max="4" man="1"/>
    <brk id="526" min="3" max="5"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L56"/>
  <sheetViews>
    <sheetView showGridLines="0" showRowColHeaders="0" workbookViewId="0">
      <pane ySplit="4" topLeftCell="A5" activePane="bottomLeft" state="frozen"/>
      <selection activeCell="D5" sqref="D5"/>
      <selection pane="bottomLeft" activeCell="B2" sqref="B2"/>
    </sheetView>
  </sheetViews>
  <sheetFormatPr baseColWidth="10" defaultColWidth="11" defaultRowHeight="15.5"/>
  <cols>
    <col min="1" max="1" width="1.5" style="1" customWidth="1"/>
    <col min="2" max="2" width="5" style="1" customWidth="1"/>
    <col min="3" max="3" width="3.25" style="1" customWidth="1"/>
    <col min="4" max="4" width="14.25" style="3" customWidth="1"/>
    <col min="5" max="5" width="16.6640625" style="1" customWidth="1"/>
    <col min="6" max="6" width="13.75" style="1" customWidth="1"/>
    <col min="7" max="8" width="14.25" style="1" customWidth="1"/>
    <col min="9" max="9" width="20.08203125" style="1" customWidth="1"/>
    <col min="10" max="10" width="14.25" style="1" customWidth="1"/>
    <col min="11" max="16384" width="11" style="1"/>
  </cols>
  <sheetData>
    <row r="1" spans="1:12" s="2" customFormat="1" ht="6.5" customHeight="1" thickBot="1">
      <c r="A1" s="1"/>
      <c r="B1" s="1"/>
      <c r="C1" s="1"/>
      <c r="E1" s="3"/>
      <c r="H1" s="3"/>
      <c r="I1" s="3"/>
    </row>
    <row r="2" spans="1:12" ht="24" customHeight="1" thickBot="1">
      <c r="B2" s="5" t="s">
        <v>0</v>
      </c>
      <c r="D2" s="1419" t="s">
        <v>4136</v>
      </c>
      <c r="E2" s="1420"/>
      <c r="F2" s="1420"/>
      <c r="G2" s="1420"/>
      <c r="H2" s="1420"/>
      <c r="I2" s="1420"/>
      <c r="J2" s="1421"/>
      <c r="L2" s="995">
        <v>43130</v>
      </c>
    </row>
    <row r="3" spans="1:12" ht="25.5" customHeight="1">
      <c r="D3" s="1422" t="s">
        <v>4346</v>
      </c>
      <c r="E3" s="1422"/>
      <c r="F3" s="1422"/>
      <c r="G3" s="1422"/>
      <c r="H3" s="1422"/>
      <c r="I3" s="1422"/>
      <c r="J3" s="1422"/>
    </row>
    <row r="4" spans="1:12" ht="7.5" customHeight="1" thickBot="1">
      <c r="D4" s="967"/>
      <c r="E4" s="967"/>
      <c r="F4" s="967"/>
    </row>
    <row r="5" spans="1:12" ht="16" thickTop="1">
      <c r="E5" s="975"/>
      <c r="F5" s="976"/>
      <c r="G5" s="976"/>
      <c r="H5" s="977"/>
      <c r="I5" s="978"/>
    </row>
    <row r="6" spans="1:12" ht="23">
      <c r="E6" s="979"/>
      <c r="F6" s="988"/>
      <c r="G6" s="989" t="s">
        <v>4118</v>
      </c>
      <c r="H6" s="971"/>
      <c r="I6" s="980"/>
    </row>
    <row r="7" spans="1:12">
      <c r="E7" s="979"/>
      <c r="F7" s="968"/>
      <c r="G7" s="969"/>
      <c r="H7" s="971"/>
      <c r="I7" s="980"/>
    </row>
    <row r="8" spans="1:12" ht="18">
      <c r="E8" s="979"/>
      <c r="F8" s="968"/>
      <c r="G8" s="993" t="s">
        <v>4119</v>
      </c>
      <c r="H8" s="971"/>
      <c r="I8" s="980"/>
    </row>
    <row r="9" spans="1:12" ht="18">
      <c r="E9" s="979"/>
      <c r="F9" s="968"/>
      <c r="G9" s="993" t="s">
        <v>4120</v>
      </c>
      <c r="H9" s="971"/>
      <c r="I9" s="980"/>
    </row>
    <row r="10" spans="1:12" ht="18">
      <c r="E10" s="979"/>
      <c r="F10" s="968"/>
      <c r="G10" s="993" t="s">
        <v>4121</v>
      </c>
      <c r="H10" s="971"/>
      <c r="I10" s="980"/>
    </row>
    <row r="11" spans="1:12">
      <c r="E11" s="979"/>
      <c r="F11" s="968"/>
      <c r="G11" s="970"/>
      <c r="H11" s="971"/>
      <c r="I11" s="980"/>
    </row>
    <row r="12" spans="1:12" ht="18">
      <c r="E12" s="979"/>
      <c r="F12" s="968"/>
      <c r="G12" s="990" t="s">
        <v>4122</v>
      </c>
      <c r="H12" s="991"/>
      <c r="I12" s="992"/>
    </row>
    <row r="13" spans="1:12" ht="18">
      <c r="E13" s="979"/>
      <c r="F13" s="968"/>
      <c r="G13" s="1426" t="s">
        <v>4133</v>
      </c>
      <c r="H13" s="1426"/>
      <c r="I13" s="1427"/>
    </row>
    <row r="14" spans="1:12" ht="18">
      <c r="E14" s="1423" t="s">
        <v>4132</v>
      </c>
      <c r="F14" s="1424"/>
      <c r="G14" s="1424"/>
      <c r="H14" s="1424"/>
      <c r="I14" s="1425"/>
    </row>
    <row r="15" spans="1:12" ht="10" customHeight="1">
      <c r="E15" s="981"/>
      <c r="F15" s="972"/>
      <c r="G15" s="972"/>
      <c r="H15" s="971"/>
      <c r="I15" s="980"/>
    </row>
    <row r="16" spans="1:12" ht="15.5" customHeight="1">
      <c r="E16" s="1428" t="s">
        <v>4123</v>
      </c>
      <c r="F16" s="1429"/>
      <c r="G16" s="974" t="s">
        <v>4124</v>
      </c>
      <c r="H16" s="971"/>
      <c r="I16" s="980"/>
    </row>
    <row r="17" spans="4:10" ht="7.5" customHeight="1">
      <c r="E17" s="982"/>
      <c r="F17" s="973"/>
      <c r="G17" s="974"/>
      <c r="H17" s="971"/>
      <c r="I17" s="980"/>
    </row>
    <row r="18" spans="4:10">
      <c r="E18" s="1430" t="s">
        <v>4125</v>
      </c>
      <c r="F18" s="1431"/>
      <c r="G18" s="1431"/>
      <c r="H18" s="1431"/>
      <c r="I18" s="1432"/>
    </row>
    <row r="19" spans="4:10" ht="9.5" customHeight="1" thickBot="1">
      <c r="E19" s="983"/>
      <c r="F19" s="984"/>
      <c r="G19" s="985"/>
      <c r="H19" s="986"/>
      <c r="I19" s="987"/>
    </row>
    <row r="20" spans="4:10" ht="9" customHeight="1" thickTop="1"/>
    <row r="21" spans="4:10" ht="25">
      <c r="D21" s="1413" t="s">
        <v>4126</v>
      </c>
      <c r="E21" s="1413"/>
      <c r="F21" s="1413"/>
      <c r="G21" s="1413"/>
      <c r="H21" s="1413"/>
      <c r="I21" s="1413"/>
    </row>
    <row r="22" spans="4:10" ht="8.5" customHeight="1">
      <c r="D22"/>
    </row>
    <row r="23" spans="4:10" ht="18" customHeight="1">
      <c r="D23" s="1416" t="s">
        <v>4130</v>
      </c>
      <c r="E23" s="1416"/>
      <c r="F23" s="1416"/>
      <c r="G23" s="1416"/>
      <c r="H23" s="1416"/>
      <c r="I23" s="1416"/>
      <c r="J23" s="1416"/>
    </row>
    <row r="24" spans="4:10" ht="45" customHeight="1">
      <c r="D24" s="1416" t="s">
        <v>4127</v>
      </c>
      <c r="E24" s="1416"/>
      <c r="F24" s="1416"/>
      <c r="G24" s="1416"/>
      <c r="H24" s="1416"/>
      <c r="I24" s="1416"/>
      <c r="J24" s="1416"/>
    </row>
    <row r="25" spans="4:10" ht="7.5" customHeight="1">
      <c r="D25" s="1414"/>
      <c r="E25" s="1414"/>
      <c r="F25" s="1414"/>
      <c r="G25" s="1414"/>
      <c r="H25" s="1414"/>
      <c r="I25" s="1414"/>
    </row>
    <row r="26" spans="4:10" ht="52.5" customHeight="1">
      <c r="D26" s="1433" t="s">
        <v>4131</v>
      </c>
      <c r="E26" s="1433"/>
      <c r="F26" s="1433"/>
      <c r="G26" s="1433"/>
      <c r="H26" s="1433"/>
      <c r="I26" s="1433"/>
    </row>
    <row r="27" spans="4:10" ht="6" customHeight="1">
      <c r="D27" s="1414"/>
      <c r="E27" s="1414"/>
      <c r="F27" s="1414"/>
      <c r="G27" s="1414"/>
      <c r="H27" s="1414"/>
      <c r="I27" s="1414"/>
    </row>
    <row r="28" spans="4:10" ht="18">
      <c r="D28" s="1415" t="s">
        <v>4128</v>
      </c>
      <c r="E28" s="1415"/>
      <c r="F28" s="1415"/>
      <c r="G28" s="1415"/>
      <c r="H28" s="1415"/>
      <c r="I28" s="1415"/>
    </row>
    <row r="29" spans="4:10" ht="10" customHeight="1">
      <c r="D29" s="1415"/>
      <c r="E29" s="1415"/>
      <c r="F29" s="1415"/>
      <c r="G29" s="1415"/>
      <c r="H29" s="1415"/>
      <c r="I29" s="1415"/>
    </row>
    <row r="30" spans="4:10" ht="18">
      <c r="D30" s="1415" t="s">
        <v>4129</v>
      </c>
      <c r="E30" s="1415"/>
      <c r="F30" s="1415"/>
      <c r="G30" s="1415"/>
      <c r="H30" s="1415"/>
      <c r="I30" s="1415"/>
    </row>
    <row r="31" spans="4:10" ht="10.5" customHeight="1">
      <c r="D31" s="1415"/>
      <c r="E31" s="1415"/>
      <c r="F31" s="1415"/>
      <c r="G31" s="1415"/>
      <c r="H31" s="1415"/>
      <c r="I31" s="1415"/>
    </row>
    <row r="32" spans="4:10" ht="34.5" customHeight="1">
      <c r="D32" s="1415" t="s">
        <v>4345</v>
      </c>
      <c r="E32" s="1415"/>
      <c r="F32" s="1415"/>
      <c r="G32" s="1415"/>
      <c r="H32" s="1415"/>
      <c r="I32" s="1415"/>
    </row>
    <row r="33" spans="4:10" ht="18">
      <c r="D33" s="1414"/>
      <c r="E33" s="1414"/>
      <c r="F33" s="1414"/>
      <c r="G33" s="1414"/>
      <c r="H33" s="1414"/>
      <c r="I33" s="1414"/>
    </row>
    <row r="34" spans="4:10" ht="6.5" customHeight="1">
      <c r="D34" s="1418"/>
      <c r="E34" s="1418"/>
      <c r="F34" s="1418"/>
      <c r="G34" s="1418"/>
      <c r="H34" s="1418"/>
      <c r="I34" s="1418"/>
      <c r="J34" s="1120"/>
    </row>
    <row r="35" spans="4:10" ht="6.5" customHeight="1">
      <c r="D35" s="1414"/>
      <c r="E35" s="1414"/>
      <c r="F35" s="1414"/>
      <c r="G35" s="1414"/>
      <c r="H35" s="1414"/>
      <c r="I35" s="1414"/>
    </row>
    <row r="36" spans="4:10" ht="118" customHeight="1">
      <c r="D36" s="1417" t="s">
        <v>4502</v>
      </c>
      <c r="E36" s="1417"/>
      <c r="F36" s="1417"/>
      <c r="G36" s="1417"/>
      <c r="H36" s="1417"/>
      <c r="I36" s="1417"/>
      <c r="J36" s="1417"/>
    </row>
    <row r="37" spans="4:10" ht="163" customHeight="1">
      <c r="D37" s="1417" t="s">
        <v>4503</v>
      </c>
      <c r="E37" s="1417"/>
      <c r="F37" s="1417"/>
      <c r="G37" s="1417"/>
      <c r="H37" s="1417"/>
      <c r="I37" s="1417"/>
      <c r="J37" s="1417"/>
    </row>
    <row r="38" spans="4:10" ht="139.5" customHeight="1"/>
    <row r="39" spans="4:10" ht="124" customHeight="1"/>
    <row r="40" spans="4:10" ht="139.5" customHeight="1"/>
    <row r="42" spans="4:10" ht="124" customHeight="1"/>
    <row r="43" spans="4:10" ht="139.5" customHeight="1"/>
    <row r="44" spans="4:10" ht="155" customHeight="1"/>
    <row r="45" spans="4:10" ht="139.5" customHeight="1"/>
    <row r="46" spans="4:10" ht="124" customHeight="1"/>
    <row r="47" spans="4:10" ht="108.5" customHeight="1"/>
    <row r="48" spans="4:10" ht="108.5" customHeight="1"/>
    <row r="49" ht="77.5" customHeight="1"/>
    <row r="50" ht="124" customHeight="1"/>
    <row r="51" ht="77.5" customHeight="1"/>
    <row r="52" ht="155" customHeight="1"/>
    <row r="53" ht="139.5" customHeight="1"/>
    <row r="54" ht="139.5" customHeight="1"/>
    <row r="55" ht="139.5" customHeight="1"/>
    <row r="56" ht="31" customHeight="1"/>
  </sheetData>
  <mergeCells count="22">
    <mergeCell ref="D36:J36"/>
    <mergeCell ref="D37:J37"/>
    <mergeCell ref="D34:I34"/>
    <mergeCell ref="D35:I35"/>
    <mergeCell ref="D2:J2"/>
    <mergeCell ref="D3:J3"/>
    <mergeCell ref="E14:I14"/>
    <mergeCell ref="G13:I13"/>
    <mergeCell ref="E16:F16"/>
    <mergeCell ref="E18:I18"/>
    <mergeCell ref="D23:J23"/>
    <mergeCell ref="D30:I30"/>
    <mergeCell ref="D31:I31"/>
    <mergeCell ref="D32:I32"/>
    <mergeCell ref="D33:I33"/>
    <mergeCell ref="D26:I26"/>
    <mergeCell ref="D21:I21"/>
    <mergeCell ref="D27:I27"/>
    <mergeCell ref="D28:I28"/>
    <mergeCell ref="D29:I29"/>
    <mergeCell ref="D25:I25"/>
    <mergeCell ref="D24:J24"/>
  </mergeCells>
  <phoneticPr fontId="9" type="noConversion"/>
  <hyperlinks>
    <hyperlink ref="B2" location="Sommaire!A1" display="S"/>
  </hyperlinks>
  <printOptions horizontalCentered="1"/>
  <pageMargins left="0.39370078740157483" right="0.39370078740157483" top="0.19685039370078741" bottom="0.59055118110236227" header="0.51181102362204722" footer="0.51181102362204722"/>
  <pageSetup paperSize="9" scale="96" orientation="landscape" r:id="rId1"/>
  <headerFooter alignWithMargins="0">
    <oddFooter xml:space="preserve">&amp;L&amp;8&amp;F &amp;A &amp;R&amp;8&amp;P &amp;N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F41"/>
  <sheetViews>
    <sheetView showGridLines="0" showRowColHeaders="0" workbookViewId="0">
      <pane ySplit="4" topLeftCell="A5" activePane="bottomLeft" state="frozen"/>
      <selection activeCell="D5" sqref="D5"/>
      <selection pane="bottomLeft"/>
    </sheetView>
  </sheetViews>
  <sheetFormatPr baseColWidth="10" defaultColWidth="11" defaultRowHeight="15.5"/>
  <cols>
    <col min="1" max="1" width="5" style="1" customWidth="1"/>
    <col min="2" max="2" width="120.83203125" style="3" customWidth="1"/>
    <col min="3" max="16384" width="11" style="1"/>
  </cols>
  <sheetData>
    <row r="1" spans="1:6" s="2" customFormat="1" ht="24" customHeight="1" thickBot="1">
      <c r="A1" s="5" t="s">
        <v>0</v>
      </c>
      <c r="C1" s="3"/>
      <c r="F1" s="3"/>
    </row>
    <row r="2" spans="1:6" ht="24" customHeight="1" thickBot="1">
      <c r="B2" s="342" t="s">
        <v>4139</v>
      </c>
    </row>
    <row r="3" spans="1:6" ht="25.5" customHeight="1">
      <c r="B3" s="996" t="s">
        <v>4421</v>
      </c>
    </row>
    <row r="4" spans="1:6" ht="23.5" customHeight="1">
      <c r="B4" s="999" t="s">
        <v>4156</v>
      </c>
    </row>
    <row r="5" spans="1:6" ht="92">
      <c r="B5" s="614" t="s">
        <v>4138</v>
      </c>
    </row>
    <row r="7" spans="1:6" ht="54">
      <c r="B7" s="998" t="s">
        <v>4140</v>
      </c>
    </row>
    <row r="8" spans="1:6" ht="9.5" customHeight="1">
      <c r="B8" s="336"/>
    </row>
    <row r="9" spans="1:6" ht="36">
      <c r="B9" s="336" t="s">
        <v>4155</v>
      </c>
    </row>
    <row r="10" spans="1:6" ht="7" customHeight="1">
      <c r="B10" s="336"/>
    </row>
    <row r="11" spans="1:6" ht="36">
      <c r="B11" s="336" t="s">
        <v>4141</v>
      </c>
    </row>
    <row r="12" spans="1:6" ht="9" customHeight="1">
      <c r="B12" s="336"/>
    </row>
    <row r="13" spans="1:6" ht="72">
      <c r="B13" s="336" t="s">
        <v>4142</v>
      </c>
    </row>
    <row r="14" spans="1:6" ht="10.5" customHeight="1">
      <c r="B14" s="336"/>
    </row>
    <row r="15" spans="1:6" ht="36">
      <c r="B15" s="336" t="s">
        <v>4143</v>
      </c>
    </row>
    <row r="16" spans="1:6" ht="7.5" customHeight="1">
      <c r="B16" s="336"/>
    </row>
    <row r="17" spans="2:2" ht="18">
      <c r="B17" s="336" t="s">
        <v>4144</v>
      </c>
    </row>
    <row r="18" spans="2:2" ht="6" customHeight="1">
      <c r="B18" s="336"/>
    </row>
    <row r="19" spans="2:2" ht="54">
      <c r="B19" s="336" t="s">
        <v>4145</v>
      </c>
    </row>
    <row r="20" spans="2:2" ht="7.5" customHeight="1">
      <c r="B20" s="336"/>
    </row>
    <row r="21" spans="2:2" ht="54">
      <c r="B21" s="336" t="s">
        <v>4154</v>
      </c>
    </row>
    <row r="22" spans="2:2" ht="6.5" customHeight="1">
      <c r="B22" s="336"/>
    </row>
    <row r="23" spans="2:2" ht="54">
      <c r="B23" s="336" t="s">
        <v>4146</v>
      </c>
    </row>
    <row r="24" spans="2:2" ht="4.5" customHeight="1">
      <c r="B24" s="336"/>
    </row>
    <row r="25" spans="2:2" ht="54">
      <c r="B25" s="336" t="s">
        <v>4147</v>
      </c>
    </row>
    <row r="26" spans="2:2" ht="9" customHeight="1">
      <c r="B26" s="336"/>
    </row>
    <row r="27" spans="2:2" ht="36">
      <c r="B27" s="336" t="s">
        <v>4148</v>
      </c>
    </row>
    <row r="28" spans="2:2" ht="36">
      <c r="B28" s="336" t="s">
        <v>4149</v>
      </c>
    </row>
    <row r="29" spans="2:2" ht="72">
      <c r="B29" s="336" t="s">
        <v>4150</v>
      </c>
    </row>
    <row r="30" spans="2:2" ht="9.5" customHeight="1">
      <c r="B30" s="336"/>
    </row>
    <row r="31" spans="2:2" ht="36">
      <c r="B31" s="998" t="s">
        <v>4151</v>
      </c>
    </row>
    <row r="32" spans="2:2" ht="6" customHeight="1">
      <c r="B32" s="336"/>
    </row>
    <row r="33" spans="2:2" ht="20">
      <c r="B33" s="1002" t="s">
        <v>4152</v>
      </c>
    </row>
    <row r="34" spans="2:2" ht="5" customHeight="1">
      <c r="B34" s="336"/>
    </row>
    <row r="35" spans="2:2" ht="108">
      <c r="B35" s="336" t="s">
        <v>4153</v>
      </c>
    </row>
    <row r="36" spans="2:2" ht="18">
      <c r="B36" s="336"/>
    </row>
    <row r="37" spans="2:2" ht="23">
      <c r="B37" s="1001" t="s">
        <v>4157</v>
      </c>
    </row>
    <row r="38" spans="2:2">
      <c r="B38" s="997"/>
    </row>
    <row r="39" spans="2:2" ht="21" customHeight="1">
      <c r="B39" s="1000" t="s">
        <v>4158</v>
      </c>
    </row>
    <row r="40" spans="2:2" ht="21" customHeight="1">
      <c r="B40" s="1000" t="s">
        <v>4159</v>
      </c>
    </row>
    <row r="41" spans="2:2" ht="21" customHeight="1">
      <c r="B41" s="1000" t="s">
        <v>4160</v>
      </c>
    </row>
  </sheetData>
  <phoneticPr fontId="9" type="noConversion"/>
  <hyperlinks>
    <hyperlink ref="A1" location="Sommaire!A1" display="S"/>
    <hyperlink ref="B7" r:id="rId1" display="https://www.jeuxdenim.be/jeu-Mixmo"/>
    <hyperlink ref="B31" r:id="rId2" display="https://www.jeuxdenim.be/jeu-Mixmo"/>
  </hyperlinks>
  <printOptions horizontalCentered="1"/>
  <pageMargins left="0.59055118110236204" right="0.39370078740157499" top="0.59055118110236204" bottom="0.59055118110236204" header="0.511811023622047" footer="0.511811023622047"/>
  <pageSetup paperSize="9" orientation="portrait" horizontalDpi="0" verticalDpi="0" r:id="rId3"/>
  <headerFooter alignWithMargins="0">
    <oddFooter xml:space="preserve">&amp;L&amp;8&amp;F &amp;A &amp;R&amp;8&amp;P &amp;N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F177"/>
  <sheetViews>
    <sheetView showGridLines="0" showRowColHeaders="0" workbookViewId="0">
      <pane ySplit="4" topLeftCell="A5" activePane="bottomLeft" state="frozen"/>
      <selection pane="bottomLeft" activeCell="A2" sqref="A2"/>
    </sheetView>
  </sheetViews>
  <sheetFormatPr baseColWidth="10" defaultColWidth="11" defaultRowHeight="18"/>
  <cols>
    <col min="1" max="1" width="5" style="1" customWidth="1"/>
    <col min="2" max="2" width="139.83203125" style="1130" customWidth="1"/>
    <col min="3" max="16384" width="11" style="1"/>
  </cols>
  <sheetData>
    <row r="1" spans="1:6" s="2" customFormat="1" ht="8" customHeight="1" thickBot="1">
      <c r="B1" s="125"/>
      <c r="C1" s="3"/>
      <c r="F1" s="3"/>
    </row>
    <row r="2" spans="1:6" ht="34.5" customHeight="1" thickBot="1">
      <c r="A2" s="5" t="s">
        <v>0</v>
      </c>
      <c r="B2" s="1156" t="s">
        <v>4162</v>
      </c>
    </row>
    <row r="3" spans="1:6" ht="6" customHeight="1">
      <c r="B3" s="1003"/>
    </row>
    <row r="4" spans="1:6" ht="6.5" customHeight="1">
      <c r="B4" s="1133"/>
    </row>
    <row r="5" spans="1:6" ht="148.5" customHeight="1">
      <c r="B5" s="1149" t="s">
        <v>4596</v>
      </c>
    </row>
    <row r="6" spans="1:6" ht="84" customHeight="1">
      <c r="B6" s="1150" t="s">
        <v>4595</v>
      </c>
    </row>
    <row r="7" spans="1:6" ht="11.5" customHeight="1">
      <c r="B7" s="1135"/>
    </row>
    <row r="8" spans="1:6" ht="23">
      <c r="B8" s="1154" t="s">
        <v>4544</v>
      </c>
    </row>
    <row r="9" spans="1:6" ht="9.5" customHeight="1">
      <c r="B9" s="1136"/>
    </row>
    <row r="10" spans="1:6" ht="42" customHeight="1">
      <c r="B10" s="1149" t="s">
        <v>4597</v>
      </c>
    </row>
    <row r="11" spans="1:6" ht="46" customHeight="1">
      <c r="B11" s="1150" t="s">
        <v>4598</v>
      </c>
    </row>
    <row r="12" spans="1:6" ht="81" customHeight="1">
      <c r="B12" s="1149" t="s">
        <v>4545</v>
      </c>
    </row>
    <row r="13" spans="1:6" ht="54.5" customHeight="1">
      <c r="B13" s="1151" t="s">
        <v>4599</v>
      </c>
    </row>
    <row r="14" spans="1:6" ht="54.5" customHeight="1">
      <c r="B14" s="1149" t="s">
        <v>4600</v>
      </c>
    </row>
    <row r="15" spans="1:6" ht="35" customHeight="1">
      <c r="B15" s="1151" t="s">
        <v>4601</v>
      </c>
    </row>
    <row r="16" spans="1:6" ht="20.5">
      <c r="B16" s="1152"/>
    </row>
    <row r="17" spans="2:2" ht="40">
      <c r="B17" s="1149" t="s">
        <v>4546</v>
      </c>
    </row>
    <row r="18" spans="2:2" ht="42.5" customHeight="1">
      <c r="B18" s="1135" t="s">
        <v>4547</v>
      </c>
    </row>
    <row r="19" spans="2:2">
      <c r="B19" s="1134"/>
    </row>
    <row r="20" spans="2:2" ht="23">
      <c r="B20" s="1154" t="s">
        <v>4548</v>
      </c>
    </row>
    <row r="21" spans="2:2" ht="7.5" customHeight="1">
      <c r="B21" s="1134"/>
    </row>
    <row r="22" spans="2:2" ht="80">
      <c r="B22" s="1149" t="s">
        <v>4602</v>
      </c>
    </row>
    <row r="23" spans="2:2">
      <c r="B23" s="1134"/>
    </row>
    <row r="24" spans="2:2" ht="23">
      <c r="B24" s="1154" t="s">
        <v>4562</v>
      </c>
    </row>
    <row r="25" spans="2:2" ht="7" customHeight="1">
      <c r="B25" s="1134"/>
    </row>
    <row r="26" spans="2:2" ht="20">
      <c r="B26" s="1150" t="s">
        <v>4563</v>
      </c>
    </row>
    <row r="27" spans="2:2" ht="28" customHeight="1">
      <c r="B27" s="1153" t="s">
        <v>4549</v>
      </c>
    </row>
    <row r="28" spans="2:2" ht="108" customHeight="1">
      <c r="B28" s="1149" t="s">
        <v>4605</v>
      </c>
    </row>
    <row r="29" spans="2:2" ht="56" customHeight="1">
      <c r="B29" s="1153" t="s">
        <v>4550</v>
      </c>
    </row>
    <row r="30" spans="2:2">
      <c r="B30" s="1138"/>
    </row>
    <row r="31" spans="2:2" ht="27" customHeight="1">
      <c r="B31" s="1154" t="s">
        <v>4551</v>
      </c>
    </row>
    <row r="32" spans="2:2" ht="7" customHeight="1">
      <c r="B32" s="1134"/>
    </row>
    <row r="33" spans="2:2" ht="172" customHeight="1">
      <c r="B33" s="1149" t="s">
        <v>4603</v>
      </c>
    </row>
    <row r="34" spans="2:2" ht="5.5" customHeight="1">
      <c r="B34" s="1134" t="s">
        <v>301</v>
      </c>
    </row>
    <row r="35" spans="2:2" ht="40">
      <c r="B35" s="1150" t="s">
        <v>4604</v>
      </c>
    </row>
    <row r="36" spans="2:2" ht="15.5">
      <c r="B36" s="1137"/>
    </row>
    <row r="37" spans="2:2" ht="23">
      <c r="B37" s="1154" t="s">
        <v>4606</v>
      </c>
    </row>
    <row r="38" spans="2:2" ht="8.5" customHeight="1">
      <c r="B38" s="1134"/>
    </row>
    <row r="39" spans="2:2" ht="33.5" customHeight="1">
      <c r="B39" s="1149" t="s">
        <v>4552</v>
      </c>
    </row>
    <row r="40" spans="2:2" ht="80">
      <c r="B40" s="1150" t="s">
        <v>4610</v>
      </c>
    </row>
    <row r="41" spans="2:2" ht="69.5" customHeight="1">
      <c r="B41" s="1153" t="s">
        <v>4553</v>
      </c>
    </row>
    <row r="42" spans="2:2" ht="91.5" customHeight="1">
      <c r="B42" s="1153" t="s">
        <v>4554</v>
      </c>
    </row>
    <row r="43" spans="2:2" ht="20">
      <c r="B43" s="1153" t="s">
        <v>4609</v>
      </c>
    </row>
    <row r="44" spans="2:2" ht="17.5">
      <c r="B44" s="1135"/>
    </row>
    <row r="45" spans="2:2" ht="23">
      <c r="B45" s="1154" t="s">
        <v>4607</v>
      </c>
    </row>
    <row r="46" spans="2:2" ht="11" customHeight="1">
      <c r="B46" s="1139"/>
    </row>
    <row r="47" spans="2:2" ht="51" customHeight="1">
      <c r="B47" s="1149" t="s">
        <v>4608</v>
      </c>
    </row>
    <row r="48" spans="2:2" ht="27.5" customHeight="1">
      <c r="B48" s="1150" t="s">
        <v>4555</v>
      </c>
    </row>
    <row r="49" spans="2:2" ht="113" customHeight="1">
      <c r="B49" s="1149" t="s">
        <v>4556</v>
      </c>
    </row>
    <row r="50" spans="2:2" ht="15.5">
      <c r="B50" s="1"/>
    </row>
    <row r="51" spans="2:2" ht="25">
      <c r="B51" s="1155" t="s">
        <v>4561</v>
      </c>
    </row>
    <row r="52" spans="2:2" ht="9" customHeight="1">
      <c r="B52" s="1137"/>
    </row>
    <row r="53" spans="2:2" ht="108" customHeight="1">
      <c r="B53" s="1149" t="s">
        <v>4613</v>
      </c>
    </row>
    <row r="54" spans="2:2" ht="16" thickBot="1">
      <c r="B54" s="1137"/>
    </row>
    <row r="55" spans="2:2" ht="55.5" customHeight="1" thickBot="1">
      <c r="B55" s="1157" t="s">
        <v>4614</v>
      </c>
    </row>
    <row r="56" spans="2:2" ht="9" customHeight="1">
      <c r="B56" s="1140"/>
    </row>
    <row r="57" spans="2:2" ht="80">
      <c r="B57" s="1149" t="s">
        <v>4557</v>
      </c>
    </row>
    <row r="58" spans="2:2" ht="28.5" customHeight="1">
      <c r="B58" s="1149" t="s">
        <v>4558</v>
      </c>
    </row>
    <row r="59" spans="2:2" ht="22.5" customHeight="1">
      <c r="B59" s="1141"/>
    </row>
    <row r="60" spans="2:2" ht="35">
      <c r="B60" s="1143" t="s">
        <v>4560</v>
      </c>
    </row>
    <row r="61" spans="2:2">
      <c r="B61" s="1134" t="s">
        <v>4559</v>
      </c>
    </row>
    <row r="62" spans="2:2" ht="25">
      <c r="B62" s="1155">
        <v>1970</v>
      </c>
    </row>
    <row r="63" spans="2:2">
      <c r="B63" s="1134"/>
    </row>
    <row r="64" spans="2:2" ht="20">
      <c r="B64" s="1015" t="s">
        <v>4589</v>
      </c>
    </row>
    <row r="65" spans="2:2" ht="20">
      <c r="B65" s="1015" t="s">
        <v>4590</v>
      </c>
    </row>
    <row r="66" spans="2:2">
      <c r="B66" s="1134"/>
    </row>
    <row r="67" spans="2:2" ht="20">
      <c r="B67" s="1015" t="s">
        <v>4612</v>
      </c>
    </row>
    <row r="68" spans="2:2" ht="20">
      <c r="B68" s="1015" t="s">
        <v>4590</v>
      </c>
    </row>
    <row r="69" spans="2:2" ht="20">
      <c r="B69" s="1015"/>
    </row>
    <row r="70" spans="2:2" ht="40">
      <c r="B70" s="1149" t="s">
        <v>4615</v>
      </c>
    </row>
    <row r="71" spans="2:2" ht="15.5">
      <c r="B71"/>
    </row>
    <row r="72" spans="2:2" ht="25">
      <c r="B72" s="1155">
        <v>1992</v>
      </c>
    </row>
    <row r="73" spans="2:2">
      <c r="B73" s="1134"/>
    </row>
    <row r="74" spans="2:2" ht="66.5" customHeight="1">
      <c r="B74" s="1149" t="s">
        <v>4616</v>
      </c>
    </row>
    <row r="75" spans="2:2" ht="10" customHeight="1">
      <c r="B75" s="1149"/>
    </row>
    <row r="76" spans="2:2" ht="40">
      <c r="B76" s="1149" t="s">
        <v>4617</v>
      </c>
    </row>
    <row r="77" spans="2:2" ht="20">
      <c r="B77" s="1149"/>
    </row>
    <row r="78" spans="2:2" ht="20">
      <c r="B78" s="1015" t="s">
        <v>4591</v>
      </c>
    </row>
    <row r="79" spans="2:2" ht="10" customHeight="1">
      <c r="B79" s="1015"/>
    </row>
    <row r="80" spans="2:2" ht="20">
      <c r="B80" s="1057" t="s">
        <v>4592</v>
      </c>
    </row>
    <row r="81" spans="2:2" ht="20">
      <c r="B81" s="1057" t="s">
        <v>4593</v>
      </c>
    </row>
    <row r="82" spans="2:2" ht="20">
      <c r="B82" s="1057" t="s">
        <v>4594</v>
      </c>
    </row>
    <row r="83" spans="2:2" ht="10.5" customHeight="1">
      <c r="B83" s="1015"/>
    </row>
    <row r="84" spans="2:2" ht="20">
      <c r="B84" s="1015" t="s">
        <v>4618</v>
      </c>
    </row>
    <row r="85" spans="2:2" ht="34.5" customHeight="1">
      <c r="B85" s="1134"/>
    </row>
    <row r="86" spans="2:2" ht="25">
      <c r="B86" s="1155" t="s">
        <v>4619</v>
      </c>
    </row>
    <row r="87" spans="2:2" ht="170.5" customHeight="1">
      <c r="B87" s="1149" t="s">
        <v>4620</v>
      </c>
    </row>
    <row r="88" spans="2:2" ht="68" customHeight="1">
      <c r="B88" s="1149" t="s">
        <v>4621</v>
      </c>
    </row>
    <row r="89" spans="2:2" ht="12" customHeight="1">
      <c r="B89" s="1134"/>
    </row>
    <row r="90" spans="2:2" ht="33" customHeight="1">
      <c r="B90" s="1155" t="s">
        <v>4645</v>
      </c>
    </row>
    <row r="91" spans="2:2" ht="29.5" customHeight="1">
      <c r="B91" s="1161" t="s">
        <v>4646</v>
      </c>
    </row>
    <row r="92" spans="2:2" ht="7" customHeight="1">
      <c r="B92" s="1148"/>
    </row>
    <row r="93" spans="2:2" ht="20">
      <c r="B93" s="1159" t="s">
        <v>4623</v>
      </c>
    </row>
    <row r="94" spans="2:2" ht="20">
      <c r="B94" s="1160" t="s">
        <v>4624</v>
      </c>
    </row>
    <row r="95" spans="2:2" ht="12.5" customHeight="1">
      <c r="B95" s="1160"/>
    </row>
    <row r="96" spans="2:2" ht="20">
      <c r="B96" s="1159" t="s">
        <v>4625</v>
      </c>
    </row>
    <row r="97" spans="2:2" ht="20">
      <c r="B97" s="1160" t="s">
        <v>4626</v>
      </c>
    </row>
    <row r="98" spans="2:2" ht="12.5" customHeight="1">
      <c r="B98" s="1160"/>
    </row>
    <row r="99" spans="2:2" ht="20">
      <c r="B99" s="1159" t="s">
        <v>4627</v>
      </c>
    </row>
    <row r="100" spans="2:2" ht="20">
      <c r="B100" s="1160" t="s">
        <v>4628</v>
      </c>
    </row>
    <row r="101" spans="2:2" ht="13" customHeight="1">
      <c r="B101" s="1160"/>
    </row>
    <row r="102" spans="2:2" ht="20">
      <c r="B102" s="1159" t="s">
        <v>4629</v>
      </c>
    </row>
    <row r="103" spans="2:2" ht="20">
      <c r="B103" s="1160" t="s">
        <v>4647</v>
      </c>
    </row>
    <row r="104" spans="2:2" ht="14" customHeight="1">
      <c r="B104" s="1160"/>
    </row>
    <row r="105" spans="2:2" ht="20">
      <c r="B105" s="1159" t="s">
        <v>4630</v>
      </c>
    </row>
    <row r="106" spans="2:2" ht="20">
      <c r="B106" s="1160" t="s">
        <v>4631</v>
      </c>
    </row>
    <row r="107" spans="2:2" ht="13" customHeight="1">
      <c r="B107" s="1160"/>
    </row>
    <row r="108" spans="2:2" ht="20">
      <c r="B108" s="1159" t="s">
        <v>4632</v>
      </c>
    </row>
    <row r="109" spans="2:2" ht="20">
      <c r="B109" s="1160" t="s">
        <v>4633</v>
      </c>
    </row>
    <row r="110" spans="2:2" ht="13.5" customHeight="1">
      <c r="B110" s="1160"/>
    </row>
    <row r="111" spans="2:2" ht="20">
      <c r="B111" s="1159" t="s">
        <v>4634</v>
      </c>
    </row>
    <row r="112" spans="2:2" ht="20">
      <c r="B112" s="1160" t="s">
        <v>4635</v>
      </c>
    </row>
    <row r="113" spans="2:2" ht="13" customHeight="1">
      <c r="B113" s="1160"/>
    </row>
    <row r="114" spans="2:2" ht="20">
      <c r="B114" s="1159" t="s">
        <v>4636</v>
      </c>
    </row>
    <row r="115" spans="2:2" ht="20">
      <c r="B115" s="1160" t="s">
        <v>4637</v>
      </c>
    </row>
    <row r="116" spans="2:2" ht="14" customHeight="1">
      <c r="B116" s="1160"/>
    </row>
    <row r="117" spans="2:2" ht="20">
      <c r="B117" s="1159" t="s">
        <v>4638</v>
      </c>
    </row>
    <row r="118" spans="2:2" ht="20">
      <c r="B118" s="1160" t="s">
        <v>4639</v>
      </c>
    </row>
    <row r="119" spans="2:2" ht="9" customHeight="1">
      <c r="B119" s="1160"/>
    </row>
    <row r="120" spans="2:2" ht="20">
      <c r="B120" s="1159" t="s">
        <v>4640</v>
      </c>
    </row>
    <row r="121" spans="2:2" ht="20">
      <c r="B121" s="1160" t="s">
        <v>4641</v>
      </c>
    </row>
    <row r="122" spans="2:2" ht="14" customHeight="1">
      <c r="B122" s="1160"/>
    </row>
    <row r="123" spans="2:2" ht="20">
      <c r="B123" s="1159" t="s">
        <v>4642</v>
      </c>
    </row>
    <row r="124" spans="2:2" ht="20">
      <c r="B124" s="1160" t="s">
        <v>4648</v>
      </c>
    </row>
    <row r="125" spans="2:2" ht="9" customHeight="1">
      <c r="B125" s="1160"/>
    </row>
    <row r="126" spans="2:2" ht="20">
      <c r="B126" s="1159" t="s">
        <v>4643</v>
      </c>
    </row>
    <row r="127" spans="2:2" ht="20">
      <c r="B127" s="1160" t="s">
        <v>4644</v>
      </c>
    </row>
    <row r="128" spans="2:2" ht="18.5" thickBot="1"/>
    <row r="129" spans="2:2" ht="28" customHeight="1" thickBot="1">
      <c r="B129" s="617" t="s">
        <v>4611</v>
      </c>
    </row>
    <row r="130" spans="2:2">
      <c r="B130" s="1142"/>
    </row>
    <row r="131" spans="2:2" ht="54.5" customHeight="1">
      <c r="B131" s="998" t="s">
        <v>4622</v>
      </c>
    </row>
    <row r="132" spans="2:2" ht="6" customHeight="1"/>
    <row r="133" spans="2:2">
      <c r="B133" s="1146" t="s">
        <v>4566</v>
      </c>
    </row>
    <row r="134" spans="2:2" ht="9.5" customHeight="1"/>
    <row r="135" spans="2:2" ht="23">
      <c r="B135" s="1158" t="s">
        <v>4567</v>
      </c>
    </row>
    <row r="137" spans="2:2">
      <c r="B137" s="1147" t="s">
        <v>4571</v>
      </c>
    </row>
    <row r="138" spans="2:2" ht="11" customHeight="1"/>
    <row r="139" spans="2:2">
      <c r="B139" s="1147" t="s">
        <v>4572</v>
      </c>
    </row>
    <row r="140" spans="2:2" ht="10.5" customHeight="1"/>
    <row r="141" spans="2:2">
      <c r="B141" s="1147" t="s">
        <v>4573</v>
      </c>
    </row>
    <row r="142" spans="2:2" ht="8" customHeight="1"/>
    <row r="143" spans="2:2">
      <c r="B143" s="1147" t="s">
        <v>4574</v>
      </c>
    </row>
    <row r="144" spans="2:2" ht="9.5" customHeight="1"/>
    <row r="145" spans="2:2" ht="35.5">
      <c r="B145" s="1147" t="s">
        <v>4575</v>
      </c>
    </row>
    <row r="147" spans="2:2">
      <c r="B147" s="1147" t="s">
        <v>4576</v>
      </c>
    </row>
    <row r="149" spans="2:2" ht="35.5">
      <c r="B149" s="1147" t="s">
        <v>4577</v>
      </c>
    </row>
    <row r="150" spans="2:2" ht="10.5" customHeight="1"/>
    <row r="151" spans="2:2">
      <c r="B151" s="1147" t="s">
        <v>4578</v>
      </c>
    </row>
    <row r="153" spans="2:2">
      <c r="B153" s="998" t="s">
        <v>4568</v>
      </c>
    </row>
    <row r="154" spans="2:2" ht="10.5" customHeight="1"/>
    <row r="155" spans="2:2" ht="36">
      <c r="B155" s="998" t="s">
        <v>4569</v>
      </c>
    </row>
    <row r="156" spans="2:2" ht="9.5" customHeight="1"/>
    <row r="157" spans="2:2">
      <c r="B157" s="998" t="s">
        <v>4570</v>
      </c>
    </row>
    <row r="159" spans="2:2" ht="35.5">
      <c r="B159" s="1147" t="s">
        <v>4579</v>
      </c>
    </row>
    <row r="160" spans="2:2" ht="5" customHeight="1"/>
    <row r="161" spans="2:2" ht="35.5">
      <c r="B161" s="1147" t="s">
        <v>4580</v>
      </c>
    </row>
    <row r="162" spans="2:2" ht="6.5" customHeight="1"/>
    <row r="163" spans="2:2">
      <c r="B163" s="1147" t="s">
        <v>4581</v>
      </c>
    </row>
    <row r="164" spans="2:2" ht="8" customHeight="1"/>
    <row r="165" spans="2:2">
      <c r="B165" s="1147" t="s">
        <v>4582</v>
      </c>
    </row>
    <row r="166" spans="2:2" ht="8" customHeight="1"/>
    <row r="167" spans="2:2" ht="35.5">
      <c r="B167" s="1147" t="s">
        <v>4583</v>
      </c>
    </row>
    <row r="169" spans="2:2">
      <c r="B169" s="1147" t="s">
        <v>4584</v>
      </c>
    </row>
    <row r="170" spans="2:2" ht="10" customHeight="1"/>
    <row r="171" spans="2:2" ht="35.5">
      <c r="B171" s="1147" t="s">
        <v>4585</v>
      </c>
    </row>
    <row r="173" spans="2:2" ht="35.5">
      <c r="B173" s="1147" t="s">
        <v>4586</v>
      </c>
    </row>
    <row r="174" spans="2:2" ht="10.5" customHeight="1"/>
    <row r="175" spans="2:2">
      <c r="B175" s="1147" t="s">
        <v>4587</v>
      </c>
    </row>
    <row r="176" spans="2:2" ht="6.5" customHeight="1"/>
    <row r="177" spans="2:2" ht="35.5">
      <c r="B177" s="1147" t="s">
        <v>4588</v>
      </c>
    </row>
  </sheetData>
  <hyperlinks>
    <hyperlink ref="A2" location="Sommaire!A1" display="S"/>
    <hyperlink ref="B131" r:id="rId1" display="http://www.elsassjournal.com/"/>
    <hyperlink ref="B153" r:id="rId2" display="http://lulu.com/"/>
    <hyperlink ref="B155" r:id="rId3" display="http://lulu.com/"/>
    <hyperlink ref="B157" r:id="rId4" display="http://lulu.com/"/>
  </hyperlinks>
  <printOptions horizontalCentered="1"/>
  <pageMargins left="0.59055118110236204" right="0.39370078740157499" top="0.59055118110236204" bottom="0.59055118110236204" header="0.511811023622047" footer="0.511811023622047"/>
  <pageSetup paperSize="9" orientation="portrait" horizontalDpi="0" verticalDpi="0" r:id="rId5"/>
  <headerFooter alignWithMargins="0">
    <oddFooter xml:space="preserve">&amp;L&amp;8&amp;F &amp;A &amp;R&amp;8&amp;P &amp;N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B29"/>
  <sheetViews>
    <sheetView showGridLines="0" showRowColHeaders="0" zoomScaleNormal="100" workbookViewId="0"/>
  </sheetViews>
  <sheetFormatPr baseColWidth="10" defaultColWidth="11" defaultRowHeight="15.5"/>
  <cols>
    <col min="1" max="1" width="5" style="1" customWidth="1"/>
    <col min="2" max="2" width="91.1640625" style="3" customWidth="1"/>
    <col min="3" max="16384" width="11" style="1"/>
  </cols>
  <sheetData>
    <row r="1" spans="1:2" ht="24" customHeight="1">
      <c r="A1" s="5" t="s">
        <v>0</v>
      </c>
      <c r="B1" s="2"/>
    </row>
    <row r="2" spans="1:2" ht="8.5" customHeight="1">
      <c r="B2" s="2"/>
    </row>
    <row r="3" spans="1:2">
      <c r="B3"/>
    </row>
    <row r="4" spans="1:2">
      <c r="B4"/>
    </row>
    <row r="5" spans="1:2">
      <c r="B5"/>
    </row>
    <row r="6" spans="1:2">
      <c r="B6"/>
    </row>
    <row r="7" spans="1:2">
      <c r="B7"/>
    </row>
    <row r="8" spans="1:2">
      <c r="B8"/>
    </row>
    <row r="9" spans="1:2">
      <c r="B9"/>
    </row>
    <row r="10" spans="1:2">
      <c r="B10"/>
    </row>
    <row r="11" spans="1:2">
      <c r="B11"/>
    </row>
    <row r="12" spans="1:2">
      <c r="B12"/>
    </row>
    <row r="13" spans="1:2">
      <c r="B13"/>
    </row>
    <row r="14" spans="1:2">
      <c r="B14"/>
    </row>
    <row r="15" spans="1:2">
      <c r="B15"/>
    </row>
    <row r="16" spans="1:2">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ht="31">
      <c r="B29" s="1145" t="s">
        <v>4542</v>
      </c>
    </row>
  </sheetData>
  <hyperlinks>
    <hyperlink ref="A1" location="Sommaire!A1" display="S"/>
  </hyperlinks>
  <printOptions horizontalCentered="1"/>
  <pageMargins left="0.39370078740157483" right="0.39370078740157483" top="0.19685039370078741" bottom="0.19685039370078741" header="0.51181102362204722" footer="0.51181102362204722"/>
  <pageSetup paperSize="9" orientation="portrait" r:id="rId1"/>
  <headerFooter alignWithMargins="0">
    <oddFooter xml:space="preserve">&amp;L&amp;8&amp;F &amp;A &amp;R&amp;8&amp;P &amp;N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pageSetUpPr fitToPage="1"/>
  </sheetPr>
  <dimension ref="A1:T42"/>
  <sheetViews>
    <sheetView showGridLines="0" showRowColHeaders="0" zoomScale="79" zoomScaleNormal="79" workbookViewId="0">
      <selection activeCell="A2" sqref="A2"/>
    </sheetView>
  </sheetViews>
  <sheetFormatPr baseColWidth="10" defaultRowHeight="12.5"/>
  <cols>
    <col min="1" max="1" width="5.6640625" style="937" customWidth="1"/>
    <col min="2" max="2" width="1.75" style="937" customWidth="1"/>
    <col min="3" max="3" width="10.4140625" style="937" customWidth="1"/>
    <col min="4" max="4" width="12.4140625" style="937" customWidth="1"/>
    <col min="5" max="5" width="1.58203125" style="937" customWidth="1"/>
    <col min="6" max="6" width="8.25" style="938" customWidth="1"/>
    <col min="7" max="7" width="1.58203125" style="937" customWidth="1"/>
    <col min="8" max="8" width="9" style="937" bestFit="1" customWidth="1"/>
    <col min="9" max="9" width="2.6640625" style="937" customWidth="1"/>
    <col min="10" max="10" width="5.6640625" style="939" bestFit="1" customWidth="1"/>
    <col min="11" max="11" width="5.83203125" style="939" bestFit="1" customWidth="1"/>
    <col min="12" max="16" width="9.08203125" style="939" bestFit="1" customWidth="1"/>
    <col min="17" max="17" width="30.58203125" style="939" customWidth="1"/>
    <col min="18" max="18" width="3.6640625" style="939" customWidth="1"/>
    <col min="19" max="16384" width="10.6640625" style="937"/>
  </cols>
  <sheetData>
    <row r="1" spans="1:20" ht="8" customHeight="1" thickBot="1"/>
    <row r="2" spans="1:20" ht="64.5" customHeight="1" thickBot="1">
      <c r="A2" s="5" t="s">
        <v>0</v>
      </c>
      <c r="B2" s="1401" t="s">
        <v>4352</v>
      </c>
      <c r="C2" s="1402"/>
      <c r="D2" s="1402"/>
      <c r="E2" s="1402"/>
      <c r="F2" s="1402"/>
      <c r="G2" s="1402"/>
      <c r="H2" s="1402"/>
      <c r="I2" s="1402"/>
      <c r="J2" s="1402"/>
      <c r="K2" s="1402"/>
      <c r="L2" s="1402"/>
      <c r="M2" s="1402"/>
      <c r="N2" s="1402"/>
      <c r="O2" s="1402"/>
      <c r="P2" s="1402"/>
      <c r="Q2" s="1402"/>
      <c r="R2" s="1403"/>
    </row>
    <row r="3" spans="1:20" ht="16" thickBot="1">
      <c r="F3" s="940"/>
    </row>
    <row r="4" spans="1:20" s="941" customFormat="1" ht="25.5" customHeight="1">
      <c r="C4" s="1032">
        <v>2010</v>
      </c>
      <c r="D4" s="1033">
        <v>0.60175999999999996</v>
      </c>
      <c r="E4" s="1034"/>
      <c r="F4" s="1035"/>
      <c r="G4" s="1034"/>
      <c r="H4" s="1036"/>
      <c r="J4" s="946"/>
      <c r="K4" s="946"/>
      <c r="L4" s="946"/>
      <c r="M4" s="946"/>
      <c r="N4" s="946"/>
      <c r="O4" s="946"/>
      <c r="P4" s="946"/>
      <c r="Q4" s="946"/>
      <c r="R4" s="946"/>
    </row>
    <row r="5" spans="1:20" s="941" customFormat="1" ht="25.5" customHeight="1">
      <c r="C5" s="1037">
        <v>2011</v>
      </c>
      <c r="D5" s="1038">
        <v>0.62199000000000004</v>
      </c>
      <c r="E5" s="948"/>
      <c r="F5" s="1039">
        <f>(D5-D4)/D4</f>
        <v>3.3618053709120049E-2</v>
      </c>
      <c r="G5" s="948"/>
      <c r="H5" s="1040">
        <f>(D5-$D$4)/$D$4</f>
        <v>3.3618053709120049E-2</v>
      </c>
      <c r="J5" s="946"/>
      <c r="K5" s="946"/>
      <c r="L5" s="946"/>
      <c r="M5" s="946"/>
      <c r="N5" s="946"/>
      <c r="O5" s="946"/>
      <c r="P5" s="946"/>
      <c r="Q5" s="946"/>
      <c r="R5" s="946"/>
    </row>
    <row r="6" spans="1:20" s="941" customFormat="1" ht="25.5" customHeight="1">
      <c r="C6" s="1037">
        <v>2012</v>
      </c>
      <c r="D6" s="1038">
        <v>0.63634000000000002</v>
      </c>
      <c r="E6" s="948"/>
      <c r="F6" s="1039">
        <f t="shared" ref="F6:F11" si="0">(D6-D5)/D5</f>
        <v>2.3071110468013911E-2</v>
      </c>
      <c r="G6" s="948"/>
      <c r="H6" s="1040">
        <f t="shared" ref="H6:H11" si="1">(D6-$D$4)/$D$4</f>
        <v>5.7464770007976694E-2</v>
      </c>
      <c r="J6" s="946"/>
      <c r="K6" s="946"/>
      <c r="L6" s="946"/>
      <c r="M6" s="946"/>
      <c r="N6" s="946"/>
      <c r="O6" s="946"/>
      <c r="P6" s="946"/>
      <c r="Q6" s="946"/>
      <c r="R6" s="946"/>
    </row>
    <row r="7" spans="1:20" s="941" customFormat="1" ht="25.5" customHeight="1">
      <c r="C7" s="1041">
        <v>2013</v>
      </c>
      <c r="D7" s="1038">
        <v>0.64368000000000003</v>
      </c>
      <c r="E7" s="948"/>
      <c r="F7" s="1039">
        <f t="shared" si="0"/>
        <v>1.1534714146525463E-2</v>
      </c>
      <c r="G7" s="948"/>
      <c r="H7" s="1040">
        <f t="shared" si="1"/>
        <v>6.9662323850039995E-2</v>
      </c>
      <c r="J7" s="946"/>
      <c r="K7" s="946"/>
      <c r="L7" s="946"/>
      <c r="M7" s="946"/>
      <c r="N7" s="946"/>
      <c r="O7" s="946"/>
      <c r="P7" s="946"/>
      <c r="Q7" s="946"/>
      <c r="R7" s="946"/>
    </row>
    <row r="8" spans="1:20" s="941" customFormat="1" ht="25.5" customHeight="1">
      <c r="C8" s="1041">
        <v>2014</v>
      </c>
      <c r="D8" s="1038">
        <v>0.64359</v>
      </c>
      <c r="E8" s="948"/>
      <c r="F8" s="1039">
        <f t="shared" si="0"/>
        <v>-1.3982102908282763E-4</v>
      </c>
      <c r="G8" s="948"/>
      <c r="H8" s="1040">
        <f t="shared" si="1"/>
        <v>6.9512762563148159E-2</v>
      </c>
      <c r="J8" s="946"/>
      <c r="K8" s="946"/>
      <c r="L8" s="946"/>
      <c r="M8" s="946"/>
      <c r="N8" s="946"/>
      <c r="O8" s="946"/>
      <c r="P8" s="946"/>
      <c r="Q8" s="946"/>
      <c r="R8" s="946"/>
      <c r="T8" s="1042"/>
    </row>
    <row r="9" spans="1:20" s="941" customFormat="1" ht="25.5" customHeight="1">
      <c r="C9" s="1041">
        <v>2015</v>
      </c>
      <c r="D9" s="1038">
        <v>0.64314000000000004</v>
      </c>
      <c r="E9" s="948"/>
      <c r="F9" s="1039">
        <f t="shared" si="0"/>
        <v>-6.9920290868402311E-4</v>
      </c>
      <c r="G9" s="948"/>
      <c r="H9" s="1040">
        <f t="shared" si="1"/>
        <v>6.8764956128689325E-2</v>
      </c>
      <c r="J9" s="946"/>
      <c r="K9" s="946"/>
      <c r="L9" s="946"/>
      <c r="M9" s="946"/>
      <c r="N9" s="946"/>
      <c r="O9" s="946"/>
      <c r="P9" s="946"/>
      <c r="Q9" s="946"/>
      <c r="R9" s="946"/>
      <c r="T9" s="1042"/>
    </row>
    <row r="10" spans="1:20" s="941" customFormat="1" ht="25.5" customHeight="1">
      <c r="C10" s="1041">
        <v>2016</v>
      </c>
      <c r="D10" s="1038">
        <v>0.64029999999999998</v>
      </c>
      <c r="E10" s="948"/>
      <c r="F10" s="1039">
        <f t="shared" si="0"/>
        <v>-4.4158348104612749E-3</v>
      </c>
      <c r="G10" s="948"/>
      <c r="H10" s="1040">
        <f t="shared" si="1"/>
        <v>6.4045466631215131E-2</v>
      </c>
      <c r="J10" s="946"/>
      <c r="K10" s="946"/>
      <c r="L10" s="946"/>
      <c r="M10" s="946"/>
      <c r="N10" s="946"/>
      <c r="O10" s="946"/>
      <c r="P10" s="946"/>
      <c r="Q10" s="946"/>
      <c r="R10" s="946"/>
    </row>
    <row r="11" spans="1:20" s="941" customFormat="1" ht="25.5" customHeight="1" thickBot="1">
      <c r="C11" s="1043">
        <v>2017</v>
      </c>
      <c r="D11" s="1044">
        <v>0.65032000000000001</v>
      </c>
      <c r="E11" s="1045"/>
      <c r="F11" s="1046">
        <f t="shared" si="0"/>
        <v>1.5648914571294751E-2</v>
      </c>
      <c r="G11" s="1045"/>
      <c r="H11" s="1047">
        <f t="shared" si="1"/>
        <v>8.0696623238500478E-2</v>
      </c>
      <c r="J11" s="946"/>
      <c r="K11" s="946"/>
      <c r="L11" s="946"/>
      <c r="M11" s="946"/>
      <c r="N11" s="946"/>
      <c r="O11" s="946"/>
      <c r="P11" s="946"/>
      <c r="Q11" s="946"/>
      <c r="R11" s="946"/>
    </row>
    <row r="12" spans="1:20" s="939" customFormat="1" ht="13" thickBot="1">
      <c r="B12" s="937"/>
      <c r="C12" s="957"/>
      <c r="D12" s="957"/>
      <c r="E12" s="957"/>
      <c r="F12" s="958"/>
      <c r="G12" s="957"/>
      <c r="H12" s="957"/>
      <c r="I12" s="937"/>
      <c r="S12" s="937"/>
    </row>
    <row r="13" spans="1:20" s="939" customFormat="1" ht="20.5" thickBot="1">
      <c r="B13" s="937"/>
      <c r="C13" s="959" t="s">
        <v>4349</v>
      </c>
      <c r="D13" s="960">
        <v>7</v>
      </c>
      <c r="E13" s="961"/>
      <c r="F13" s="962">
        <v>1150</v>
      </c>
      <c r="G13" s="961"/>
      <c r="H13" s="1048">
        <f>H11/7</f>
        <v>1.1528089034071497E-2</v>
      </c>
      <c r="I13" s="937"/>
      <c r="S13" s="937"/>
    </row>
    <row r="14" spans="1:20" s="939" customFormat="1" ht="9" customHeight="1" thickBot="1">
      <c r="B14" s="937"/>
      <c r="C14" s="957"/>
      <c r="D14" s="957"/>
      <c r="E14" s="957"/>
      <c r="F14" s="958"/>
      <c r="G14" s="957"/>
      <c r="H14" s="957"/>
      <c r="I14" s="937"/>
      <c r="S14" s="937"/>
    </row>
    <row r="15" spans="1:20" s="939" customFormat="1" ht="69.5" customHeight="1">
      <c r="B15" s="937"/>
      <c r="C15" s="1437" t="s">
        <v>4350</v>
      </c>
      <c r="D15" s="1438"/>
      <c r="E15" s="1438"/>
      <c r="F15" s="1438"/>
      <c r="G15" s="1438"/>
      <c r="H15" s="1438"/>
      <c r="I15" s="1438"/>
      <c r="J15" s="1438"/>
      <c r="K15" s="1438"/>
      <c r="L15" s="1438"/>
      <c r="M15" s="1438"/>
      <c r="N15" s="1438"/>
      <c r="O15" s="1438"/>
      <c r="P15" s="1438"/>
      <c r="Q15" s="1438"/>
      <c r="R15" s="1439"/>
      <c r="S15" s="937"/>
    </row>
    <row r="16" spans="1:20" s="939" customFormat="1" ht="21.5" customHeight="1">
      <c r="B16" s="937"/>
      <c r="C16" s="1440" t="s">
        <v>4110</v>
      </c>
      <c r="D16" s="1408"/>
      <c r="E16" s="1408"/>
      <c r="F16" s="1408"/>
      <c r="G16" s="1408"/>
      <c r="H16" s="1408"/>
      <c r="I16" s="1408"/>
      <c r="J16" s="1408"/>
      <c r="K16" s="1408"/>
      <c r="L16" s="1408"/>
      <c r="M16" s="1408"/>
      <c r="N16" s="1408"/>
      <c r="O16" s="1408"/>
      <c r="P16" s="1408"/>
      <c r="Q16" s="1408"/>
      <c r="R16" s="1441"/>
      <c r="S16" s="937"/>
    </row>
    <row r="17" spans="2:19" s="939" customFormat="1" ht="21.5" customHeight="1">
      <c r="B17" s="937"/>
      <c r="C17" s="1440" t="s">
        <v>4111</v>
      </c>
      <c r="D17" s="1408"/>
      <c r="E17" s="1408"/>
      <c r="F17" s="1408"/>
      <c r="G17" s="1408"/>
      <c r="H17" s="1408"/>
      <c r="I17" s="1408"/>
      <c r="J17" s="1408"/>
      <c r="K17" s="1408"/>
      <c r="L17" s="1408"/>
      <c r="M17" s="1408"/>
      <c r="N17" s="1408"/>
      <c r="O17" s="1408"/>
      <c r="P17" s="1408"/>
      <c r="Q17" s="1408"/>
      <c r="R17" s="1441"/>
      <c r="S17" s="937"/>
    </row>
    <row r="18" spans="2:19" s="939" customFormat="1" ht="21.5" customHeight="1">
      <c r="B18" s="937"/>
      <c r="C18" s="1442" t="s">
        <v>4112</v>
      </c>
      <c r="D18" s="1411"/>
      <c r="E18" s="1411"/>
      <c r="F18" s="1411"/>
      <c r="G18" s="1411"/>
      <c r="H18" s="1411"/>
      <c r="I18" s="1411"/>
      <c r="J18" s="1411"/>
      <c r="K18" s="1411"/>
      <c r="L18" s="1411"/>
      <c r="M18" s="1411"/>
      <c r="N18" s="1411"/>
      <c r="O18" s="1411"/>
      <c r="P18" s="1411"/>
      <c r="Q18" s="1411"/>
      <c r="R18" s="1443"/>
      <c r="S18" s="937"/>
    </row>
    <row r="19" spans="2:19" s="939" customFormat="1" ht="24" customHeight="1" thickBot="1">
      <c r="B19" s="937"/>
      <c r="C19" s="1434" t="s">
        <v>4113</v>
      </c>
      <c r="D19" s="1435"/>
      <c r="E19" s="1435"/>
      <c r="F19" s="1435"/>
      <c r="G19" s="1435"/>
      <c r="H19" s="1435"/>
      <c r="I19" s="1435"/>
      <c r="J19" s="1435"/>
      <c r="K19" s="1435"/>
      <c r="L19" s="1435"/>
      <c r="M19" s="1435"/>
      <c r="N19" s="1435"/>
      <c r="O19" s="1435"/>
      <c r="P19" s="1435"/>
      <c r="Q19" s="1435"/>
      <c r="R19" s="1436"/>
      <c r="S19" s="937"/>
    </row>
    <row r="20" spans="2:19" s="939" customFormat="1" ht="13">
      <c r="B20" s="937"/>
      <c r="C20" s="937"/>
      <c r="D20" s="937"/>
      <c r="E20" s="937"/>
      <c r="F20" s="938"/>
      <c r="G20" s="937"/>
      <c r="H20" s="937"/>
      <c r="I20" s="937"/>
      <c r="Q20" s="964"/>
      <c r="S20" s="937"/>
    </row>
    <row r="24" spans="2:19" s="939" customFormat="1" ht="14">
      <c r="B24" s="937"/>
      <c r="C24" s="937"/>
      <c r="D24" s="937"/>
      <c r="E24" s="937"/>
      <c r="F24" s="938"/>
      <c r="G24" s="937"/>
      <c r="H24" s="937"/>
      <c r="I24" s="937"/>
      <c r="O24" s="965"/>
      <c r="S24" s="937"/>
    </row>
    <row r="42" spans="3:3">
      <c r="C42" s="937" t="s">
        <v>4114</v>
      </c>
    </row>
  </sheetData>
  <mergeCells count="6">
    <mergeCell ref="C19:R19"/>
    <mergeCell ref="B2:R2"/>
    <mergeCell ref="C15:R15"/>
    <mergeCell ref="C16:R16"/>
    <mergeCell ref="C17:R17"/>
    <mergeCell ref="C18:R18"/>
  </mergeCells>
  <hyperlinks>
    <hyperlink ref="A2" location="Sommaire!A1" display="S"/>
  </hyperlinks>
  <printOptions horizontalCentered="1" verticalCentered="1"/>
  <pageMargins left="0" right="0" top="0.35433070866141736" bottom="0.35433070866141736" header="0.31496062992125984" footer="0.31496062992125984"/>
  <pageSetup paperSize="9" scale="9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F82"/>
  <sheetViews>
    <sheetView showGridLines="0" showRowColHeaders="0" workbookViewId="0">
      <pane ySplit="3" topLeftCell="A4" activePane="bottomLeft" state="frozen"/>
      <selection activeCell="D5" sqref="D5"/>
      <selection pane="bottomLeft"/>
    </sheetView>
  </sheetViews>
  <sheetFormatPr baseColWidth="10" defaultColWidth="11" defaultRowHeight="15.5"/>
  <cols>
    <col min="1" max="1" width="5" style="1" customWidth="1"/>
    <col min="2" max="2" width="119" style="3" customWidth="1"/>
    <col min="3" max="16384" width="11" style="1"/>
  </cols>
  <sheetData>
    <row r="1" spans="1:6" s="2" customFormat="1" ht="33" customHeight="1" thickBot="1">
      <c r="A1" s="7" t="s">
        <v>0</v>
      </c>
      <c r="B1" s="1102" t="s">
        <v>4383</v>
      </c>
      <c r="C1" s="3"/>
      <c r="F1" s="3"/>
    </row>
    <row r="2" spans="1:6" ht="33" customHeight="1" thickBot="1">
      <c r="B2" s="342" t="s">
        <v>4384</v>
      </c>
    </row>
    <row r="3" spans="1:6" ht="25.5" customHeight="1">
      <c r="B3" s="380" t="s">
        <v>794</v>
      </c>
    </row>
    <row r="4" spans="1:6" ht="8" customHeight="1">
      <c r="B4" s="933"/>
    </row>
    <row r="5" spans="1:6" ht="220">
      <c r="A5" s="1049"/>
      <c r="B5" s="1051" t="s">
        <v>4382</v>
      </c>
    </row>
    <row r="6" spans="1:6" ht="18.5" thickBot="1">
      <c r="B6" s="926"/>
    </row>
    <row r="7" spans="1:6" ht="39.5" customHeight="1" thickBot="1">
      <c r="B7" s="1123" t="s">
        <v>1262</v>
      </c>
    </row>
    <row r="8" spans="1:6" s="345" customFormat="1" ht="31.5" customHeight="1">
      <c r="A8" s="1052"/>
      <c r="B8" s="1053" t="s">
        <v>1263</v>
      </c>
    </row>
    <row r="9" spans="1:6" ht="80" customHeight="1">
      <c r="A9" s="1049"/>
      <c r="B9" s="1050" t="s">
        <v>4385</v>
      </c>
    </row>
    <row r="10" spans="1:6" ht="18">
      <c r="B10" s="926"/>
    </row>
    <row r="11" spans="1:6" ht="9.5" customHeight="1">
      <c r="B11" s="926"/>
    </row>
    <row r="12" spans="1:6" ht="18">
      <c r="B12" s="926"/>
    </row>
    <row r="13" spans="1:6" ht="8.5" customHeight="1">
      <c r="B13" s="926"/>
    </row>
    <row r="14" spans="1:6" ht="18">
      <c r="B14" s="926"/>
    </row>
    <row r="15" spans="1:6" ht="6.5" customHeight="1">
      <c r="B15" s="926"/>
    </row>
    <row r="16" spans="1:6" ht="18">
      <c r="B16" s="926"/>
    </row>
    <row r="17" spans="2:2" ht="18">
      <c r="B17" s="927"/>
    </row>
    <row r="18" spans="2:2" ht="18">
      <c r="B18" s="927"/>
    </row>
    <row r="19" spans="2:2" ht="18">
      <c r="B19" s="926"/>
    </row>
    <row r="20" spans="2:2" ht="18">
      <c r="B20" s="928"/>
    </row>
    <row r="21" spans="2:2" ht="18">
      <c r="B21" s="926"/>
    </row>
    <row r="22" spans="2:2" ht="18">
      <c r="B22" s="929"/>
    </row>
    <row r="23" spans="2:2" ht="8" customHeight="1">
      <c r="B23" s="926"/>
    </row>
    <row r="24" spans="2:2" ht="18">
      <c r="B24" s="926"/>
    </row>
    <row r="25" spans="2:2" ht="18">
      <c r="B25" s="926"/>
    </row>
    <row r="26" spans="2:2" ht="18">
      <c r="B26" s="926"/>
    </row>
    <row r="27" spans="2:2" ht="18">
      <c r="B27" s="926"/>
    </row>
    <row r="28" spans="2:2" ht="18">
      <c r="B28" s="923"/>
    </row>
    <row r="29" spans="2:2" ht="8" customHeight="1">
      <c r="B29" s="923"/>
    </row>
    <row r="30" spans="2:2" ht="18">
      <c r="B30" s="926"/>
    </row>
    <row r="31" spans="2:2" ht="8" customHeight="1">
      <c r="B31" s="923"/>
    </row>
    <row r="32" spans="2:2" ht="18">
      <c r="B32" s="926"/>
    </row>
    <row r="33" spans="2:2" ht="18">
      <c r="B33" s="926"/>
    </row>
    <row r="34" spans="2:2" ht="18">
      <c r="B34" s="923"/>
    </row>
    <row r="35" spans="2:2" ht="18">
      <c r="B35" s="926"/>
    </row>
    <row r="36" spans="2:2" ht="18">
      <c r="B36" s="923"/>
    </row>
    <row r="37" spans="2:2" ht="18">
      <c r="B37" s="923"/>
    </row>
    <row r="38" spans="2:2" ht="18">
      <c r="B38" s="923"/>
    </row>
    <row r="39" spans="2:2" ht="18">
      <c r="B39" s="923"/>
    </row>
    <row r="40" spans="2:2" ht="18">
      <c r="B40" s="923"/>
    </row>
    <row r="41" spans="2:2" ht="18">
      <c r="B41" s="923"/>
    </row>
    <row r="42" spans="2:2" ht="18">
      <c r="B42" s="923"/>
    </row>
    <row r="43" spans="2:2" ht="18">
      <c r="B43" s="923"/>
    </row>
    <row r="44" spans="2:2" ht="18">
      <c r="B44" s="923"/>
    </row>
    <row r="45" spans="2:2" ht="20">
      <c r="B45" s="931"/>
    </row>
    <row r="46" spans="2:2" ht="6.5" customHeight="1">
      <c r="B46" s="926"/>
    </row>
    <row r="47" spans="2:2" ht="18">
      <c r="B47" s="926"/>
    </row>
    <row r="48" spans="2:2" ht="18">
      <c r="B48" s="926"/>
    </row>
    <row r="49" spans="2:2" ht="20">
      <c r="B49" s="931"/>
    </row>
    <row r="50" spans="2:2" ht="10" customHeight="1">
      <c r="B50" s="926"/>
    </row>
    <row r="51" spans="2:2" ht="18">
      <c r="B51" s="926"/>
    </row>
    <row r="52" spans="2:2" ht="10" customHeight="1">
      <c r="B52" s="926"/>
    </row>
    <row r="53" spans="2:2" ht="18">
      <c r="B53" s="926"/>
    </row>
    <row r="54" spans="2:2" ht="18">
      <c r="B54" s="926"/>
    </row>
    <row r="55" spans="2:2" ht="20">
      <c r="B55" s="931"/>
    </row>
    <row r="56" spans="2:2" ht="18">
      <c r="B56" s="926"/>
    </row>
    <row r="57" spans="2:2" ht="18">
      <c r="B57" s="926"/>
    </row>
    <row r="58" spans="2:2" ht="18">
      <c r="B58" s="926"/>
    </row>
    <row r="59" spans="2:2" ht="18">
      <c r="B59" s="926"/>
    </row>
    <row r="60" spans="2:2" ht="18">
      <c r="B60" s="926"/>
    </row>
    <row r="61" spans="2:2" ht="18">
      <c r="B61" s="926"/>
    </row>
    <row r="62" spans="2:2" ht="18">
      <c r="B62" s="926"/>
    </row>
    <row r="63" spans="2:2" ht="18">
      <c r="B63" s="926"/>
    </row>
    <row r="64" spans="2:2" ht="18">
      <c r="B64" s="926"/>
    </row>
    <row r="65" spans="2:2" ht="18">
      <c r="B65" s="926"/>
    </row>
    <row r="66" spans="2:2" ht="18">
      <c r="B66" s="926"/>
    </row>
    <row r="67" spans="2:2" ht="18">
      <c r="B67" s="926"/>
    </row>
    <row r="68" spans="2:2" ht="18">
      <c r="B68" s="926"/>
    </row>
    <row r="69" spans="2:2" ht="18">
      <c r="B69" s="926"/>
    </row>
    <row r="70" spans="2:2" ht="18">
      <c r="B70" s="926"/>
    </row>
    <row r="71" spans="2:2" ht="18">
      <c r="B71" s="926"/>
    </row>
    <row r="72" spans="2:2" ht="18">
      <c r="B72" s="926"/>
    </row>
    <row r="73" spans="2:2" ht="18">
      <c r="B73" s="926"/>
    </row>
    <row r="74" spans="2:2" ht="18">
      <c r="B74" s="926"/>
    </row>
    <row r="75" spans="2:2" ht="18">
      <c r="B75" s="926"/>
    </row>
    <row r="76" spans="2:2" ht="18">
      <c r="B76" s="926"/>
    </row>
    <row r="77" spans="2:2" ht="18">
      <c r="B77" s="926"/>
    </row>
    <row r="78" spans="2:2" ht="18">
      <c r="B78" s="926"/>
    </row>
    <row r="79" spans="2:2" ht="18">
      <c r="B79" s="926"/>
    </row>
    <row r="80" spans="2:2" ht="18">
      <c r="B80" s="926"/>
    </row>
    <row r="81" spans="2:2" ht="18">
      <c r="B81" s="926"/>
    </row>
    <row r="82" spans="2:2" ht="18">
      <c r="B82" s="926"/>
    </row>
  </sheetData>
  <hyperlinks>
    <hyperlink ref="A1" location="Sommaire!A1" display="S"/>
  </hyperlinks>
  <printOptions horizontalCentered="1"/>
  <pageMargins left="0.59055118110236204" right="0.39370078740157499" top="0.59055118110236204" bottom="0.59055118110236204" header="0.511811023622047" footer="0.511811023622047"/>
  <pageSetup paperSize="9" orientation="portrait" horizontalDpi="0" verticalDpi="0" r:id="rId1"/>
  <headerFooter alignWithMargins="0">
    <oddFooter xml:space="preserve">&amp;L&amp;8&amp;F &amp;A &amp;R&amp;8&amp;P &amp;N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C176"/>
  <sheetViews>
    <sheetView showGridLines="0" zoomScaleNormal="100" workbookViewId="0">
      <pane xSplit="1" ySplit="3" topLeftCell="B4" activePane="bottomRight" state="frozen"/>
      <selection activeCell="D5" sqref="D5"/>
      <selection pane="topRight" activeCell="D5" sqref="D5"/>
      <selection pane="bottomLeft" activeCell="D5" sqref="D5"/>
      <selection pane="bottomRight" activeCell="B4" sqref="B4"/>
    </sheetView>
  </sheetViews>
  <sheetFormatPr baseColWidth="10" defaultRowHeight="15.5"/>
  <cols>
    <col min="1" max="1" width="11" style="126" customWidth="1"/>
    <col min="2" max="2" width="105.25" style="249" customWidth="1"/>
    <col min="3" max="16384" width="10.6640625" style="124"/>
  </cols>
  <sheetData>
    <row r="1" spans="1:3" ht="8.25" customHeight="1"/>
    <row r="2" spans="1:3" ht="26.25" customHeight="1">
      <c r="B2" s="128" t="str">
        <f>B4&amp;" "&amp;B5&amp;" "&amp;B6&amp;" "&amp;B7&amp;" "&amp;B8&amp;" "&amp;B9&amp;" "&amp;B10&amp;" "&amp;B11&amp;" "&amp;B12&amp;" "&amp;B13&amp;" "&amp;B14&amp;" "&amp;B15&amp;" "&amp;B16&amp;" "&amp;B17&amp;" "&amp;B18&amp;" "&amp;B18&amp;" "&amp;B19&amp;" "&amp;B20&amp;" "&amp;B21&amp;" "&amp;B22&amp;" "&amp;B23&amp;" "&amp;B24&amp;" "&amp;B25&amp;" "&amp;B26&amp;" "&amp;B27</f>
        <v xml:space="preserve">ErCiSol porte à ce sujet un message fort : ces énergies locales sont autant d’occasions pour accompagner les territoires et leurs habitants vers une nécessaire réappropriation des ressources locales et des biens communs. Elles sont aussi un levier efficace pour dynamiser durablement les tissus économiques de nos territoires ruraux. En souscrivant des actions ErCiSol, vous portez avec nous cette conviction et vous nous donnez les moyens d’agir concrètement, en apportant à ces projets de centrales hydroélectriques, de toitures et champs solaires, de parcs éoliens ou d’unités de méthanisation, les coups de pouces décisifs pour qu’ils puissent voir le jour. La période qui s’annonce est donc riche en défis pour ErCiSol !                 </v>
      </c>
    </row>
    <row r="3" spans="1:3" ht="9" customHeight="1"/>
    <row r="4" spans="1:3" ht="15.5" customHeight="1">
      <c r="A4" s="129">
        <v>1</v>
      </c>
      <c r="B4" s="1119" t="s">
        <v>4494</v>
      </c>
      <c r="C4" s="1112"/>
    </row>
    <row r="5" spans="1:3" ht="15.75" customHeight="1">
      <c r="A5" s="129">
        <v>2</v>
      </c>
      <c r="B5" s="1119" t="s">
        <v>4495</v>
      </c>
      <c r="C5" s="1112"/>
    </row>
    <row r="6" spans="1:3" ht="15.75" customHeight="1">
      <c r="A6" s="129">
        <v>3</v>
      </c>
      <c r="B6" s="1119" t="s">
        <v>4496</v>
      </c>
      <c r="C6" s="1112"/>
    </row>
    <row r="7" spans="1:3">
      <c r="A7" s="129">
        <v>4</v>
      </c>
      <c r="B7" s="1119" t="s">
        <v>4497</v>
      </c>
      <c r="C7" s="1112"/>
    </row>
    <row r="8" spans="1:3">
      <c r="A8" s="129">
        <v>5</v>
      </c>
      <c r="B8" s="1119" t="s">
        <v>4498</v>
      </c>
    </row>
    <row r="9" spans="1:3">
      <c r="A9" s="129">
        <v>6</v>
      </c>
      <c r="B9" s="1119" t="s">
        <v>4499</v>
      </c>
    </row>
    <row r="10" spans="1:3">
      <c r="A10" s="129">
        <v>7</v>
      </c>
      <c r="B10" s="1119" t="s">
        <v>4500</v>
      </c>
    </row>
    <row r="11" spans="1:3">
      <c r="A11" s="129">
        <v>8</v>
      </c>
      <c r="B11" s="1118" t="s">
        <v>4501</v>
      </c>
    </row>
    <row r="12" spans="1:3" ht="18">
      <c r="A12" s="129">
        <v>9</v>
      </c>
      <c r="B12" s="1103"/>
    </row>
    <row r="13" spans="1:3">
      <c r="A13" s="129">
        <v>10</v>
      </c>
      <c r="B13" s="610"/>
    </row>
    <row r="14" spans="1:3">
      <c r="A14" s="129">
        <v>11</v>
      </c>
      <c r="B14" s="610"/>
    </row>
    <row r="15" spans="1:3">
      <c r="A15" s="129">
        <v>12</v>
      </c>
      <c r="B15" s="610"/>
    </row>
    <row r="16" spans="1:3">
      <c r="A16" s="129">
        <v>13</v>
      </c>
      <c r="B16" s="610"/>
    </row>
    <row r="17" spans="1:3">
      <c r="A17" s="129">
        <v>14</v>
      </c>
      <c r="B17" s="124"/>
    </row>
    <row r="18" spans="1:3">
      <c r="A18" s="129">
        <v>15</v>
      </c>
      <c r="B18" s="1005"/>
    </row>
    <row r="19" spans="1:3">
      <c r="A19" s="129">
        <v>16</v>
      </c>
      <c r="B19" s="124"/>
      <c r="C19" s="1006"/>
    </row>
    <row r="20" spans="1:3">
      <c r="A20" s="129">
        <v>17</v>
      </c>
      <c r="B20" s="1007"/>
      <c r="C20" s="1006"/>
    </row>
    <row r="21" spans="1:3">
      <c r="A21" s="129">
        <v>18</v>
      </c>
      <c r="B21" s="124"/>
      <c r="C21" s="1006"/>
    </row>
    <row r="22" spans="1:3">
      <c r="A22" s="129">
        <v>19</v>
      </c>
      <c r="B22" s="416"/>
      <c r="C22" s="255"/>
    </row>
    <row r="23" spans="1:3">
      <c r="A23" s="129">
        <v>20</v>
      </c>
      <c r="B23" s="120"/>
      <c r="C23" s="1006"/>
    </row>
    <row r="24" spans="1:3">
      <c r="A24" s="129">
        <v>21</v>
      </c>
      <c r="B24" s="1008"/>
      <c r="C24" s="1006"/>
    </row>
    <row r="25" spans="1:3" ht="18" customHeight="1">
      <c r="A25" s="129">
        <v>22</v>
      </c>
      <c r="B25" s="124"/>
      <c r="C25" s="1009"/>
    </row>
    <row r="26" spans="1:3">
      <c r="A26" s="129">
        <v>23</v>
      </c>
      <c r="B26" s="124"/>
      <c r="C26" s="255"/>
    </row>
    <row r="27" spans="1:3">
      <c r="A27" s="129">
        <v>24</v>
      </c>
      <c r="B27" s="124"/>
      <c r="C27" s="1444"/>
    </row>
    <row r="28" spans="1:3">
      <c r="B28" s="124"/>
      <c r="C28" s="1444"/>
    </row>
    <row r="54" spans="2:2">
      <c r="B54" s="124"/>
    </row>
    <row r="55" spans="2:2">
      <c r="B55" s="124"/>
    </row>
    <row r="56" spans="2:2">
      <c r="B56" s="1011" t="s">
        <v>4169</v>
      </c>
    </row>
    <row r="57" spans="2:2">
      <c r="B57" s="1011" t="s">
        <v>4170</v>
      </c>
    </row>
    <row r="58" spans="2:2">
      <c r="B58" s="1011" t="s">
        <v>4171</v>
      </c>
    </row>
    <row r="59" spans="2:2">
      <c r="B59" s="1011" t="s">
        <v>4172</v>
      </c>
    </row>
    <row r="60" spans="2:2">
      <c r="B60" s="1011" t="s">
        <v>4173</v>
      </c>
    </row>
    <row r="61" spans="2:2">
      <c r="B61" s="416" t="s">
        <v>4174</v>
      </c>
    </row>
    <row r="62" spans="2:2">
      <c r="B62" s="416" t="s">
        <v>4175</v>
      </c>
    </row>
    <row r="63" spans="2:2">
      <c r="B63" s="416" t="s">
        <v>4176</v>
      </c>
    </row>
    <row r="64" spans="2:2">
      <c r="B64" s="416" t="s">
        <v>4177</v>
      </c>
    </row>
    <row r="65" spans="2:2">
      <c r="B65" s="1011" t="s">
        <v>4178</v>
      </c>
    </row>
    <row r="66" spans="2:2">
      <c r="B66" s="1011" t="s">
        <v>4179</v>
      </c>
    </row>
    <row r="76" spans="2:2">
      <c r="B76" s="124" t="s">
        <v>4180</v>
      </c>
    </row>
    <row r="77" spans="2:2">
      <c r="B77" s="124"/>
    </row>
    <row r="78" spans="2:2">
      <c r="B78" s="124" t="s">
        <v>4181</v>
      </c>
    </row>
    <row r="79" spans="2:2">
      <c r="B79" s="124"/>
    </row>
    <row r="80" spans="2:2">
      <c r="B80" s="124" t="s">
        <v>4182</v>
      </c>
    </row>
    <row r="81" spans="2:2">
      <c r="B81" s="124"/>
    </row>
    <row r="82" spans="2:2">
      <c r="B82" s="124" t="s">
        <v>4183</v>
      </c>
    </row>
    <row r="83" spans="2:2">
      <c r="B83" s="124"/>
    </row>
    <row r="84" spans="2:2">
      <c r="B84" s="124" t="s">
        <v>4184</v>
      </c>
    </row>
    <row r="85" spans="2:2">
      <c r="B85" s="124"/>
    </row>
    <row r="86" spans="2:2">
      <c r="B86" s="124" t="s">
        <v>4185</v>
      </c>
    </row>
    <row r="87" spans="2:2">
      <c r="B87" s="124"/>
    </row>
    <row r="88" spans="2:2">
      <c r="B88" s="124" t="s">
        <v>4186</v>
      </c>
    </row>
    <row r="89" spans="2:2">
      <c r="B89" s="124"/>
    </row>
    <row r="90" spans="2:2">
      <c r="B90" s="124" t="s">
        <v>4187</v>
      </c>
    </row>
    <row r="91" spans="2:2">
      <c r="B91" s="124"/>
    </row>
    <row r="92" spans="2:2">
      <c r="B92" s="124" t="s">
        <v>4188</v>
      </c>
    </row>
    <row r="118" spans="2:2" ht="20">
      <c r="B118" s="1012" t="s">
        <v>4189</v>
      </c>
    </row>
    <row r="119" spans="2:2" ht="20">
      <c r="B119" s="1012"/>
    </row>
    <row r="120" spans="2:2" ht="40">
      <c r="B120" s="445" t="s">
        <v>4190</v>
      </c>
    </row>
    <row r="121" spans="2:2" ht="40">
      <c r="B121" s="445" t="s">
        <v>4191</v>
      </c>
    </row>
    <row r="122" spans="2:2" ht="60">
      <c r="B122" s="445" t="s">
        <v>4192</v>
      </c>
    </row>
    <row r="123" spans="2:2" ht="20">
      <c r="B123" s="445"/>
    </row>
    <row r="124" spans="2:2" ht="20">
      <c r="B124" s="445" t="s">
        <v>4193</v>
      </c>
    </row>
    <row r="125" spans="2:2" ht="20">
      <c r="B125" s="445"/>
    </row>
    <row r="126" spans="2:2" ht="100">
      <c r="B126" s="445" t="s">
        <v>4194</v>
      </c>
    </row>
    <row r="127" spans="2:2" ht="20">
      <c r="B127" s="445"/>
    </row>
    <row r="128" spans="2:2" ht="60">
      <c r="B128" s="445" t="s">
        <v>4195</v>
      </c>
    </row>
    <row r="129" spans="2:2" ht="20">
      <c r="B129" s="445"/>
    </row>
    <row r="130" spans="2:2" ht="40">
      <c r="B130" s="445" t="s">
        <v>4196</v>
      </c>
    </row>
    <row r="131" spans="2:2" ht="20">
      <c r="B131" s="445"/>
    </row>
    <row r="132" spans="2:2" ht="20">
      <c r="B132" s="445" t="s">
        <v>4197</v>
      </c>
    </row>
    <row r="133" spans="2:2" ht="20">
      <c r="B133" s="445"/>
    </row>
    <row r="134" spans="2:2" ht="200">
      <c r="B134" s="445" t="s">
        <v>4198</v>
      </c>
    </row>
    <row r="135" spans="2:2" ht="20">
      <c r="B135" s="445"/>
    </row>
    <row r="136" spans="2:2" ht="20">
      <c r="B136" s="445" t="s">
        <v>4199</v>
      </c>
    </row>
    <row r="137" spans="2:2" ht="20">
      <c r="B137" s="445"/>
    </row>
    <row r="138" spans="2:2" ht="160">
      <c r="B138" s="445" t="s">
        <v>4200</v>
      </c>
    </row>
    <row r="139" spans="2:2" ht="20">
      <c r="B139" s="445"/>
    </row>
    <row r="140" spans="2:2" ht="20">
      <c r="B140" s="445" t="s">
        <v>4201</v>
      </c>
    </row>
    <row r="141" spans="2:2" ht="20">
      <c r="B141" s="445"/>
    </row>
    <row r="142" spans="2:2" ht="60">
      <c r="B142" s="445" t="s">
        <v>4202</v>
      </c>
    </row>
    <row r="143" spans="2:2" ht="40">
      <c r="B143" s="445" t="s">
        <v>4203</v>
      </c>
    </row>
    <row r="144" spans="2:2" ht="20">
      <c r="B144" s="445"/>
    </row>
    <row r="145" spans="2:2" ht="20">
      <c r="B145" s="445" t="s">
        <v>4204</v>
      </c>
    </row>
    <row r="146" spans="2:2" ht="20">
      <c r="B146" s="445"/>
    </row>
    <row r="147" spans="2:2" ht="100">
      <c r="B147" s="445" t="s">
        <v>4205</v>
      </c>
    </row>
    <row r="148" spans="2:2" ht="140">
      <c r="B148" s="445" t="s">
        <v>4206</v>
      </c>
    </row>
    <row r="149" spans="2:2" ht="20">
      <c r="B149" s="445"/>
    </row>
    <row r="150" spans="2:2" ht="20">
      <c r="B150" s="445" t="s">
        <v>4207</v>
      </c>
    </row>
    <row r="151" spans="2:2" ht="20">
      <c r="B151" s="445"/>
    </row>
    <row r="152" spans="2:2" ht="60">
      <c r="B152" s="445" t="s">
        <v>4208</v>
      </c>
    </row>
    <row r="153" spans="2:2" ht="100">
      <c r="B153" s="445" t="s">
        <v>4209</v>
      </c>
    </row>
    <row r="154" spans="2:2" ht="60">
      <c r="B154" s="445" t="s">
        <v>4210</v>
      </c>
    </row>
    <row r="155" spans="2:2" ht="20">
      <c r="B155" s="445"/>
    </row>
    <row r="156" spans="2:2" ht="20">
      <c r="B156" s="445" t="s">
        <v>4211</v>
      </c>
    </row>
    <row r="157" spans="2:2" ht="20">
      <c r="B157" s="445"/>
    </row>
    <row r="158" spans="2:2" ht="100">
      <c r="B158" s="445" t="s">
        <v>4212</v>
      </c>
    </row>
    <row r="159" spans="2:2" ht="20">
      <c r="B159" s="445"/>
    </row>
    <row r="160" spans="2:2" ht="100">
      <c r="B160" s="445" t="s">
        <v>4213</v>
      </c>
    </row>
    <row r="161" spans="2:2" ht="20">
      <c r="B161" s="445"/>
    </row>
    <row r="162" spans="2:2" ht="20">
      <c r="B162" s="445" t="s">
        <v>4214</v>
      </c>
    </row>
    <row r="163" spans="2:2" ht="20">
      <c r="B163" s="445"/>
    </row>
    <row r="164" spans="2:2">
      <c r="B164" s="248" t="s">
        <v>4215</v>
      </c>
    </row>
    <row r="165" spans="2:2">
      <c r="B165" s="248" t="s">
        <v>4216</v>
      </c>
    </row>
    <row r="166" spans="2:2">
      <c r="B166" s="248" t="s">
        <v>4217</v>
      </c>
    </row>
    <row r="167" spans="2:2" ht="31">
      <c r="B167" s="248" t="s">
        <v>4218</v>
      </c>
    </row>
    <row r="168" spans="2:2">
      <c r="B168" s="248" t="s">
        <v>4219</v>
      </c>
    </row>
    <row r="169" spans="2:2" ht="31">
      <c r="B169" s="248" t="s">
        <v>4220</v>
      </c>
    </row>
    <row r="170" spans="2:2">
      <c r="B170" s="248" t="s">
        <v>4221</v>
      </c>
    </row>
    <row r="171" spans="2:2">
      <c r="B171" s="248" t="s">
        <v>4222</v>
      </c>
    </row>
    <row r="172" spans="2:2">
      <c r="B172" s="248" t="s">
        <v>4223</v>
      </c>
    </row>
    <row r="173" spans="2:2" ht="31">
      <c r="B173" s="248" t="s">
        <v>4224</v>
      </c>
    </row>
    <row r="174" spans="2:2">
      <c r="B174" s="1010"/>
    </row>
    <row r="175" spans="2:2">
      <c r="B175" s="1010"/>
    </row>
    <row r="176" spans="2:2">
      <c r="B176" s="1010"/>
    </row>
  </sheetData>
  <mergeCells count="1">
    <mergeCell ref="C27:C28"/>
  </mergeCells>
  <hyperlinks>
    <hyperlink ref="B61" r:id="rId1" display="http://www.bdpalsace.fr/tiki-read_article.php?articleId=140"/>
    <hyperlink ref="B62" r:id="rId2" display="http://bdpalsace.fr/tiki-download_file.php?fileId=65"/>
    <hyperlink ref="B63" r:id="rId3" display="https://www.rustica.fr/tv/glycine-tubereuse,7494.html"/>
    <hyperlink ref="B64" r:id="rId4" display="http://www.fruitiers-rares.info/articles45a50/article48-Asiminier-Asimina-triloba-Pawpaw.html"/>
  </hyperlinks>
  <pageMargins left="0.78740157499999996" right="0.78740157499999996" top="0.984251969" bottom="0.984251969" header="0.4921259845" footer="0.4921259845"/>
  <pageSetup paperSize="9" orientation="portrait" r:id="rId5"/>
  <headerFooter alignWithMargins="0"/>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F147"/>
  <sheetViews>
    <sheetView showGridLines="0" showRowColHeaders="0" workbookViewId="0">
      <pane ySplit="3" topLeftCell="A4" activePane="bottomLeft" state="frozen"/>
      <selection activeCell="D5" sqref="D5"/>
      <selection pane="bottomLeft" activeCell="A2" sqref="A2"/>
    </sheetView>
  </sheetViews>
  <sheetFormatPr baseColWidth="10" defaultColWidth="11" defaultRowHeight="35" customHeight="1"/>
  <cols>
    <col min="1" max="1" width="5" style="1061" customWidth="1"/>
    <col min="2" max="2" width="120.58203125" style="1064" customWidth="1"/>
    <col min="3" max="16384" width="11" style="1"/>
  </cols>
  <sheetData>
    <row r="1" spans="1:6" s="2" customFormat="1" ht="9.5" customHeight="1" thickBot="1">
      <c r="A1" s="1061"/>
      <c r="B1" s="1063"/>
      <c r="C1" s="3"/>
      <c r="F1" s="3"/>
    </row>
    <row r="2" spans="1:6" ht="35" customHeight="1" thickBot="1">
      <c r="A2" s="7" t="s">
        <v>0</v>
      </c>
      <c r="B2" s="1065" t="s">
        <v>4413</v>
      </c>
    </row>
    <row r="3" spans="1:6" ht="7" customHeight="1" thickBot="1">
      <c r="B3" s="1071"/>
    </row>
    <row r="4" spans="1:6" s="1073" customFormat="1" ht="8" customHeight="1">
      <c r="A4" s="1024"/>
      <c r="B4" s="1445" t="s">
        <v>4137</v>
      </c>
    </row>
    <row r="5" spans="1:6" s="1060" customFormat="1" ht="34" customHeight="1">
      <c r="A5" s="1062"/>
      <c r="B5" s="1327"/>
    </row>
    <row r="6" spans="1:6" s="1060" customFormat="1" ht="9.5" customHeight="1">
      <c r="A6" s="1062"/>
      <c r="B6" s="1327"/>
    </row>
    <row r="7" spans="1:6" s="353" customFormat="1" ht="38.5" customHeight="1">
      <c r="A7" s="1072"/>
      <c r="B7" s="994" t="s">
        <v>4340</v>
      </c>
    </row>
    <row r="8" spans="1:6" s="1060" customFormat="1" ht="20" customHeight="1">
      <c r="A8" s="1062"/>
      <c r="B8" s="994" t="s">
        <v>4343</v>
      </c>
    </row>
    <row r="9" spans="1:6" s="1060" customFormat="1" ht="9" customHeight="1">
      <c r="A9" s="1062"/>
      <c r="B9" s="994"/>
    </row>
    <row r="10" spans="1:6" s="1060" customFormat="1" ht="20" customHeight="1">
      <c r="A10" s="1062"/>
      <c r="B10" s="1031" t="s">
        <v>4341</v>
      </c>
    </row>
    <row r="11" spans="1:6" s="1060" customFormat="1" ht="20" customHeight="1">
      <c r="A11" s="1062"/>
      <c r="B11" s="1092" t="s">
        <v>3517</v>
      </c>
    </row>
    <row r="12" spans="1:6" s="1060" customFormat="1" ht="9.5" customHeight="1" thickBot="1">
      <c r="A12" s="1062"/>
      <c r="B12" s="1093"/>
    </row>
    <row r="13" spans="1:6" s="1060" customFormat="1" ht="6" customHeight="1" thickBot="1">
      <c r="A13" s="1062"/>
      <c r="B13" s="1074"/>
    </row>
    <row r="14" spans="1:6" s="1060" customFormat="1" ht="8" customHeight="1">
      <c r="A14" s="1062"/>
      <c r="B14" s="1326" t="s">
        <v>4719</v>
      </c>
    </row>
    <row r="15" spans="1:6" s="1060" customFormat="1" ht="24" customHeight="1">
      <c r="A15" s="1062"/>
      <c r="B15" s="1446"/>
    </row>
    <row r="16" spans="1:6" s="1060" customFormat="1" ht="76" customHeight="1" thickBot="1">
      <c r="A16" s="1062"/>
      <c r="B16" s="1447"/>
    </row>
    <row r="17" spans="1:2" s="1060" customFormat="1" ht="20" customHeight="1">
      <c r="A17" s="1062"/>
      <c r="B17" s="1076"/>
    </row>
    <row r="18" spans="1:2" s="1017" customFormat="1" ht="20" customHeight="1">
      <c r="A18" s="1062"/>
      <c r="B18" s="1076"/>
    </row>
    <row r="19" spans="1:2" s="1017" customFormat="1" ht="20" customHeight="1">
      <c r="A19" s="1062"/>
      <c r="B19" s="1076"/>
    </row>
    <row r="20" spans="1:2" s="1017" customFormat="1" ht="20" customHeight="1">
      <c r="A20" s="1062"/>
      <c r="B20" s="1076"/>
    </row>
    <row r="21" spans="1:2" s="1017" customFormat="1" ht="9.5" customHeight="1">
      <c r="A21" s="1062"/>
      <c r="B21" s="1075"/>
    </row>
    <row r="22" spans="1:2" s="1017" customFormat="1" ht="20" customHeight="1">
      <c r="A22" s="1062"/>
      <c r="B22" s="1077"/>
    </row>
    <row r="23" spans="1:2" s="1017" customFormat="1" ht="20" customHeight="1">
      <c r="A23" s="1062"/>
      <c r="B23" s="1077"/>
    </row>
    <row r="24" spans="1:2" s="1017" customFormat="1" ht="20" customHeight="1">
      <c r="A24" s="1062"/>
      <c r="B24" s="1067"/>
    </row>
    <row r="25" spans="1:2" s="1017" customFormat="1" ht="20" customHeight="1">
      <c r="A25" s="1062"/>
      <c r="B25" s="1067"/>
    </row>
    <row r="26" spans="1:2" s="1017" customFormat="1" ht="20" customHeight="1">
      <c r="A26" s="1062"/>
      <c r="B26" s="1067"/>
    </row>
    <row r="27" spans="1:2" s="1017" customFormat="1" ht="20" customHeight="1">
      <c r="A27" s="1062"/>
      <c r="B27" s="1067"/>
    </row>
    <row r="28" spans="1:2" s="1017" customFormat="1" ht="20" customHeight="1">
      <c r="A28" s="1062"/>
      <c r="B28" s="1067"/>
    </row>
    <row r="29" spans="1:2" s="1017" customFormat="1" ht="20" customHeight="1">
      <c r="A29" s="1062"/>
      <c r="B29" s="1067"/>
    </row>
    <row r="30" spans="1:2" s="1017" customFormat="1" ht="20" customHeight="1">
      <c r="A30" s="1062"/>
      <c r="B30" s="1067"/>
    </row>
    <row r="31" spans="1:2" s="1017" customFormat="1" ht="20" customHeight="1">
      <c r="A31" s="1062"/>
      <c r="B31" s="1067"/>
    </row>
    <row r="32" spans="1:2" s="1017" customFormat="1" ht="20" customHeight="1">
      <c r="A32" s="1062"/>
      <c r="B32" s="1067"/>
    </row>
    <row r="33" spans="1:2" s="1017" customFormat="1" ht="20" customHeight="1">
      <c r="A33" s="1062"/>
      <c r="B33" s="1067"/>
    </row>
    <row r="34" spans="1:2" s="1017" customFormat="1" ht="20" customHeight="1">
      <c r="A34" s="1062"/>
      <c r="B34" s="1067"/>
    </row>
    <row r="35" spans="1:2" s="1017" customFormat="1" ht="20" customHeight="1">
      <c r="A35" s="1062"/>
      <c r="B35" s="1067"/>
    </row>
    <row r="36" spans="1:2" s="1017" customFormat="1" ht="20" customHeight="1">
      <c r="A36" s="1062"/>
      <c r="B36" s="1067"/>
    </row>
    <row r="37" spans="1:2" s="1017" customFormat="1" ht="20" customHeight="1">
      <c r="A37" s="1062"/>
      <c r="B37" s="1067"/>
    </row>
    <row r="38" spans="1:2" s="1017" customFormat="1" ht="20" customHeight="1">
      <c r="A38" s="1062"/>
      <c r="B38" s="1067"/>
    </row>
    <row r="39" spans="1:2" s="1017" customFormat="1" ht="20" customHeight="1">
      <c r="A39" s="1062"/>
      <c r="B39" s="1067"/>
    </row>
    <row r="40" spans="1:2" s="1017" customFormat="1" ht="20" customHeight="1">
      <c r="A40" s="1062"/>
      <c r="B40" s="1067"/>
    </row>
    <row r="41" spans="1:2" s="1017" customFormat="1" ht="20" customHeight="1">
      <c r="A41" s="1062"/>
      <c r="B41" s="1067"/>
    </row>
    <row r="42" spans="1:2" s="1017" customFormat="1" ht="20" customHeight="1">
      <c r="A42" s="1062"/>
      <c r="B42" s="1067"/>
    </row>
    <row r="43" spans="1:2" s="1017" customFormat="1" ht="20" customHeight="1">
      <c r="A43" s="1062"/>
      <c r="B43" s="1067"/>
    </row>
    <row r="44" spans="1:2" s="1017" customFormat="1" ht="20" customHeight="1">
      <c r="A44" s="1062"/>
      <c r="B44" s="1067"/>
    </row>
    <row r="45" spans="1:2" s="1017" customFormat="1" ht="20" customHeight="1">
      <c r="A45" s="1062"/>
      <c r="B45" s="1067"/>
    </row>
    <row r="46" spans="1:2" s="1017" customFormat="1" ht="20" customHeight="1">
      <c r="A46" s="1062"/>
      <c r="B46" s="1067"/>
    </row>
    <row r="47" spans="1:2" s="1017" customFormat="1" ht="20" customHeight="1">
      <c r="A47" s="1062"/>
      <c r="B47" s="1067"/>
    </row>
    <row r="48" spans="1:2" s="1017" customFormat="1" ht="20" customHeight="1">
      <c r="A48" s="1062"/>
      <c r="B48" s="1067"/>
    </row>
    <row r="49" spans="1:2" s="1017" customFormat="1" ht="20" customHeight="1">
      <c r="A49" s="1062"/>
      <c r="B49" s="1067"/>
    </row>
    <row r="50" spans="1:2" s="1017" customFormat="1" ht="20" customHeight="1">
      <c r="A50" s="1062"/>
      <c r="B50" s="1067"/>
    </row>
    <row r="51" spans="1:2" s="1017" customFormat="1" ht="20" customHeight="1">
      <c r="A51" s="1062"/>
      <c r="B51" s="1067"/>
    </row>
    <row r="52" spans="1:2" s="1017" customFormat="1" ht="20" customHeight="1">
      <c r="A52" s="1062"/>
      <c r="B52" s="1067"/>
    </row>
    <row r="53" spans="1:2" s="1017" customFormat="1" ht="20" customHeight="1">
      <c r="A53" s="1062"/>
      <c r="B53" s="1067"/>
    </row>
    <row r="54" spans="1:2" s="1017" customFormat="1" ht="20" customHeight="1">
      <c r="A54" s="1062"/>
      <c r="B54" s="1067"/>
    </row>
    <row r="55" spans="1:2" s="1017" customFormat="1" ht="20" customHeight="1">
      <c r="A55" s="1062"/>
      <c r="B55" s="1067"/>
    </row>
    <row r="56" spans="1:2" s="1017" customFormat="1" ht="20" customHeight="1">
      <c r="A56" s="1062"/>
      <c r="B56" s="1067"/>
    </row>
    <row r="57" spans="1:2" s="1017" customFormat="1" ht="20" customHeight="1">
      <c r="A57" s="1062"/>
      <c r="B57" s="1067"/>
    </row>
    <row r="58" spans="1:2" s="1017" customFormat="1" ht="20" customHeight="1">
      <c r="A58" s="1062"/>
      <c r="B58" s="1067"/>
    </row>
    <row r="59" spans="1:2" s="1017" customFormat="1" ht="20" customHeight="1">
      <c r="A59" s="1062"/>
      <c r="B59" s="1067"/>
    </row>
    <row r="60" spans="1:2" s="1060" customFormat="1" ht="20" customHeight="1">
      <c r="A60" s="1062"/>
      <c r="B60" s="1067"/>
    </row>
    <row r="61" spans="1:2" s="1060" customFormat="1" ht="20" customHeight="1">
      <c r="A61" s="1062"/>
      <c r="B61" s="1067"/>
    </row>
    <row r="62" spans="1:2" s="1060" customFormat="1" ht="20" customHeight="1">
      <c r="A62" s="1062"/>
      <c r="B62" s="1067"/>
    </row>
    <row r="63" spans="1:2" s="1060" customFormat="1" ht="20" customHeight="1">
      <c r="A63" s="1062"/>
      <c r="B63" s="1068"/>
    </row>
    <row r="64" spans="1:2" s="1060" customFormat="1" ht="20" customHeight="1">
      <c r="A64" s="1062"/>
      <c r="B64" s="1067"/>
    </row>
    <row r="65" spans="1:2" s="1060" customFormat="1" ht="20" customHeight="1">
      <c r="A65" s="1062"/>
      <c r="B65" s="1067"/>
    </row>
    <row r="66" spans="1:2" s="1060" customFormat="1" ht="20" customHeight="1">
      <c r="A66" s="1062"/>
      <c r="B66" s="1067"/>
    </row>
    <row r="67" spans="1:2" s="1060" customFormat="1" ht="20" customHeight="1">
      <c r="A67" s="1062"/>
      <c r="B67" s="1067"/>
    </row>
    <row r="68" spans="1:2" s="1060" customFormat="1" ht="20" customHeight="1">
      <c r="A68" s="1062"/>
      <c r="B68" s="1067"/>
    </row>
    <row r="69" spans="1:2" s="1060" customFormat="1" ht="20" customHeight="1">
      <c r="A69" s="1062"/>
      <c r="B69" s="1067"/>
    </row>
    <row r="70" spans="1:2" s="1060" customFormat="1" ht="20" customHeight="1">
      <c r="A70" s="1062"/>
      <c r="B70" s="1067"/>
    </row>
    <row r="71" spans="1:2" s="1060" customFormat="1" ht="20" customHeight="1">
      <c r="A71" s="1062"/>
      <c r="B71" s="1067"/>
    </row>
    <row r="72" spans="1:2" s="1060" customFormat="1" ht="20" customHeight="1">
      <c r="A72" s="1062"/>
      <c r="B72" s="1067"/>
    </row>
    <row r="73" spans="1:2" s="1060" customFormat="1" ht="20" customHeight="1">
      <c r="A73" s="1062"/>
      <c r="B73" s="1067"/>
    </row>
    <row r="74" spans="1:2" s="1060" customFormat="1" ht="20" customHeight="1">
      <c r="A74" s="1062"/>
      <c r="B74" s="1067"/>
    </row>
    <row r="75" spans="1:2" s="1060" customFormat="1" ht="20" customHeight="1">
      <c r="A75" s="1062"/>
      <c r="B75" s="1067"/>
    </row>
    <row r="76" spans="1:2" s="1060" customFormat="1" ht="20" customHeight="1">
      <c r="A76" s="1062"/>
      <c r="B76" s="1067"/>
    </row>
    <row r="77" spans="1:2" s="1060" customFormat="1" ht="20" customHeight="1">
      <c r="A77" s="1062"/>
      <c r="B77" s="1067"/>
    </row>
    <row r="78" spans="1:2" s="1060" customFormat="1" ht="20" customHeight="1">
      <c r="A78" s="1062"/>
      <c r="B78" s="1067"/>
    </row>
    <row r="79" spans="1:2" s="1060" customFormat="1" ht="20" customHeight="1">
      <c r="A79" s="1062"/>
      <c r="B79" s="1067"/>
    </row>
    <row r="80" spans="1:2" s="1060" customFormat="1" ht="20" customHeight="1">
      <c r="A80" s="1062"/>
      <c r="B80" s="1067"/>
    </row>
    <row r="81" spans="1:2" s="1060" customFormat="1" ht="20" customHeight="1">
      <c r="A81" s="1062"/>
      <c r="B81" s="1067"/>
    </row>
    <row r="82" spans="1:2" s="1060" customFormat="1" ht="20" customHeight="1">
      <c r="A82" s="1062"/>
      <c r="B82" s="1067"/>
    </row>
    <row r="83" spans="1:2" s="1060" customFormat="1" ht="20" customHeight="1">
      <c r="A83" s="1062"/>
      <c r="B83" s="1067"/>
    </row>
    <row r="84" spans="1:2" s="1060" customFormat="1" ht="20" customHeight="1">
      <c r="A84" s="1062"/>
      <c r="B84" s="1067"/>
    </row>
    <row r="85" spans="1:2" s="1060" customFormat="1" ht="20" customHeight="1">
      <c r="A85" s="1062"/>
      <c r="B85" s="1067"/>
    </row>
    <row r="86" spans="1:2" s="1060" customFormat="1" ht="20" customHeight="1">
      <c r="A86" s="1062"/>
      <c r="B86" s="1067"/>
    </row>
    <row r="87" spans="1:2" s="1060" customFormat="1" ht="20" customHeight="1">
      <c r="A87" s="1062"/>
      <c r="B87" s="1067"/>
    </row>
    <row r="88" spans="1:2" s="1060" customFormat="1" ht="20" customHeight="1">
      <c r="A88" s="1062"/>
      <c r="B88" s="1067"/>
    </row>
    <row r="89" spans="1:2" s="1060" customFormat="1" ht="20" customHeight="1">
      <c r="A89" s="1062"/>
      <c r="B89" s="1067"/>
    </row>
    <row r="90" spans="1:2" s="1060" customFormat="1" ht="20" customHeight="1">
      <c r="A90" s="1062"/>
      <c r="B90" s="1067"/>
    </row>
    <row r="91" spans="1:2" s="1060" customFormat="1" ht="20" customHeight="1">
      <c r="A91" s="1062"/>
      <c r="B91" s="1067"/>
    </row>
    <row r="92" spans="1:2" s="1060" customFormat="1" ht="20" customHeight="1">
      <c r="A92" s="1062"/>
      <c r="B92" s="1067"/>
    </row>
    <row r="93" spans="1:2" s="1060" customFormat="1" ht="20" customHeight="1">
      <c r="A93" s="1062"/>
      <c r="B93" s="1067"/>
    </row>
    <row r="94" spans="1:2" s="1060" customFormat="1" ht="20" customHeight="1">
      <c r="A94" s="1062"/>
      <c r="B94" s="1067"/>
    </row>
    <row r="95" spans="1:2" s="1060" customFormat="1" ht="20" customHeight="1">
      <c r="A95" s="1062"/>
      <c r="B95" s="1067"/>
    </row>
    <row r="96" spans="1:2" s="1060" customFormat="1" ht="20" customHeight="1">
      <c r="A96" s="1062"/>
      <c r="B96" s="1067"/>
    </row>
    <row r="97" spans="1:2" s="1060" customFormat="1" ht="20" customHeight="1">
      <c r="A97" s="1062"/>
      <c r="B97" s="1067"/>
    </row>
    <row r="98" spans="1:2" s="1060" customFormat="1" ht="20" customHeight="1">
      <c r="A98" s="1062"/>
      <c r="B98" s="1067"/>
    </row>
    <row r="99" spans="1:2" s="1060" customFormat="1" ht="20" customHeight="1">
      <c r="A99" s="1062"/>
      <c r="B99" s="1067"/>
    </row>
    <row r="100" spans="1:2" s="1060" customFormat="1" ht="20" customHeight="1">
      <c r="A100" s="1062"/>
      <c r="B100" s="1067"/>
    </row>
    <row r="101" spans="1:2" s="1060" customFormat="1" ht="20" customHeight="1">
      <c r="A101" s="1062"/>
      <c r="B101" s="1067"/>
    </row>
    <row r="102" spans="1:2" s="1060" customFormat="1" ht="20" customHeight="1">
      <c r="A102" s="1062"/>
      <c r="B102" s="1067"/>
    </row>
    <row r="103" spans="1:2" s="1060" customFormat="1" ht="20" customHeight="1">
      <c r="A103" s="1062"/>
      <c r="B103" s="1067"/>
    </row>
    <row r="104" spans="1:2" s="1060" customFormat="1" ht="20" customHeight="1">
      <c r="A104" s="1062"/>
      <c r="B104" s="1067"/>
    </row>
    <row r="105" spans="1:2" s="1060" customFormat="1" ht="20" customHeight="1">
      <c r="A105" s="1062"/>
      <c r="B105" s="1067"/>
    </row>
    <row r="106" spans="1:2" s="1060" customFormat="1" ht="20" customHeight="1">
      <c r="A106" s="1062"/>
      <c r="B106" s="1067"/>
    </row>
    <row r="107" spans="1:2" s="1060" customFormat="1" ht="20" customHeight="1">
      <c r="A107" s="1062"/>
      <c r="B107" s="1067"/>
    </row>
    <row r="108" spans="1:2" s="1060" customFormat="1" ht="20" customHeight="1">
      <c r="A108" s="1062"/>
      <c r="B108" s="1067"/>
    </row>
    <row r="109" spans="1:2" s="1060" customFormat="1" ht="20" customHeight="1">
      <c r="A109" s="1062"/>
      <c r="B109" s="1067"/>
    </row>
    <row r="110" spans="1:2" s="1060" customFormat="1" ht="20" customHeight="1">
      <c r="A110" s="1062"/>
      <c r="B110" s="1067"/>
    </row>
    <row r="111" spans="1:2" s="1060" customFormat="1" ht="20" customHeight="1">
      <c r="A111" s="1062"/>
      <c r="B111" s="1067"/>
    </row>
    <row r="112" spans="1:2" s="1060" customFormat="1" ht="20" customHeight="1">
      <c r="A112" s="1062"/>
      <c r="B112" s="1067"/>
    </row>
    <row r="113" spans="1:2" s="1060" customFormat="1" ht="20" customHeight="1">
      <c r="A113" s="1062"/>
      <c r="B113" s="1067"/>
    </row>
    <row r="114" spans="1:2" s="1060" customFormat="1" ht="20" customHeight="1">
      <c r="A114" s="1062"/>
      <c r="B114" s="1067"/>
    </row>
    <row r="115" spans="1:2" s="1060" customFormat="1" ht="20" customHeight="1">
      <c r="A115" s="1062"/>
      <c r="B115" s="1067"/>
    </row>
    <row r="116" spans="1:2" s="1060" customFormat="1" ht="20" customHeight="1">
      <c r="A116" s="1062"/>
      <c r="B116" s="1067"/>
    </row>
    <row r="117" spans="1:2" s="1060" customFormat="1" ht="20" customHeight="1">
      <c r="A117" s="1062"/>
      <c r="B117" s="1067"/>
    </row>
    <row r="118" spans="1:2" s="1060" customFormat="1" ht="20" customHeight="1">
      <c r="A118" s="1062"/>
      <c r="B118" s="1067"/>
    </row>
    <row r="119" spans="1:2" s="1060" customFormat="1" ht="20" customHeight="1">
      <c r="A119" s="1062"/>
      <c r="B119" s="1067"/>
    </row>
    <row r="120" spans="1:2" s="1060" customFormat="1" ht="20" customHeight="1">
      <c r="A120" s="1062"/>
      <c r="B120" s="1067"/>
    </row>
    <row r="121" spans="1:2" s="1060" customFormat="1" ht="20" customHeight="1">
      <c r="A121" s="1062"/>
      <c r="B121" s="1067"/>
    </row>
    <row r="122" spans="1:2" s="1060" customFormat="1" ht="20" customHeight="1">
      <c r="A122" s="1062"/>
      <c r="B122" s="1067"/>
    </row>
    <row r="123" spans="1:2" s="1060" customFormat="1" ht="20" customHeight="1">
      <c r="A123" s="1062"/>
      <c r="B123" s="1067"/>
    </row>
    <row r="124" spans="1:2" s="1060" customFormat="1" ht="20" customHeight="1">
      <c r="A124" s="1062"/>
      <c r="B124" s="1067"/>
    </row>
    <row r="125" spans="1:2" s="1060" customFormat="1" ht="20" customHeight="1">
      <c r="A125" s="1062"/>
      <c r="B125" s="1067"/>
    </row>
    <row r="126" spans="1:2" s="1060" customFormat="1" ht="20" customHeight="1">
      <c r="A126" s="1062"/>
      <c r="B126" s="1067"/>
    </row>
    <row r="127" spans="1:2" ht="20" customHeight="1">
      <c r="B127" s="1066"/>
    </row>
    <row r="128" spans="1:2" ht="20" customHeight="1"/>
    <row r="129" spans="2:6" s="1061" customFormat="1" ht="20" customHeight="1">
      <c r="B129" s="1064"/>
      <c r="C129" s="1"/>
      <c r="D129" s="1"/>
      <c r="E129" s="1"/>
      <c r="F129" s="1"/>
    </row>
    <row r="130" spans="2:6" s="1061" customFormat="1" ht="20" customHeight="1">
      <c r="B130" s="1064"/>
      <c r="C130" s="1"/>
      <c r="D130" s="1"/>
      <c r="E130" s="1"/>
      <c r="F130" s="1"/>
    </row>
    <row r="131" spans="2:6" s="1061" customFormat="1" ht="20" customHeight="1">
      <c r="B131" s="1064"/>
      <c r="C131" s="1"/>
      <c r="D131" s="1"/>
      <c r="E131" s="1"/>
      <c r="F131" s="1"/>
    </row>
    <row r="132" spans="2:6" s="1061" customFormat="1" ht="20" customHeight="1">
      <c r="B132" s="1064"/>
      <c r="C132" s="1"/>
      <c r="D132" s="1"/>
      <c r="E132" s="1"/>
      <c r="F132" s="1"/>
    </row>
    <row r="133" spans="2:6" s="1061" customFormat="1" ht="20" customHeight="1">
      <c r="B133" s="1064"/>
      <c r="C133" s="1"/>
      <c r="D133" s="1"/>
      <c r="E133" s="1"/>
      <c r="F133" s="1"/>
    </row>
    <row r="134" spans="2:6" s="1061" customFormat="1" ht="20" customHeight="1">
      <c r="B134" s="1064"/>
      <c r="C134" s="1"/>
      <c r="D134" s="1"/>
      <c r="E134" s="1"/>
      <c r="F134" s="1"/>
    </row>
    <row r="135" spans="2:6" s="1061" customFormat="1" ht="20" customHeight="1">
      <c r="B135" s="1064"/>
      <c r="C135" s="1"/>
      <c r="D135" s="1"/>
      <c r="E135" s="1"/>
      <c r="F135" s="1"/>
    </row>
    <row r="136" spans="2:6" s="1061" customFormat="1" ht="20" customHeight="1">
      <c r="B136" s="1064"/>
      <c r="C136" s="1"/>
      <c r="D136" s="1"/>
      <c r="E136" s="1"/>
      <c r="F136" s="1"/>
    </row>
    <row r="137" spans="2:6" s="1061" customFormat="1" ht="20" customHeight="1">
      <c r="B137" s="1064"/>
      <c r="C137" s="1"/>
      <c r="D137" s="1"/>
      <c r="E137" s="1"/>
      <c r="F137" s="1"/>
    </row>
    <row r="138" spans="2:6" s="1061" customFormat="1" ht="20" customHeight="1">
      <c r="B138" s="1064"/>
      <c r="C138" s="1"/>
      <c r="D138" s="1"/>
      <c r="E138" s="1"/>
      <c r="F138" s="1"/>
    </row>
    <row r="139" spans="2:6" s="1061" customFormat="1" ht="20" customHeight="1">
      <c r="B139" s="1064"/>
      <c r="C139" s="1"/>
      <c r="D139" s="1"/>
      <c r="E139" s="1"/>
      <c r="F139" s="1"/>
    </row>
    <row r="140" spans="2:6" s="1061" customFormat="1" ht="20" customHeight="1">
      <c r="B140" s="1064"/>
      <c r="C140" s="1"/>
      <c r="D140" s="1"/>
      <c r="E140" s="1"/>
      <c r="F140" s="1"/>
    </row>
    <row r="141" spans="2:6" s="1061" customFormat="1" ht="20" customHeight="1">
      <c r="B141" s="1064"/>
      <c r="C141" s="1"/>
      <c r="D141" s="1"/>
      <c r="E141" s="1"/>
      <c r="F141" s="1"/>
    </row>
    <row r="142" spans="2:6" s="1061" customFormat="1" ht="20" customHeight="1">
      <c r="B142" s="1064"/>
      <c r="C142" s="1"/>
      <c r="D142" s="1"/>
      <c r="E142" s="1"/>
      <c r="F142" s="1"/>
    </row>
    <row r="143" spans="2:6" s="1061" customFormat="1" ht="20" customHeight="1">
      <c r="B143" s="1064"/>
      <c r="C143" s="1"/>
      <c r="D143" s="1"/>
      <c r="E143" s="1"/>
      <c r="F143" s="1"/>
    </row>
    <row r="144" spans="2:6" s="1061" customFormat="1" ht="20" customHeight="1">
      <c r="B144" s="1064"/>
      <c r="C144" s="1"/>
      <c r="D144" s="1"/>
      <c r="E144" s="1"/>
      <c r="F144" s="1"/>
    </row>
    <row r="145" spans="2:6" s="1061" customFormat="1" ht="20" customHeight="1">
      <c r="B145" s="1064"/>
      <c r="C145" s="1"/>
      <c r="D145" s="1"/>
      <c r="E145" s="1"/>
      <c r="F145" s="1"/>
    </row>
    <row r="146" spans="2:6" s="1061" customFormat="1" ht="20" customHeight="1">
      <c r="B146" s="1064"/>
      <c r="C146" s="1"/>
      <c r="D146" s="1"/>
      <c r="E146" s="1"/>
      <c r="F146" s="1"/>
    </row>
    <row r="147" spans="2:6" s="1061" customFormat="1" ht="20" customHeight="1">
      <c r="B147" s="1064"/>
      <c r="C147" s="1"/>
      <c r="D147" s="1"/>
      <c r="E147" s="1"/>
      <c r="F147" s="1"/>
    </row>
  </sheetData>
  <sheetProtection password="C9BC" sheet="1" objects="1" scenarios="1"/>
  <mergeCells count="2">
    <mergeCell ref="B4:B6"/>
    <mergeCell ref="B14:B16"/>
  </mergeCells>
  <hyperlinks>
    <hyperlink ref="A2" location="Sommaire!A1" display="S"/>
    <hyperlink ref="B11" r:id="rId1"/>
  </hyperlinks>
  <printOptions horizontalCentered="1"/>
  <pageMargins left="0.59055118110236204" right="0.39370078740157499" top="0.59055118110236204" bottom="0.59055118110236204" header="0.511811023622047" footer="0.511811023622047"/>
  <pageSetup paperSize="9" orientation="portrait" horizontalDpi="0" verticalDpi="0" r:id="rId2"/>
  <headerFooter alignWithMargins="0">
    <oddFooter xml:space="preserve">&amp;L&amp;8&amp;F &amp;A &amp;R&amp;8&amp;P &amp;N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showGridLines="0" showRowColHeaders="0" workbookViewId="0"/>
  </sheetViews>
  <sheetFormatPr baseColWidth="10" defaultColWidth="10" defaultRowHeight="13"/>
  <cols>
    <col min="1" max="1" width="7.58203125" style="61" customWidth="1"/>
    <col min="2" max="2" width="4" style="81" customWidth="1"/>
    <col min="3" max="3" width="41.9140625" style="58" customWidth="1"/>
    <col min="4" max="4" width="1" style="59" customWidth="1"/>
    <col min="5" max="5" width="10.08203125" style="60" customWidth="1"/>
    <col min="6" max="6" width="4.9140625" style="60" customWidth="1"/>
    <col min="7" max="7" width="1.1640625" style="61" customWidth="1"/>
    <col min="8" max="8" width="46.9140625" style="58" customWidth="1"/>
    <col min="9" max="9" width="0.6640625" style="59" customWidth="1"/>
    <col min="10" max="10" width="5.6640625" style="60" customWidth="1"/>
    <col min="11" max="11" width="6.5" style="60" customWidth="1"/>
    <col min="12" max="12" width="4" style="61" customWidth="1"/>
    <col min="13" max="16384" width="10" style="61"/>
  </cols>
  <sheetData>
    <row r="1" spans="1:12" s="118" customFormat="1" ht="24" customHeight="1">
      <c r="A1" s="117" t="s">
        <v>0</v>
      </c>
      <c r="C1" s="119"/>
      <c r="F1" s="119"/>
    </row>
    <row r="2" spans="1:12" s="120" customFormat="1" ht="24" customHeight="1" thickBot="1">
      <c r="B2" s="1339" t="s">
        <v>111</v>
      </c>
      <c r="C2" s="1340"/>
      <c r="D2" s="1340"/>
      <c r="E2" s="1340"/>
      <c r="F2" s="1340"/>
      <c r="G2" s="1340"/>
      <c r="H2" s="1340"/>
      <c r="I2" s="1340"/>
      <c r="J2" s="1340"/>
      <c r="K2" s="1340"/>
      <c r="L2" s="1340"/>
    </row>
    <row r="3" spans="1:12" ht="25.5" customHeight="1" thickTop="1">
      <c r="B3" s="1191"/>
      <c r="C3" s="1189"/>
      <c r="D3" s="1188"/>
      <c r="E3" s="1187"/>
      <c r="F3" s="1187"/>
      <c r="G3" s="1190"/>
      <c r="H3" s="1189"/>
      <c r="I3" s="1188"/>
      <c r="J3" s="1187"/>
      <c r="K3" s="1187"/>
      <c r="L3" s="1186"/>
    </row>
    <row r="4" spans="1:12" ht="27.75" customHeight="1">
      <c r="B4" s="1336" t="s">
        <v>75</v>
      </c>
      <c r="C4" s="62" t="s">
        <v>76</v>
      </c>
      <c r="D4" s="63"/>
      <c r="E4" s="1337" t="s">
        <v>77</v>
      </c>
      <c r="F4" s="1337"/>
      <c r="G4" s="1337"/>
      <c r="H4" s="62" t="s">
        <v>78</v>
      </c>
      <c r="I4" s="63"/>
      <c r="J4" s="1337" t="s">
        <v>77</v>
      </c>
      <c r="K4" s="1337"/>
      <c r="L4" s="1338"/>
    </row>
    <row r="5" spans="1:12" ht="27.75" customHeight="1">
      <c r="B5" s="1336"/>
      <c r="C5" s="64" t="s">
        <v>79</v>
      </c>
      <c r="D5" s="64"/>
      <c r="E5" s="65"/>
      <c r="F5" s="65"/>
      <c r="G5" s="66"/>
      <c r="H5" s="64" t="s">
        <v>80</v>
      </c>
      <c r="I5" s="64"/>
      <c r="J5" s="65"/>
      <c r="K5" s="67"/>
      <c r="L5" s="68"/>
    </row>
    <row r="6" spans="1:12" ht="27.75" customHeight="1">
      <c r="B6" s="1336"/>
      <c r="C6" s="69" t="s">
        <v>81</v>
      </c>
      <c r="D6" s="64"/>
      <c r="E6" s="65"/>
      <c r="F6" s="65"/>
      <c r="G6" s="66"/>
      <c r="H6" s="69" t="s">
        <v>82</v>
      </c>
      <c r="I6" s="64"/>
      <c r="J6" s="65"/>
      <c r="K6" s="67"/>
      <c r="L6" s="68"/>
    </row>
    <row r="7" spans="1:12" ht="27.75" customHeight="1">
      <c r="B7" s="1336"/>
      <c r="C7" s="64" t="s">
        <v>83</v>
      </c>
      <c r="D7" s="64"/>
      <c r="E7" s="65"/>
      <c r="F7" s="65"/>
      <c r="G7" s="66"/>
      <c r="H7" s="64" t="s">
        <v>84</v>
      </c>
      <c r="I7" s="64"/>
      <c r="J7" s="65"/>
      <c r="K7" s="67"/>
      <c r="L7" s="68"/>
    </row>
    <row r="8" spans="1:12" ht="27.75" customHeight="1">
      <c r="B8" s="1336"/>
      <c r="C8" s="69" t="s">
        <v>85</v>
      </c>
      <c r="D8" s="64"/>
      <c r="E8" s="65"/>
      <c r="F8" s="65"/>
      <c r="G8" s="66"/>
      <c r="H8" s="69" t="s">
        <v>86</v>
      </c>
      <c r="I8" s="64"/>
      <c r="J8" s="65"/>
      <c r="K8" s="67"/>
      <c r="L8" s="68"/>
    </row>
    <row r="9" spans="1:12" ht="27.75" customHeight="1">
      <c r="B9" s="1336"/>
      <c r="C9" s="64" t="s">
        <v>87</v>
      </c>
      <c r="D9" s="64"/>
      <c r="E9" s="65"/>
      <c r="F9" s="65"/>
      <c r="G9" s="66"/>
      <c r="H9" s="64" t="s">
        <v>88</v>
      </c>
      <c r="I9" s="64"/>
      <c r="J9" s="65"/>
      <c r="K9" s="67"/>
      <c r="L9" s="68"/>
    </row>
    <row r="10" spans="1:12" ht="27.75" customHeight="1">
      <c r="B10" s="1336"/>
      <c r="C10" s="70"/>
      <c r="D10" s="64"/>
      <c r="E10" s="67"/>
      <c r="F10" s="67"/>
      <c r="G10" s="66"/>
      <c r="H10" s="69" t="s">
        <v>89</v>
      </c>
      <c r="I10" s="64"/>
      <c r="J10" s="67"/>
      <c r="K10" s="67"/>
      <c r="L10" s="68"/>
    </row>
    <row r="11" spans="1:12" ht="27.75" customHeight="1">
      <c r="B11" s="1336"/>
      <c r="C11" s="62" t="s">
        <v>90</v>
      </c>
      <c r="D11" s="63"/>
      <c r="E11" s="63"/>
      <c r="F11" s="63"/>
      <c r="G11" s="66"/>
      <c r="H11" s="64" t="s">
        <v>91</v>
      </c>
      <c r="I11" s="64"/>
      <c r="J11" s="67"/>
      <c r="K11" s="67"/>
      <c r="L11" s="68"/>
    </row>
    <row r="12" spans="1:12" ht="27.75" customHeight="1">
      <c r="B12" s="1336"/>
      <c r="C12" s="64" t="s">
        <v>92</v>
      </c>
      <c r="D12" s="64"/>
      <c r="E12" s="65"/>
      <c r="F12" s="65"/>
      <c r="G12" s="66"/>
      <c r="H12" s="69" t="s">
        <v>93</v>
      </c>
      <c r="I12" s="64"/>
      <c r="J12" s="65"/>
      <c r="K12" s="67"/>
      <c r="L12" s="68"/>
    </row>
    <row r="13" spans="1:12" ht="27.75" customHeight="1">
      <c r="B13" s="1336"/>
      <c r="C13" s="69" t="s">
        <v>94</v>
      </c>
      <c r="D13" s="64"/>
      <c r="E13" s="65"/>
      <c r="F13" s="65"/>
      <c r="G13" s="66"/>
      <c r="H13" s="64" t="s">
        <v>95</v>
      </c>
      <c r="I13" s="64"/>
      <c r="J13" s="65"/>
      <c r="K13" s="67"/>
      <c r="L13" s="68"/>
    </row>
    <row r="14" spans="1:12" ht="27.75" customHeight="1">
      <c r="B14" s="1336"/>
      <c r="C14" s="64" t="s">
        <v>96</v>
      </c>
      <c r="D14" s="64"/>
      <c r="E14" s="65"/>
      <c r="F14" s="65"/>
      <c r="G14" s="66"/>
      <c r="H14" s="69" t="s">
        <v>97</v>
      </c>
      <c r="I14" s="64"/>
      <c r="J14" s="65"/>
      <c r="K14" s="67"/>
      <c r="L14" s="68"/>
    </row>
    <row r="15" spans="1:12" ht="27.75" customHeight="1">
      <c r="B15" s="1336"/>
      <c r="C15" s="69" t="s">
        <v>98</v>
      </c>
      <c r="D15" s="64"/>
      <c r="E15" s="65"/>
      <c r="F15" s="65"/>
      <c r="G15" s="66"/>
      <c r="H15" s="64" t="s">
        <v>99</v>
      </c>
      <c r="I15" s="64"/>
      <c r="J15" s="65"/>
      <c r="K15" s="67"/>
      <c r="L15" s="68"/>
    </row>
    <row r="16" spans="1:12" ht="27.75" customHeight="1">
      <c r="B16" s="1336"/>
      <c r="C16" s="64" t="s">
        <v>100</v>
      </c>
      <c r="D16" s="64"/>
      <c r="E16" s="65"/>
      <c r="F16" s="65"/>
      <c r="G16" s="66"/>
      <c r="H16" s="69" t="s">
        <v>101</v>
      </c>
      <c r="I16" s="64"/>
      <c r="J16" s="65"/>
      <c r="K16" s="67"/>
      <c r="L16" s="68"/>
    </row>
    <row r="17" spans="2:12" ht="27.75" customHeight="1">
      <c r="B17" s="1336"/>
      <c r="C17" s="69" t="s">
        <v>102</v>
      </c>
      <c r="D17" s="64"/>
      <c r="E17" s="65"/>
      <c r="F17" s="65"/>
      <c r="G17" s="66"/>
      <c r="H17" s="64" t="s">
        <v>103</v>
      </c>
      <c r="I17" s="64"/>
      <c r="J17" s="65"/>
      <c r="K17" s="67"/>
      <c r="L17" s="68"/>
    </row>
    <row r="18" spans="2:12" ht="27.75" customHeight="1">
      <c r="B18" s="1336"/>
      <c r="C18" s="64" t="s">
        <v>104</v>
      </c>
      <c r="D18" s="64"/>
      <c r="E18" s="65"/>
      <c r="F18" s="65"/>
      <c r="G18" s="66"/>
      <c r="H18" s="69" t="s">
        <v>105</v>
      </c>
      <c r="I18" s="64"/>
      <c r="J18" s="65"/>
      <c r="K18" s="67"/>
      <c r="L18" s="68"/>
    </row>
    <row r="19" spans="2:12" ht="27.75" customHeight="1">
      <c r="B19" s="1336"/>
      <c r="C19" s="69" t="s">
        <v>106</v>
      </c>
      <c r="D19" s="64"/>
      <c r="E19" s="65"/>
      <c r="F19" s="65"/>
      <c r="G19" s="66"/>
      <c r="H19" s="64" t="s">
        <v>107</v>
      </c>
      <c r="I19" s="64"/>
      <c r="J19" s="65"/>
      <c r="K19" s="65"/>
      <c r="L19" s="68"/>
    </row>
    <row r="20" spans="2:12" ht="27.75" customHeight="1">
      <c r="B20" s="1336"/>
      <c r="C20" s="64" t="s">
        <v>108</v>
      </c>
      <c r="D20" s="64"/>
      <c r="E20" s="65"/>
      <c r="F20" s="65"/>
      <c r="G20" s="66"/>
      <c r="H20" s="71"/>
      <c r="I20" s="72"/>
      <c r="J20" s="67"/>
      <c r="K20" s="67"/>
      <c r="L20" s="68"/>
    </row>
    <row r="21" spans="2:12" ht="27.75" customHeight="1">
      <c r="B21" s="1336"/>
      <c r="C21" s="69" t="s">
        <v>109</v>
      </c>
      <c r="D21" s="64"/>
      <c r="E21" s="65"/>
      <c r="F21" s="65"/>
      <c r="G21" s="66"/>
      <c r="H21" s="64" t="s">
        <v>110</v>
      </c>
      <c r="I21" s="64"/>
      <c r="J21" s="65"/>
      <c r="K21" s="67"/>
      <c r="L21" s="68"/>
    </row>
    <row r="22" spans="2:12" ht="10.5" customHeight="1" thickBot="1">
      <c r="B22" s="73"/>
      <c r="C22" s="74"/>
      <c r="D22" s="75"/>
      <c r="E22" s="76"/>
      <c r="F22" s="77"/>
      <c r="G22" s="78"/>
      <c r="H22" s="74"/>
      <c r="I22" s="75"/>
      <c r="J22" s="79"/>
      <c r="K22" s="79"/>
      <c r="L22" s="80"/>
    </row>
    <row r="23" spans="2:12" ht="27.75" customHeight="1" thickTop="1"/>
    <row r="24" spans="2:12" ht="27.75" customHeight="1">
      <c r="C24" s="82"/>
      <c r="D24" s="83"/>
    </row>
    <row r="25" spans="2:12" ht="27.75" customHeight="1">
      <c r="F25" s="84"/>
    </row>
    <row r="26" spans="2:12" ht="27.75" customHeight="1">
      <c r="F26" s="84"/>
    </row>
    <row r="27" spans="2:12" ht="27.75" customHeight="1">
      <c r="F27" s="84"/>
    </row>
    <row r="28" spans="2:12" ht="27.75" customHeight="1">
      <c r="F28" s="84"/>
    </row>
    <row r="29" spans="2:12" ht="27.75" customHeight="1"/>
    <row r="30" spans="2:12" ht="27.75" customHeight="1">
      <c r="C30" s="82"/>
      <c r="D30" s="83"/>
    </row>
    <row r="31" spans="2:12" ht="27.75" customHeight="1">
      <c r="C31" s="82"/>
      <c r="D31" s="83"/>
    </row>
    <row r="32" spans="2:12" ht="27.75" customHeight="1">
      <c r="C32" s="82"/>
      <c r="D32" s="83"/>
    </row>
    <row r="34" spans="1:12" s="60" customFormat="1">
      <c r="A34" s="61"/>
      <c r="B34" s="81"/>
      <c r="C34" s="85"/>
      <c r="D34" s="86"/>
      <c r="G34" s="61"/>
      <c r="H34" s="85"/>
      <c r="I34" s="86"/>
      <c r="L34" s="61"/>
    </row>
  </sheetData>
  <mergeCells count="4">
    <mergeCell ref="B4:B21"/>
    <mergeCell ref="E4:G4"/>
    <mergeCell ref="J4:L4"/>
    <mergeCell ref="B2:L2"/>
  </mergeCells>
  <hyperlinks>
    <hyperlink ref="A1" location="Sommaire!A1" display="S"/>
  </hyperlinks>
  <printOptions horizontalCentered="1" verticalCentered="1"/>
  <pageMargins left="0.59055118110236227" right="0.59055118110236227" top="0.59055118110236227" bottom="0.59055118110236227" header="0.51181102362204722" footer="0.51181102362204722"/>
  <pageSetup paperSize="9" scale="9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C64"/>
  <sheetViews>
    <sheetView showGridLines="0" showRowColHeaders="0" zoomScaleNormal="100" workbookViewId="0">
      <pane ySplit="3" topLeftCell="A4" activePane="bottomLeft" state="frozen"/>
      <selection activeCell="D5" sqref="D5"/>
      <selection pane="bottomLeft" activeCell="A2" sqref="A2"/>
    </sheetView>
  </sheetViews>
  <sheetFormatPr baseColWidth="10" defaultColWidth="10.9140625" defaultRowHeight="15.5"/>
  <cols>
    <col min="1" max="1" width="5.58203125" style="88" customWidth="1"/>
    <col min="2" max="2" width="65.4140625" style="89" customWidth="1"/>
    <col min="3" max="3" width="30" style="88" bestFit="1" customWidth="1"/>
    <col min="4" max="4" width="2.6640625" style="88" customWidth="1"/>
    <col min="5" max="5" width="24.5" style="88" customWidth="1"/>
    <col min="6" max="16384" width="10.9140625" style="88"/>
  </cols>
  <sheetData>
    <row r="1" spans="1:3" ht="6.65" customHeight="1" thickBot="1"/>
    <row r="2" spans="1:3" ht="25.5" customHeight="1" thickBot="1">
      <c r="A2" s="111" t="s">
        <v>74</v>
      </c>
      <c r="B2" s="1342" t="s">
        <v>167</v>
      </c>
      <c r="C2" s="1343"/>
    </row>
    <row r="3" spans="1:3" ht="25" customHeight="1">
      <c r="B3" s="1344" t="s">
        <v>4347</v>
      </c>
      <c r="C3" s="1344"/>
    </row>
    <row r="4" spans="1:3" ht="50" customHeight="1">
      <c r="B4" s="1341" t="s">
        <v>166</v>
      </c>
      <c r="C4" s="1341"/>
    </row>
    <row r="5" spans="1:3" ht="6.65" customHeight="1" thickBot="1">
      <c r="B5" s="110"/>
      <c r="C5" s="109"/>
    </row>
    <row r="6" spans="1:3" s="96" customFormat="1" ht="20.399999999999999" customHeight="1" thickBot="1">
      <c r="B6" s="98" t="s">
        <v>76</v>
      </c>
      <c r="C6" s="97"/>
    </row>
    <row r="7" spans="1:3" s="96" customFormat="1" ht="6.65" customHeight="1">
      <c r="C7" s="97"/>
    </row>
    <row r="8" spans="1:3" ht="30" customHeight="1">
      <c r="B8" s="92" t="s">
        <v>79</v>
      </c>
      <c r="C8" s="91"/>
    </row>
    <row r="9" spans="1:3" ht="30" customHeight="1">
      <c r="B9" s="94" t="s">
        <v>81</v>
      </c>
      <c r="C9" s="95"/>
    </row>
    <row r="10" spans="1:3" ht="30" customHeight="1">
      <c r="B10" s="92" t="s">
        <v>83</v>
      </c>
      <c r="C10" s="91"/>
    </row>
    <row r="11" spans="1:3" ht="30" customHeight="1">
      <c r="B11" s="94" t="s">
        <v>85</v>
      </c>
      <c r="C11" s="95"/>
    </row>
    <row r="12" spans="1:3" ht="30" customHeight="1">
      <c r="B12" s="108" t="s">
        <v>87</v>
      </c>
      <c r="C12" s="91"/>
    </row>
    <row r="13" spans="1:3" ht="25.25" customHeight="1" thickBot="1">
      <c r="B13" s="100"/>
      <c r="C13" s="99"/>
    </row>
    <row r="14" spans="1:3" s="96" customFormat="1" ht="20.399999999999999" customHeight="1" thickBot="1">
      <c r="B14" s="98" t="s">
        <v>165</v>
      </c>
      <c r="C14" s="97"/>
    </row>
    <row r="15" spans="1:3" s="96" customFormat="1" ht="4.25" customHeight="1">
      <c r="C15" s="97"/>
    </row>
    <row r="16" spans="1:3" ht="30" customHeight="1">
      <c r="B16" s="92" t="s">
        <v>164</v>
      </c>
      <c r="C16" s="91"/>
    </row>
    <row r="17" spans="2:3" ht="30" customHeight="1">
      <c r="B17" s="94" t="s">
        <v>163</v>
      </c>
      <c r="C17" s="95"/>
    </row>
    <row r="18" spans="2:3" ht="30" customHeight="1">
      <c r="B18" s="92" t="s">
        <v>162</v>
      </c>
      <c r="C18" s="91"/>
    </row>
    <row r="19" spans="2:3" ht="30" customHeight="1">
      <c r="B19" s="94" t="s">
        <v>161</v>
      </c>
      <c r="C19" s="95"/>
    </row>
    <row r="20" spans="2:3" ht="30" customHeight="1">
      <c r="B20" s="92" t="s">
        <v>160</v>
      </c>
      <c r="C20" s="91"/>
    </row>
    <row r="21" spans="2:3" ht="30" customHeight="1">
      <c r="B21" s="94" t="s">
        <v>159</v>
      </c>
      <c r="C21" s="95"/>
    </row>
    <row r="22" spans="2:3" ht="30" customHeight="1">
      <c r="B22" s="92" t="s">
        <v>158</v>
      </c>
      <c r="C22" s="91"/>
    </row>
    <row r="23" spans="2:3" ht="30" customHeight="1">
      <c r="B23" s="94" t="s">
        <v>157</v>
      </c>
      <c r="C23" s="95"/>
    </row>
    <row r="24" spans="2:3" ht="30" customHeight="1">
      <c r="B24" s="92" t="s">
        <v>156</v>
      </c>
      <c r="C24" s="103" t="s">
        <v>155</v>
      </c>
    </row>
    <row r="25" spans="2:3" ht="30" customHeight="1">
      <c r="B25" s="94" t="s">
        <v>154</v>
      </c>
      <c r="C25" s="107" t="s">
        <v>153</v>
      </c>
    </row>
    <row r="26" spans="2:3" ht="25.25" customHeight="1" thickBot="1">
      <c r="B26" s="100"/>
      <c r="C26" s="99"/>
    </row>
    <row r="27" spans="2:3" s="96" customFormat="1" ht="20.399999999999999" customHeight="1" thickBot="1">
      <c r="B27" s="98" t="s">
        <v>152</v>
      </c>
      <c r="C27" s="97"/>
    </row>
    <row r="28" spans="2:3" s="96" customFormat="1" ht="6.65" customHeight="1">
      <c r="C28" s="97"/>
    </row>
    <row r="29" spans="2:3" ht="30" customHeight="1">
      <c r="B29" s="92" t="s">
        <v>151</v>
      </c>
      <c r="C29" s="106"/>
    </row>
    <row r="30" spans="2:3" ht="30" customHeight="1">
      <c r="B30" s="94" t="s">
        <v>150</v>
      </c>
      <c r="C30" s="95"/>
    </row>
    <row r="31" spans="2:3" ht="30" customHeight="1">
      <c r="B31" s="92" t="s">
        <v>149</v>
      </c>
      <c r="C31" s="91"/>
    </row>
    <row r="32" spans="2:3" ht="30" customHeight="1">
      <c r="B32" s="94" t="s">
        <v>148</v>
      </c>
      <c r="C32" s="95"/>
    </row>
    <row r="33" spans="2:3" ht="30" customHeight="1">
      <c r="B33" s="92" t="s">
        <v>147</v>
      </c>
      <c r="C33" s="91"/>
    </row>
    <row r="34" spans="2:3" ht="30" customHeight="1">
      <c r="B34" s="94" t="s">
        <v>146</v>
      </c>
      <c r="C34" s="95"/>
    </row>
    <row r="35" spans="2:3" ht="30" customHeight="1">
      <c r="B35" s="105" t="s">
        <v>145</v>
      </c>
      <c r="C35" s="91"/>
    </row>
    <row r="36" spans="2:3" ht="30" customHeight="1">
      <c r="B36" s="92" t="s">
        <v>144</v>
      </c>
      <c r="C36" s="91"/>
    </row>
    <row r="37" spans="2:3" ht="30" customHeight="1">
      <c r="B37" s="94" t="s">
        <v>143</v>
      </c>
      <c r="C37" s="104" t="s">
        <v>142</v>
      </c>
    </row>
    <row r="38" spans="2:3" ht="30" customHeight="1">
      <c r="B38" s="92" t="s">
        <v>141</v>
      </c>
      <c r="C38" s="91"/>
    </row>
    <row r="39" spans="2:3" ht="30" customHeight="1">
      <c r="B39" s="94" t="s">
        <v>140</v>
      </c>
      <c r="C39" s="95"/>
    </row>
    <row r="40" spans="2:3" ht="30" customHeight="1">
      <c r="B40" s="94" t="s">
        <v>139</v>
      </c>
      <c r="C40" s="95" t="s">
        <v>138</v>
      </c>
    </row>
    <row r="41" spans="2:3" ht="30" customHeight="1">
      <c r="B41" s="92" t="s">
        <v>137</v>
      </c>
      <c r="C41" s="91"/>
    </row>
    <row r="42" spans="2:3" ht="30" customHeight="1">
      <c r="B42" s="94" t="s">
        <v>136</v>
      </c>
      <c r="C42" s="95"/>
    </row>
    <row r="43" spans="2:3" ht="30" customHeight="1">
      <c r="B43" s="92" t="s">
        <v>135</v>
      </c>
      <c r="C43" s="91"/>
    </row>
    <row r="44" spans="2:3" ht="25.25" customHeight="1" thickBot="1">
      <c r="B44" s="100"/>
      <c r="C44" s="99"/>
    </row>
    <row r="45" spans="2:3" s="96" customFormat="1" ht="20.399999999999999" customHeight="1" thickBot="1">
      <c r="B45" s="98" t="s">
        <v>134</v>
      </c>
      <c r="C45" s="97"/>
    </row>
    <row r="46" spans="2:3" s="96" customFormat="1" ht="6" customHeight="1">
      <c r="C46" s="97"/>
    </row>
    <row r="47" spans="2:3" ht="30" customHeight="1">
      <c r="B47" s="92" t="s">
        <v>133</v>
      </c>
      <c r="C47" s="103" t="s">
        <v>132</v>
      </c>
    </row>
    <row r="48" spans="2:3" ht="30" customHeight="1">
      <c r="B48" s="94" t="s">
        <v>131</v>
      </c>
      <c r="C48" s="102" t="s">
        <v>129</v>
      </c>
    </row>
    <row r="49" spans="2:3" ht="30" customHeight="1">
      <c r="B49" s="92" t="s">
        <v>130</v>
      </c>
      <c r="C49" s="102" t="s">
        <v>129</v>
      </c>
    </row>
    <row r="50" spans="2:3" ht="30" customHeight="1">
      <c r="B50" s="94" t="s">
        <v>128</v>
      </c>
      <c r="C50" s="101" t="s">
        <v>127</v>
      </c>
    </row>
    <row r="51" spans="2:3" ht="30" customHeight="1">
      <c r="B51" s="92" t="s">
        <v>126</v>
      </c>
      <c r="C51" s="101" t="s">
        <v>125</v>
      </c>
    </row>
    <row r="52" spans="2:3" ht="30" customHeight="1">
      <c r="B52" s="94" t="s">
        <v>124</v>
      </c>
      <c r="C52" s="95"/>
    </row>
    <row r="53" spans="2:3" ht="25.25" customHeight="1" thickBot="1">
      <c r="B53" s="100"/>
      <c r="C53" s="99"/>
    </row>
    <row r="54" spans="2:3" s="96" customFormat="1" ht="20.399999999999999" customHeight="1" thickBot="1">
      <c r="B54" s="98" t="s">
        <v>123</v>
      </c>
      <c r="C54" s="97"/>
    </row>
    <row r="55" spans="2:3" s="96" customFormat="1" ht="6" customHeight="1">
      <c r="C55" s="97"/>
    </row>
    <row r="56" spans="2:3" ht="30" customHeight="1">
      <c r="B56" s="92" t="s">
        <v>122</v>
      </c>
      <c r="C56" s="91"/>
    </row>
    <row r="57" spans="2:3" ht="30" customHeight="1">
      <c r="B57" s="94" t="s">
        <v>121</v>
      </c>
      <c r="C57" s="95"/>
    </row>
    <row r="58" spans="2:3" ht="30" customHeight="1">
      <c r="B58" s="92" t="s">
        <v>120</v>
      </c>
      <c r="C58" s="91"/>
    </row>
    <row r="59" spans="2:3" ht="30" customHeight="1">
      <c r="B59" s="92" t="s">
        <v>119</v>
      </c>
      <c r="C59" s="91"/>
    </row>
    <row r="60" spans="2:3" ht="30" customHeight="1">
      <c r="B60" s="94" t="s">
        <v>118</v>
      </c>
      <c r="C60" s="95"/>
    </row>
    <row r="61" spans="2:3" ht="30" customHeight="1">
      <c r="B61" s="92" t="s">
        <v>117</v>
      </c>
      <c r="C61" s="91"/>
    </row>
    <row r="62" spans="2:3" ht="30" customHeight="1">
      <c r="B62" s="94" t="s">
        <v>116</v>
      </c>
      <c r="C62" s="93" t="s">
        <v>115</v>
      </c>
    </row>
    <row r="63" spans="2:3" ht="30" customHeight="1">
      <c r="B63" s="92" t="s">
        <v>114</v>
      </c>
      <c r="C63" s="91"/>
    </row>
    <row r="64" spans="2:3">
      <c r="C64" s="90"/>
    </row>
  </sheetData>
  <mergeCells count="3">
    <mergeCell ref="B4:C4"/>
    <mergeCell ref="B2:C2"/>
    <mergeCell ref="B3:C3"/>
  </mergeCells>
  <hyperlinks>
    <hyperlink ref="A2" location="Sommaire!A1" display=" Som"/>
  </hyperlinks>
  <printOptions horizontalCentered="1"/>
  <pageMargins left="0.59055118110236227" right="0.59055118110236227" top="0.59055118110236227" bottom="0.78740157480314965" header="0.51181102362204722" footer="0.51181102362204722"/>
  <pageSetup paperSize="9" scale="87" fitToHeight="2" orientation="portrait" r:id="rId1"/>
  <headerFooter alignWithMargins="0">
    <oddFooter>&amp;L&amp;8&amp;P &amp;N &amp;D &amp;F&amp;R&amp;"Arial,Italique"&amp;9mise en page Jo Schneider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B1:D914"/>
  <sheetViews>
    <sheetView showGridLines="0" showRowColHeaders="0" zoomScaleNormal="100" workbookViewId="0">
      <pane ySplit="3" topLeftCell="A4" activePane="bottomLeft" state="frozen"/>
      <selection activeCell="D5" sqref="D5"/>
      <selection pane="bottomLeft" activeCell="B2" sqref="B2"/>
    </sheetView>
  </sheetViews>
  <sheetFormatPr baseColWidth="10" defaultColWidth="10.9140625" defaultRowHeight="20"/>
  <cols>
    <col min="1" max="1" width="1.58203125" style="112" customWidth="1"/>
    <col min="2" max="2" width="8.25" style="289" customWidth="1"/>
    <col min="3" max="3" width="118.4140625" style="295" customWidth="1"/>
    <col min="4" max="4" width="9.9140625" style="112" bestFit="1" customWidth="1"/>
    <col min="5" max="5" width="24.5" style="112" customWidth="1"/>
    <col min="6" max="16384" width="10.9140625" style="112"/>
  </cols>
  <sheetData>
    <row r="1" spans="2:4" ht="9" customHeight="1" thickBot="1"/>
    <row r="2" spans="2:4" ht="26.25" customHeight="1" thickBot="1">
      <c r="B2" s="290" t="s">
        <v>74</v>
      </c>
      <c r="C2" s="324" t="str">
        <f>B3&amp;"  Astuces EXCEL"</f>
        <v>37  Astuces EXCEL</v>
      </c>
      <c r="D2" s="113">
        <v>43016</v>
      </c>
    </row>
    <row r="3" spans="2:4">
      <c r="B3" s="291">
        <f>MAX(B4:B1193)</f>
        <v>37</v>
      </c>
    </row>
    <row r="4" spans="2:4" ht="20.149999999999999" customHeight="1">
      <c r="B4" s="289">
        <v>8</v>
      </c>
      <c r="C4" s="296" t="s">
        <v>171</v>
      </c>
    </row>
    <row r="5" spans="2:4" ht="20.149999999999999" customHeight="1">
      <c r="B5" s="289">
        <v>10</v>
      </c>
      <c r="C5" s="325" t="s">
        <v>172</v>
      </c>
    </row>
    <row r="6" spans="2:4" ht="20.149999999999999" customHeight="1">
      <c r="B6" s="289">
        <v>12</v>
      </c>
      <c r="C6" s="296" t="s">
        <v>173</v>
      </c>
    </row>
    <row r="7" spans="2:4" ht="20.149999999999999" customHeight="1">
      <c r="B7" s="289">
        <v>34</v>
      </c>
      <c r="C7" s="325" t="s">
        <v>174</v>
      </c>
    </row>
    <row r="8" spans="2:4" ht="20.149999999999999" customHeight="1">
      <c r="B8" s="289">
        <v>30</v>
      </c>
      <c r="C8" s="296" t="s">
        <v>175</v>
      </c>
    </row>
    <row r="9" spans="2:4" ht="20.149999999999999" customHeight="1">
      <c r="B9" s="289">
        <v>27</v>
      </c>
      <c r="C9" s="325" t="s">
        <v>176</v>
      </c>
    </row>
    <row r="10" spans="2:4" ht="20.149999999999999" customHeight="1">
      <c r="B10" s="289">
        <v>11</v>
      </c>
      <c r="C10" s="296" t="s">
        <v>177</v>
      </c>
    </row>
    <row r="11" spans="2:4" ht="20.149999999999999" customHeight="1">
      <c r="B11" s="289">
        <v>13</v>
      </c>
      <c r="C11" s="325" t="s">
        <v>178</v>
      </c>
    </row>
    <row r="12" spans="2:4" ht="20.149999999999999" customHeight="1">
      <c r="B12" s="289">
        <v>7</v>
      </c>
      <c r="C12" s="296" t="s">
        <v>179</v>
      </c>
    </row>
    <row r="13" spans="2:4" ht="20.149999999999999" customHeight="1">
      <c r="B13" s="289">
        <v>2</v>
      </c>
      <c r="C13" s="325" t="s">
        <v>180</v>
      </c>
    </row>
    <row r="14" spans="2:4" ht="20.149999999999999" customHeight="1">
      <c r="B14" s="289">
        <v>36</v>
      </c>
      <c r="C14" s="296" t="s">
        <v>181</v>
      </c>
    </row>
    <row r="15" spans="2:4" ht="20.149999999999999" customHeight="1">
      <c r="B15" s="289">
        <v>20</v>
      </c>
      <c r="C15" s="325" t="s">
        <v>182</v>
      </c>
    </row>
    <row r="16" spans="2:4" ht="20.149999999999999" customHeight="1">
      <c r="B16" s="289">
        <v>32</v>
      </c>
      <c r="C16" s="296" t="s">
        <v>183</v>
      </c>
    </row>
    <row r="17" spans="2:3" ht="20.149999999999999" customHeight="1">
      <c r="B17" s="289">
        <v>18</v>
      </c>
      <c r="C17" s="325" t="s">
        <v>184</v>
      </c>
    </row>
    <row r="18" spans="2:3" ht="20.149999999999999" customHeight="1">
      <c r="B18" s="289">
        <v>5</v>
      </c>
      <c r="C18" s="296" t="s">
        <v>185</v>
      </c>
    </row>
    <row r="19" spans="2:3" ht="20.149999999999999" customHeight="1">
      <c r="B19" s="289">
        <v>19</v>
      </c>
      <c r="C19" s="325" t="s">
        <v>186</v>
      </c>
    </row>
    <row r="20" spans="2:3" ht="20.149999999999999" customHeight="1">
      <c r="B20" s="289">
        <v>3</v>
      </c>
      <c r="C20" s="296" t="s">
        <v>187</v>
      </c>
    </row>
    <row r="21" spans="2:3" ht="20.149999999999999" customHeight="1">
      <c r="B21" s="289">
        <v>31</v>
      </c>
      <c r="C21" s="325" t="s">
        <v>188</v>
      </c>
    </row>
    <row r="22" spans="2:3" ht="20.149999999999999" customHeight="1">
      <c r="B22" s="289">
        <v>16</v>
      </c>
      <c r="C22" s="296" t="s">
        <v>189</v>
      </c>
    </row>
    <row r="23" spans="2:3" ht="20.149999999999999" customHeight="1">
      <c r="B23" s="289">
        <v>14</v>
      </c>
      <c r="C23" s="325" t="s">
        <v>190</v>
      </c>
    </row>
    <row r="24" spans="2:3" ht="20.149999999999999" customHeight="1">
      <c r="B24" s="289">
        <v>26</v>
      </c>
      <c r="C24" s="296" t="s">
        <v>191</v>
      </c>
    </row>
    <row r="25" spans="2:3" ht="20.149999999999999" customHeight="1">
      <c r="B25" s="289">
        <v>25</v>
      </c>
      <c r="C25" s="325" t="s">
        <v>192</v>
      </c>
    </row>
    <row r="26" spans="2:3" ht="23.5" customHeight="1">
      <c r="B26" s="289">
        <v>9</v>
      </c>
      <c r="C26" s="296" t="s">
        <v>193</v>
      </c>
    </row>
    <row r="27" spans="2:3" ht="20.149999999999999" customHeight="1">
      <c r="B27" s="289">
        <v>23</v>
      </c>
      <c r="C27" s="325" t="s">
        <v>194</v>
      </c>
    </row>
    <row r="28" spans="2:3" ht="20.149999999999999" customHeight="1">
      <c r="B28" s="289">
        <v>22</v>
      </c>
      <c r="C28" s="296" t="s">
        <v>195</v>
      </c>
    </row>
    <row r="29" spans="2:3" ht="20.149999999999999" customHeight="1">
      <c r="B29" s="289">
        <v>33</v>
      </c>
      <c r="C29" s="325" t="s">
        <v>196</v>
      </c>
    </row>
    <row r="30" spans="2:3" ht="20.149999999999999" customHeight="1">
      <c r="B30" s="289">
        <v>21</v>
      </c>
      <c r="C30" s="296" t="s">
        <v>197</v>
      </c>
    </row>
    <row r="31" spans="2:3" ht="20.149999999999999" customHeight="1">
      <c r="B31" s="289">
        <v>29</v>
      </c>
      <c r="C31" s="325" t="s">
        <v>198</v>
      </c>
    </row>
    <row r="32" spans="2:3" ht="20.149999999999999" customHeight="1">
      <c r="B32" s="289">
        <v>15</v>
      </c>
      <c r="C32" s="296" t="s">
        <v>199</v>
      </c>
    </row>
    <row r="33" spans="2:3" ht="20.149999999999999" customHeight="1">
      <c r="B33" s="289">
        <v>4</v>
      </c>
      <c r="C33" s="325" t="s">
        <v>200</v>
      </c>
    </row>
    <row r="34" spans="2:3" ht="20.149999999999999" customHeight="1">
      <c r="B34" s="289">
        <v>28</v>
      </c>
      <c r="C34" s="296" t="s">
        <v>201</v>
      </c>
    </row>
    <row r="35" spans="2:3" ht="20.149999999999999" customHeight="1">
      <c r="B35" s="289">
        <v>1</v>
      </c>
      <c r="C35" s="325" t="s">
        <v>202</v>
      </c>
    </row>
    <row r="36" spans="2:3" ht="20.149999999999999" customHeight="1">
      <c r="B36" s="289">
        <v>6</v>
      </c>
      <c r="C36" s="296" t="s">
        <v>203</v>
      </c>
    </row>
    <row r="37" spans="2:3" ht="20.149999999999999" customHeight="1">
      <c r="B37" s="289">
        <v>24</v>
      </c>
      <c r="C37" s="325" t="s">
        <v>204</v>
      </c>
    </row>
    <row r="38" spans="2:3" ht="20.149999999999999" customHeight="1">
      <c r="B38" s="289">
        <v>17</v>
      </c>
      <c r="C38" s="296" t="s">
        <v>205</v>
      </c>
    </row>
    <row r="39" spans="2:3" ht="20.149999999999999" customHeight="1" thickBot="1">
      <c r="B39" s="289">
        <v>35</v>
      </c>
      <c r="C39" s="326" t="s">
        <v>206</v>
      </c>
    </row>
    <row r="40" spans="2:3" s="114" customFormat="1" ht="24" customHeight="1" thickTop="1">
      <c r="B40" s="292"/>
      <c r="C40" s="297"/>
    </row>
    <row r="41" spans="2:3" ht="27" customHeight="1">
      <c r="B41" s="289">
        <v>1</v>
      </c>
      <c r="C41" s="321" t="s">
        <v>202</v>
      </c>
    </row>
    <row r="42" spans="2:3" ht="12" customHeight="1">
      <c r="C42" s="298"/>
    </row>
    <row r="43" spans="2:3" ht="52.5">
      <c r="C43" s="293" t="s">
        <v>207</v>
      </c>
    </row>
    <row r="44" spans="2:3" ht="6.75" customHeight="1">
      <c r="C44" s="293"/>
    </row>
    <row r="45" spans="2:3">
      <c r="C45" s="299" t="s">
        <v>208</v>
      </c>
    </row>
    <row r="46" spans="2:3" ht="5.5" customHeight="1">
      <c r="C46" s="300"/>
    </row>
    <row r="47" spans="2:3" ht="36">
      <c r="C47" s="299" t="s">
        <v>445</v>
      </c>
    </row>
    <row r="48" spans="2:3">
      <c r="C48" s="299"/>
    </row>
    <row r="49" spans="2:3">
      <c r="C49" s="299"/>
    </row>
    <row r="50" spans="2:3" ht="27" customHeight="1">
      <c r="B50" s="289">
        <v>2</v>
      </c>
      <c r="C50" s="321" t="s">
        <v>180</v>
      </c>
    </row>
    <row r="51" spans="2:3" ht="12" customHeight="1">
      <c r="C51" s="298"/>
    </row>
    <row r="52" spans="2:3" ht="48.75" customHeight="1">
      <c r="C52" s="293" t="s">
        <v>443</v>
      </c>
    </row>
    <row r="53" spans="2:3" ht="10" customHeight="1">
      <c r="C53" s="293"/>
    </row>
    <row r="54" spans="2:3">
      <c r="C54" s="293" t="s">
        <v>209</v>
      </c>
    </row>
    <row r="55" spans="2:3" ht="9.5" customHeight="1">
      <c r="C55" s="293"/>
    </row>
    <row r="56" spans="2:3">
      <c r="C56" s="293" t="s">
        <v>444</v>
      </c>
    </row>
    <row r="57" spans="2:3" ht="8" customHeight="1">
      <c r="C57" s="293"/>
    </row>
    <row r="58" spans="2:3" ht="35">
      <c r="C58" s="294" t="s">
        <v>210</v>
      </c>
    </row>
    <row r="59" spans="2:3">
      <c r="C59" s="293"/>
    </row>
    <row r="60" spans="2:3">
      <c r="C60" s="293"/>
    </row>
    <row r="61" spans="2:3">
      <c r="C61" s="293"/>
    </row>
    <row r="62" spans="2:3">
      <c r="C62" s="293"/>
    </row>
    <row r="63" spans="2:3">
      <c r="C63" s="293"/>
    </row>
    <row r="64" spans="2:3">
      <c r="C64" s="293"/>
    </row>
    <row r="65" spans="3:3">
      <c r="C65" s="293"/>
    </row>
    <row r="66" spans="3:3">
      <c r="C66" s="301" t="s">
        <v>211</v>
      </c>
    </row>
    <row r="67" spans="3:3" ht="13.5" customHeight="1">
      <c r="C67" s="293"/>
    </row>
    <row r="68" spans="3:3" ht="36">
      <c r="C68" s="293" t="s">
        <v>446</v>
      </c>
    </row>
    <row r="69" spans="3:3">
      <c r="C69" s="293"/>
    </row>
    <row r="70" spans="3:3">
      <c r="C70" s="293"/>
    </row>
    <row r="71" spans="3:3">
      <c r="C71" s="293"/>
    </row>
    <row r="72" spans="3:3">
      <c r="C72" s="293"/>
    </row>
    <row r="73" spans="3:3">
      <c r="C73" s="293"/>
    </row>
    <row r="74" spans="3:3">
      <c r="C74" s="293"/>
    </row>
    <row r="75" spans="3:3">
      <c r="C75" s="293"/>
    </row>
    <row r="76" spans="3:3">
      <c r="C76" s="293" t="s">
        <v>447</v>
      </c>
    </row>
    <row r="77" spans="3:3" ht="6.5" customHeight="1">
      <c r="C77" s="293"/>
    </row>
    <row r="78" spans="3:3" ht="36">
      <c r="C78" s="293" t="s">
        <v>448</v>
      </c>
    </row>
    <row r="79" spans="3:3" ht="8.5" customHeight="1">
      <c r="C79" s="293"/>
    </row>
    <row r="80" spans="3:3">
      <c r="C80" s="293" t="s">
        <v>212</v>
      </c>
    </row>
    <row r="81" spans="2:3">
      <c r="C81" s="293"/>
    </row>
    <row r="82" spans="2:3">
      <c r="C82" s="293"/>
    </row>
    <row r="83" spans="2:3">
      <c r="C83" s="300"/>
    </row>
    <row r="84" spans="2:3">
      <c r="C84" s="300"/>
    </row>
    <row r="85" spans="2:3">
      <c r="C85" s="300"/>
    </row>
    <row r="86" spans="2:3">
      <c r="C86" s="300"/>
    </row>
    <row r="87" spans="2:3">
      <c r="C87" s="300"/>
    </row>
    <row r="88" spans="2:3">
      <c r="C88" s="300"/>
    </row>
    <row r="89" spans="2:3">
      <c r="C89" s="300"/>
    </row>
    <row r="90" spans="2:3">
      <c r="C90" s="300"/>
    </row>
    <row r="91" spans="2:3" ht="26.25" customHeight="1">
      <c r="B91" s="289">
        <v>3</v>
      </c>
      <c r="C91" s="321" t="s">
        <v>187</v>
      </c>
    </row>
    <row r="92" spans="2:3">
      <c r="C92" s="300"/>
    </row>
    <row r="93" spans="2:3" ht="35.5">
      <c r="C93" s="293" t="s">
        <v>449</v>
      </c>
    </row>
    <row r="94" spans="2:3">
      <c r="C94" s="293" t="s">
        <v>450</v>
      </c>
    </row>
    <row r="95" spans="2:3">
      <c r="C95" s="300"/>
    </row>
    <row r="96" spans="2:3">
      <c r="C96" s="300"/>
    </row>
    <row r="97" spans="2:3" ht="26.25" customHeight="1">
      <c r="B97" s="289">
        <v>4</v>
      </c>
      <c r="C97" s="321" t="s">
        <v>200</v>
      </c>
    </row>
    <row r="98" spans="2:3">
      <c r="C98" s="300"/>
    </row>
    <row r="99" spans="2:3" ht="53">
      <c r="C99" s="293" t="s">
        <v>451</v>
      </c>
    </row>
    <row r="100" spans="2:3">
      <c r="C100" s="300"/>
    </row>
    <row r="101" spans="2:3" ht="26.25" customHeight="1">
      <c r="B101" s="289">
        <v>5</v>
      </c>
      <c r="C101" s="321" t="s">
        <v>185</v>
      </c>
    </row>
    <row r="102" spans="2:3">
      <c r="C102" s="300"/>
    </row>
    <row r="103" spans="2:3" ht="35">
      <c r="C103" s="302" t="s">
        <v>213</v>
      </c>
    </row>
    <row r="104" spans="2:3" ht="9" customHeight="1">
      <c r="C104" s="293"/>
    </row>
    <row r="105" spans="2:3" ht="52.5">
      <c r="C105" s="293" t="s">
        <v>214</v>
      </c>
    </row>
    <row r="106" spans="2:3" ht="6" customHeight="1">
      <c r="C106" s="293"/>
    </row>
    <row r="107" spans="2:3" ht="70">
      <c r="C107" s="293" t="s">
        <v>215</v>
      </c>
    </row>
    <row r="108" spans="2:3" ht="9" customHeight="1">
      <c r="C108" s="293"/>
    </row>
    <row r="109" spans="2:3">
      <c r="C109" s="293" t="s">
        <v>216</v>
      </c>
    </row>
    <row r="110" spans="2:3" ht="10" customHeight="1">
      <c r="C110" s="293"/>
    </row>
    <row r="111" spans="2:3">
      <c r="C111" s="293"/>
    </row>
    <row r="112" spans="2:3">
      <c r="C112" s="303"/>
    </row>
    <row r="113" spans="2:3">
      <c r="C113" s="300"/>
    </row>
    <row r="114" spans="2:3">
      <c r="C114" s="300"/>
    </row>
    <row r="115" spans="2:3" ht="15.75" customHeight="1">
      <c r="C115" s="304"/>
    </row>
    <row r="116" spans="2:3" ht="15.75" customHeight="1">
      <c r="C116" s="304"/>
    </row>
    <row r="117" spans="2:3" ht="15.75" customHeight="1">
      <c r="C117" s="304"/>
    </row>
    <row r="118" spans="2:3" ht="15.75" customHeight="1">
      <c r="C118" s="304"/>
    </row>
    <row r="119" spans="2:3" ht="15.75" customHeight="1">
      <c r="C119" s="304"/>
    </row>
    <row r="120" spans="2:3" ht="26.25" customHeight="1">
      <c r="B120" s="289">
        <v>6</v>
      </c>
      <c r="C120" s="115" t="s">
        <v>203</v>
      </c>
    </row>
    <row r="121" spans="2:3" ht="15.75" customHeight="1">
      <c r="C121" s="304"/>
    </row>
    <row r="122" spans="2:3" ht="52.5">
      <c r="C122" s="293" t="s">
        <v>217</v>
      </c>
    </row>
    <row r="123" spans="2:3" ht="8.5" customHeight="1">
      <c r="C123" s="293"/>
    </row>
    <row r="124" spans="2:3">
      <c r="C124" s="293" t="s">
        <v>218</v>
      </c>
    </row>
    <row r="125" spans="2:3" ht="9" customHeight="1">
      <c r="C125" s="293"/>
    </row>
    <row r="126" spans="2:3">
      <c r="C126" s="293" t="s">
        <v>219</v>
      </c>
    </row>
    <row r="127" spans="2:3" ht="6.5" customHeight="1">
      <c r="C127" s="293"/>
    </row>
    <row r="128" spans="2:3">
      <c r="C128" s="293" t="s">
        <v>220</v>
      </c>
    </row>
    <row r="129" spans="3:3">
      <c r="C129" s="293"/>
    </row>
    <row r="130" spans="3:3" ht="15.75" customHeight="1">
      <c r="C130" s="304"/>
    </row>
    <row r="131" spans="3:3" ht="15.75" customHeight="1">
      <c r="C131" s="304"/>
    </row>
    <row r="132" spans="3:3" ht="15.75" customHeight="1">
      <c r="C132" s="304"/>
    </row>
    <row r="133" spans="3:3" ht="15.75" customHeight="1">
      <c r="C133" s="304"/>
    </row>
    <row r="134" spans="3:3" ht="15.75" customHeight="1">
      <c r="C134" s="304"/>
    </row>
    <row r="135" spans="3:3" ht="15.75" customHeight="1">
      <c r="C135" s="304"/>
    </row>
    <row r="136" spans="3:3" ht="15.75" customHeight="1">
      <c r="C136" s="304"/>
    </row>
    <row r="137" spans="3:3" ht="15.75" customHeight="1">
      <c r="C137" s="304"/>
    </row>
    <row r="138" spans="3:3" ht="15.75" customHeight="1">
      <c r="C138" s="304"/>
    </row>
    <row r="139" spans="3:3" ht="15.75" customHeight="1">
      <c r="C139" s="304"/>
    </row>
    <row r="140" spans="3:3" ht="15.75" customHeight="1">
      <c r="C140" s="304"/>
    </row>
    <row r="141" spans="3:3" ht="15.75" customHeight="1">
      <c r="C141" s="304"/>
    </row>
    <row r="142" spans="3:3" ht="15.75" customHeight="1">
      <c r="C142" s="304"/>
    </row>
    <row r="143" spans="3:3" ht="15.75" customHeight="1">
      <c r="C143" s="304"/>
    </row>
    <row r="144" spans="3:3" ht="15.75" customHeight="1">
      <c r="C144" s="304"/>
    </row>
    <row r="145" spans="2:3" ht="15.75" customHeight="1">
      <c r="C145" s="304"/>
    </row>
    <row r="146" spans="2:3" ht="15.75" customHeight="1">
      <c r="C146" s="293" t="s">
        <v>221</v>
      </c>
    </row>
    <row r="147" spans="2:3" ht="15.75" customHeight="1">
      <c r="C147" s="304"/>
    </row>
    <row r="148" spans="2:3" ht="15.75" customHeight="1">
      <c r="C148" s="304"/>
    </row>
    <row r="149" spans="2:3" ht="26.25" customHeight="1">
      <c r="B149" s="289">
        <v>7</v>
      </c>
      <c r="C149" s="321" t="s">
        <v>179</v>
      </c>
    </row>
    <row r="150" spans="2:3" ht="15.75" customHeight="1">
      <c r="C150" s="304"/>
    </row>
    <row r="151" spans="2:3" ht="35.5">
      <c r="C151" s="293" t="s">
        <v>452</v>
      </c>
    </row>
    <row r="152" spans="2:3" ht="8.5" customHeight="1">
      <c r="C152" s="293"/>
    </row>
    <row r="153" spans="2:3" ht="35">
      <c r="C153" s="293" t="s">
        <v>222</v>
      </c>
    </row>
    <row r="154" spans="2:3">
      <c r="C154" s="293"/>
    </row>
    <row r="155" spans="2:3" ht="15.75" customHeight="1">
      <c r="C155" s="304"/>
    </row>
    <row r="156" spans="2:3" ht="15.75" customHeight="1">
      <c r="C156" s="304"/>
    </row>
    <row r="157" spans="2:3" ht="15.75" customHeight="1">
      <c r="C157" s="304"/>
    </row>
    <row r="158" spans="2:3" ht="15.75" customHeight="1">
      <c r="C158" s="304"/>
    </row>
    <row r="159" spans="2:3" ht="15.75" customHeight="1">
      <c r="C159" s="304"/>
    </row>
    <row r="160" spans="2:3" ht="15.75" customHeight="1">
      <c r="C160" s="304"/>
    </row>
    <row r="161" spans="3:3" ht="15.75" customHeight="1">
      <c r="C161" s="304"/>
    </row>
    <row r="162" spans="3:3" ht="15.75" customHeight="1">
      <c r="C162" s="304"/>
    </row>
    <row r="163" spans="3:3" ht="15.75" customHeight="1">
      <c r="C163" s="304"/>
    </row>
    <row r="164" spans="3:3" ht="15.75" customHeight="1">
      <c r="C164" s="304"/>
    </row>
    <row r="168" spans="3:3" ht="6" customHeight="1"/>
    <row r="169" spans="3:3" ht="36">
      <c r="C169" s="293" t="s">
        <v>453</v>
      </c>
    </row>
    <row r="171" spans="3:3">
      <c r="C171" s="305"/>
    </row>
    <row r="172" spans="3:3">
      <c r="C172" s="298"/>
    </row>
    <row r="177" spans="2:3">
      <c r="C177" s="306" t="s">
        <v>454</v>
      </c>
    </row>
    <row r="179" spans="2:3">
      <c r="C179" s="306"/>
    </row>
    <row r="180" spans="2:3">
      <c r="C180" s="305"/>
    </row>
    <row r="181" spans="2:3">
      <c r="C181" s="305"/>
    </row>
    <row r="185" spans="2:3" ht="26.25" customHeight="1">
      <c r="B185" s="289">
        <v>8</v>
      </c>
      <c r="C185" s="321" t="s">
        <v>171</v>
      </c>
    </row>
    <row r="187" spans="2:3" ht="35">
      <c r="C187" s="293" t="s">
        <v>223</v>
      </c>
    </row>
    <row r="188" spans="2:3" ht="8.5" customHeight="1">
      <c r="C188" s="293"/>
    </row>
    <row r="189" spans="2:3">
      <c r="C189" s="293" t="s">
        <v>455</v>
      </c>
    </row>
    <row r="190" spans="2:3">
      <c r="C190" s="293"/>
    </row>
    <row r="191" spans="2:3">
      <c r="C191" s="293"/>
    </row>
    <row r="192" spans="2:3">
      <c r="C192" s="293"/>
    </row>
    <row r="193" spans="3:3">
      <c r="C193" s="293"/>
    </row>
    <row r="194" spans="3:3">
      <c r="C194" s="293"/>
    </row>
    <row r="195" spans="3:3">
      <c r="C195" s="293"/>
    </row>
    <row r="196" spans="3:3">
      <c r="C196" s="293"/>
    </row>
    <row r="197" spans="3:3">
      <c r="C197" s="293"/>
    </row>
    <row r="198" spans="3:3">
      <c r="C198" s="293" t="s">
        <v>456</v>
      </c>
    </row>
    <row r="200" spans="3:3">
      <c r="C200" s="293"/>
    </row>
    <row r="201" spans="3:3">
      <c r="C201" s="298"/>
    </row>
    <row r="205" spans="3:3" ht="11.5" customHeight="1"/>
    <row r="206" spans="3:3" ht="35.5">
      <c r="C206" s="293" t="s">
        <v>457</v>
      </c>
    </row>
    <row r="213" spans="2:3" ht="43.5" customHeight="1">
      <c r="B213" s="289">
        <v>9</v>
      </c>
      <c r="C213" s="321" t="s">
        <v>514</v>
      </c>
    </row>
    <row r="215" spans="2:3" ht="36">
      <c r="C215" s="293" t="s">
        <v>458</v>
      </c>
    </row>
    <row r="216" spans="2:3">
      <c r="C216" s="293"/>
    </row>
    <row r="217" spans="2:3">
      <c r="C217" s="293"/>
    </row>
    <row r="218" spans="2:3">
      <c r="C218" s="293"/>
    </row>
    <row r="219" spans="2:3">
      <c r="C219" s="293"/>
    </row>
    <row r="220" spans="2:3">
      <c r="C220" s="293"/>
    </row>
    <row r="221" spans="2:3">
      <c r="C221" s="293"/>
    </row>
    <row r="222" spans="2:3">
      <c r="C222" s="293"/>
    </row>
    <row r="223" spans="2:3">
      <c r="C223" s="293"/>
    </row>
    <row r="224" spans="2:3">
      <c r="C224" s="293"/>
    </row>
    <row r="225" spans="3:3">
      <c r="C225" s="293"/>
    </row>
    <row r="226" spans="3:3">
      <c r="C226" s="293"/>
    </row>
    <row r="227" spans="3:3">
      <c r="C227" s="293" t="s">
        <v>459</v>
      </c>
    </row>
    <row r="228" spans="3:3" ht="8.5" customHeight="1">
      <c r="C228" s="293"/>
    </row>
    <row r="229" spans="3:3">
      <c r="C229" s="293" t="s">
        <v>460</v>
      </c>
    </row>
    <row r="230" spans="3:3" ht="7.5" customHeight="1"/>
    <row r="231" spans="3:3">
      <c r="C231" s="293" t="s">
        <v>461</v>
      </c>
    </row>
    <row r="232" spans="3:3" ht="8.5" customHeight="1">
      <c r="C232" s="293"/>
    </row>
    <row r="233" spans="3:3">
      <c r="C233" s="293" t="s">
        <v>462</v>
      </c>
    </row>
    <row r="234" spans="3:3">
      <c r="C234" s="293"/>
    </row>
    <row r="235" spans="3:3">
      <c r="C235" s="293"/>
    </row>
    <row r="244" spans="3:3" ht="7.5" customHeight="1"/>
    <row r="245" spans="3:3">
      <c r="C245" s="293" t="s">
        <v>463</v>
      </c>
    </row>
    <row r="246" spans="3:3" ht="8.5" customHeight="1">
      <c r="C246" s="293"/>
    </row>
    <row r="247" spans="3:3">
      <c r="C247" s="293" t="s">
        <v>464</v>
      </c>
    </row>
    <row r="248" spans="3:3" ht="7" customHeight="1">
      <c r="C248" s="293"/>
    </row>
    <row r="249" spans="3:3" ht="36">
      <c r="C249" s="293" t="s">
        <v>465</v>
      </c>
    </row>
    <row r="250" spans="3:3">
      <c r="C250" s="293"/>
    </row>
    <row r="251" spans="3:3">
      <c r="C251" s="293"/>
    </row>
    <row r="259" spans="3:3" ht="8" customHeight="1"/>
    <row r="260" spans="3:3" ht="35">
      <c r="C260" s="293" t="s">
        <v>224</v>
      </c>
    </row>
    <row r="261" spans="3:3">
      <c r="C261" s="293"/>
    </row>
    <row r="262" spans="3:3">
      <c r="C262" s="293"/>
    </row>
    <row r="273" spans="3:3" ht="9" customHeight="1"/>
    <row r="274" spans="3:3">
      <c r="C274" s="293" t="s">
        <v>466</v>
      </c>
    </row>
    <row r="275" spans="3:3">
      <c r="C275" s="293"/>
    </row>
    <row r="276" spans="3:3">
      <c r="C276" s="293"/>
    </row>
    <row r="291" spans="2:3" ht="8.5" customHeight="1"/>
    <row r="292" spans="2:3" ht="36">
      <c r="C292" s="293" t="s">
        <v>467</v>
      </c>
    </row>
    <row r="293" spans="2:3" ht="10.5" customHeight="1"/>
    <row r="295" spans="2:3" ht="26.25" customHeight="1">
      <c r="B295" s="289">
        <v>10</v>
      </c>
      <c r="C295" s="321" t="s">
        <v>172</v>
      </c>
    </row>
    <row r="296" spans="2:3" ht="12" customHeight="1"/>
    <row r="297" spans="2:3" ht="70.5">
      <c r="C297" s="293" t="s">
        <v>468</v>
      </c>
    </row>
    <row r="298" spans="2:3" ht="8.5" customHeight="1">
      <c r="C298" s="293"/>
    </row>
    <row r="299" spans="2:3">
      <c r="C299" s="293" t="s">
        <v>225</v>
      </c>
    </row>
    <row r="300" spans="2:3">
      <c r="C300" s="293"/>
    </row>
    <row r="301" spans="2:3">
      <c r="C301" s="293"/>
    </row>
    <row r="310" spans="3:3">
      <c r="C310" s="293" t="s">
        <v>469</v>
      </c>
    </row>
    <row r="311" spans="3:3" ht="12" customHeight="1">
      <c r="C311" s="293"/>
    </row>
    <row r="312" spans="3:3">
      <c r="C312" s="293"/>
    </row>
    <row r="321" spans="3:3">
      <c r="C321" s="293" t="s">
        <v>226</v>
      </c>
    </row>
    <row r="322" spans="3:3" ht="10" customHeight="1">
      <c r="C322" s="293"/>
    </row>
    <row r="323" spans="3:3">
      <c r="C323" s="293"/>
    </row>
    <row r="337" spans="2:3">
      <c r="C337" s="306" t="s">
        <v>470</v>
      </c>
    </row>
    <row r="338" spans="2:3" ht="6.5" customHeight="1"/>
    <row r="340" spans="2:3" ht="26.25" customHeight="1">
      <c r="B340" s="289">
        <v>11</v>
      </c>
      <c r="C340" s="321" t="s">
        <v>177</v>
      </c>
    </row>
    <row r="342" spans="2:3" ht="53.5">
      <c r="C342" s="293" t="s">
        <v>471</v>
      </c>
    </row>
    <row r="343" spans="2:3" ht="8" customHeight="1">
      <c r="C343" s="293"/>
    </row>
    <row r="344" spans="2:3" ht="35.5">
      <c r="C344" s="293" t="s">
        <v>472</v>
      </c>
    </row>
    <row r="345" spans="2:3" ht="7" customHeight="1">
      <c r="C345" s="293"/>
    </row>
    <row r="346" spans="2:3" ht="36">
      <c r="C346" s="293" t="s">
        <v>473</v>
      </c>
    </row>
    <row r="347" spans="2:3">
      <c r="C347" s="293"/>
    </row>
    <row r="348" spans="2:3">
      <c r="C348" s="293"/>
    </row>
    <row r="355" spans="3:3" ht="8" customHeight="1"/>
    <row r="356" spans="3:3" ht="35.5">
      <c r="C356" s="293" t="s">
        <v>474</v>
      </c>
    </row>
    <row r="357" spans="3:3">
      <c r="C357" s="293"/>
    </row>
    <row r="358" spans="3:3">
      <c r="C358" s="293"/>
    </row>
    <row r="359" spans="3:3">
      <c r="C359" s="293"/>
    </row>
    <row r="368" spans="3:3">
      <c r="C368" s="293" t="s">
        <v>475</v>
      </c>
    </row>
    <row r="378" spans="2:3" ht="26.25" customHeight="1">
      <c r="B378" s="289">
        <v>12</v>
      </c>
      <c r="C378" s="321" t="s">
        <v>173</v>
      </c>
    </row>
    <row r="380" spans="2:3" ht="53">
      <c r="C380" s="293" t="s">
        <v>476</v>
      </c>
    </row>
    <row r="381" spans="2:3" ht="9.5" customHeight="1">
      <c r="C381" s="293"/>
    </row>
    <row r="382" spans="2:3" ht="53.5">
      <c r="C382" s="293" t="s">
        <v>477</v>
      </c>
    </row>
    <row r="383" spans="2:3">
      <c r="C383" s="293" t="s">
        <v>478</v>
      </c>
    </row>
    <row r="384" spans="2:3">
      <c r="C384" s="293"/>
    </row>
    <row r="385" spans="3:3">
      <c r="C385" s="293"/>
    </row>
    <row r="395" spans="3:3">
      <c r="C395" s="293" t="s">
        <v>479</v>
      </c>
    </row>
    <row r="397" spans="3:3">
      <c r="C397" s="293"/>
    </row>
    <row r="398" spans="3:3">
      <c r="C398" s="293"/>
    </row>
    <row r="401" spans="3:3" ht="35.5">
      <c r="C401" s="293" t="s">
        <v>480</v>
      </c>
    </row>
    <row r="413" spans="3:3">
      <c r="C413" s="301" t="s">
        <v>227</v>
      </c>
    </row>
    <row r="414" spans="3:3" ht="5" customHeight="1"/>
    <row r="415" spans="3:3">
      <c r="C415" s="307" t="s">
        <v>228</v>
      </c>
    </row>
    <row r="416" spans="3:3" ht="10.5" customHeight="1"/>
    <row r="417" spans="2:3">
      <c r="C417" s="295" t="s">
        <v>481</v>
      </c>
    </row>
    <row r="418" spans="2:3" ht="7" customHeight="1"/>
    <row r="419" spans="2:3">
      <c r="C419" s="322">
        <f>ROUND(12510.65,-2)</f>
        <v>12500</v>
      </c>
    </row>
    <row r="422" spans="2:3" ht="26.25" customHeight="1">
      <c r="B422" s="289">
        <v>13</v>
      </c>
      <c r="C422" s="321" t="s">
        <v>178</v>
      </c>
    </row>
    <row r="424" spans="2:3" ht="52.5">
      <c r="C424" s="293" t="s">
        <v>229</v>
      </c>
    </row>
    <row r="425" spans="2:3" ht="9" customHeight="1">
      <c r="C425" s="293"/>
    </row>
    <row r="426" spans="2:3" ht="35">
      <c r="C426" s="293" t="s">
        <v>230</v>
      </c>
    </row>
    <row r="427" spans="2:3">
      <c r="C427" s="293"/>
    </row>
    <row r="428" spans="2:3">
      <c r="C428" s="293"/>
    </row>
    <row r="436" spans="3:3" ht="10.5" customHeight="1"/>
    <row r="437" spans="3:3" ht="35">
      <c r="C437" s="293" t="s">
        <v>231</v>
      </c>
    </row>
    <row r="438" spans="3:3" ht="7.5" customHeight="1">
      <c r="C438" s="293"/>
    </row>
    <row r="439" spans="3:3" ht="35">
      <c r="C439" s="293" t="s">
        <v>232</v>
      </c>
    </row>
    <row r="440" spans="3:3">
      <c r="C440" s="293"/>
    </row>
    <row r="441" spans="3:3">
      <c r="C441" s="293"/>
    </row>
    <row r="450" spans="2:3" ht="26.25" customHeight="1">
      <c r="B450" s="289">
        <v>14</v>
      </c>
      <c r="C450" s="321" t="s">
        <v>190</v>
      </c>
    </row>
    <row r="451" spans="2:3" ht="12" customHeight="1"/>
    <row r="452" spans="2:3" ht="53">
      <c r="C452" s="293" t="s">
        <v>482</v>
      </c>
    </row>
    <row r="453" spans="2:3" ht="7" customHeight="1">
      <c r="C453" s="293"/>
    </row>
    <row r="454" spans="2:3">
      <c r="C454" s="293" t="s">
        <v>233</v>
      </c>
    </row>
    <row r="455" spans="2:3" ht="54">
      <c r="C455" s="293" t="s">
        <v>483</v>
      </c>
    </row>
    <row r="456" spans="2:3" ht="8" customHeight="1">
      <c r="C456" s="293"/>
    </row>
    <row r="457" spans="2:3" ht="35">
      <c r="C457" s="293" t="s">
        <v>234</v>
      </c>
    </row>
    <row r="458" spans="2:3">
      <c r="C458" s="293"/>
    </row>
    <row r="459" spans="2:3">
      <c r="C459" s="293"/>
    </row>
    <row r="472" spans="3:3">
      <c r="C472" s="293" t="s">
        <v>235</v>
      </c>
    </row>
    <row r="473" spans="3:3">
      <c r="C473" s="293"/>
    </row>
    <row r="474" spans="3:3">
      <c r="C474" s="293"/>
    </row>
    <row r="481" spans="2:3" ht="26.25" customHeight="1">
      <c r="B481" s="289">
        <v>15</v>
      </c>
      <c r="C481" s="321" t="s">
        <v>199</v>
      </c>
    </row>
    <row r="483" spans="2:3" ht="35.5">
      <c r="C483" s="293" t="s">
        <v>484</v>
      </c>
    </row>
    <row r="484" spans="2:3">
      <c r="C484" s="293" t="s">
        <v>236</v>
      </c>
    </row>
    <row r="485" spans="2:3" ht="9" customHeight="1">
      <c r="C485" s="293"/>
    </row>
    <row r="486" spans="2:3">
      <c r="C486" s="293" t="s">
        <v>237</v>
      </c>
    </row>
    <row r="487" spans="2:3" ht="9.5" customHeight="1">
      <c r="C487" s="293"/>
    </row>
    <row r="488" spans="2:3">
      <c r="C488" s="293"/>
    </row>
    <row r="489" spans="2:3">
      <c r="C489" s="293"/>
    </row>
    <row r="498" spans="3:3" ht="12.5" customHeight="1"/>
    <row r="499" spans="3:3" ht="36">
      <c r="C499" s="293" t="s">
        <v>485</v>
      </c>
    </row>
    <row r="500" spans="3:3">
      <c r="C500" s="293"/>
    </row>
    <row r="501" spans="3:3">
      <c r="C501" s="293"/>
    </row>
    <row r="516" spans="3:3" ht="10" customHeight="1"/>
    <row r="517" spans="3:3" ht="53.5">
      <c r="C517" s="293" t="s">
        <v>486</v>
      </c>
    </row>
    <row r="518" spans="3:3" ht="9" customHeight="1">
      <c r="C518" s="293"/>
    </row>
    <row r="519" spans="3:3">
      <c r="C519" s="293"/>
    </row>
    <row r="534" spans="3:3" ht="35.5">
      <c r="C534" s="293" t="s">
        <v>487</v>
      </c>
    </row>
    <row r="535" spans="3:3">
      <c r="C535" s="293"/>
    </row>
    <row r="536" spans="3:3">
      <c r="C536" s="293"/>
    </row>
    <row r="551" spans="2:3" ht="26.25" customHeight="1">
      <c r="B551" s="289">
        <v>16</v>
      </c>
      <c r="C551" s="321" t="s">
        <v>189</v>
      </c>
    </row>
    <row r="552" spans="2:3" ht="10" customHeight="1"/>
    <row r="553" spans="2:3" ht="35.5">
      <c r="C553" s="293" t="s">
        <v>488</v>
      </c>
    </row>
    <row r="554" spans="2:3">
      <c r="C554" s="293"/>
    </row>
    <row r="555" spans="2:3" ht="35.5">
      <c r="C555" s="293" t="s">
        <v>489</v>
      </c>
    </row>
    <row r="556" spans="2:3" ht="8.5" customHeight="1">
      <c r="C556" s="293"/>
    </row>
    <row r="557" spans="2:3">
      <c r="C557" s="293" t="s">
        <v>490</v>
      </c>
    </row>
    <row r="558" spans="2:3" ht="11.5" customHeight="1">
      <c r="C558" s="293"/>
    </row>
    <row r="559" spans="2:3">
      <c r="C559" s="293"/>
    </row>
    <row r="569" spans="2:3">
      <c r="C569" s="308" t="s">
        <v>491</v>
      </c>
    </row>
    <row r="570" spans="2:3" ht="7" customHeight="1"/>
    <row r="572" spans="2:3" ht="26.25" customHeight="1">
      <c r="B572" s="289">
        <v>17</v>
      </c>
      <c r="C572" s="321" t="s">
        <v>205</v>
      </c>
    </row>
    <row r="574" spans="2:3" ht="52.5">
      <c r="C574" s="293" t="s">
        <v>238</v>
      </c>
    </row>
    <row r="575" spans="2:3" ht="6.5" customHeight="1">
      <c r="C575" s="293"/>
    </row>
    <row r="576" spans="2:3" ht="35">
      <c r="C576" s="293" t="s">
        <v>239</v>
      </c>
    </row>
    <row r="577" spans="3:3">
      <c r="C577" s="293"/>
    </row>
    <row r="578" spans="3:3" ht="70">
      <c r="C578" s="293" t="s">
        <v>240</v>
      </c>
    </row>
    <row r="579" spans="3:3">
      <c r="C579" s="293"/>
    </row>
    <row r="580" spans="3:3">
      <c r="C580" s="293"/>
    </row>
    <row r="593" spans="2:3" ht="6.5" customHeight="1"/>
    <row r="594" spans="2:3" ht="36">
      <c r="C594" s="293" t="s">
        <v>492</v>
      </c>
    </row>
    <row r="595" spans="2:3" ht="8.5" customHeight="1">
      <c r="C595" s="293"/>
    </row>
    <row r="596" spans="2:3" ht="35">
      <c r="C596" s="293" t="s">
        <v>241</v>
      </c>
    </row>
    <row r="597" spans="2:3" ht="12.5" customHeight="1">
      <c r="C597" s="293"/>
    </row>
    <row r="598" spans="2:3">
      <c r="C598" s="293"/>
    </row>
    <row r="604" spans="2:3" ht="26.25" customHeight="1">
      <c r="B604" s="289">
        <v>18</v>
      </c>
      <c r="C604" s="321" t="s">
        <v>184</v>
      </c>
    </row>
    <row r="606" spans="2:3" ht="71.5">
      <c r="C606" s="293" t="s">
        <v>493</v>
      </c>
    </row>
    <row r="607" spans="2:3" ht="9.5" customHeight="1">
      <c r="C607" s="293"/>
    </row>
    <row r="608" spans="2:3">
      <c r="C608" s="293"/>
    </row>
    <row r="609" spans="2:3" ht="26.25" customHeight="1">
      <c r="B609" s="289">
        <v>19</v>
      </c>
      <c r="C609" s="321" t="s">
        <v>186</v>
      </c>
    </row>
    <row r="611" spans="2:3" ht="36.75" customHeight="1">
      <c r="C611" s="293" t="s">
        <v>242</v>
      </c>
    </row>
    <row r="612" spans="2:3" ht="36">
      <c r="C612" s="293" t="s">
        <v>494</v>
      </c>
    </row>
    <row r="613" spans="2:3" ht="8.5" customHeight="1"/>
    <row r="615" spans="2:3" ht="26.25" customHeight="1">
      <c r="B615" s="289">
        <v>20</v>
      </c>
      <c r="C615" s="321" t="s">
        <v>182</v>
      </c>
    </row>
    <row r="617" spans="2:3" ht="71">
      <c r="C617" s="293" t="s">
        <v>495</v>
      </c>
    </row>
    <row r="618" spans="2:3" ht="87.5">
      <c r="C618" s="293" t="s">
        <v>243</v>
      </c>
    </row>
    <row r="620" spans="2:3" ht="26.25" customHeight="1">
      <c r="B620" s="289">
        <v>21</v>
      </c>
      <c r="C620" s="321" t="s">
        <v>197</v>
      </c>
    </row>
    <row r="622" spans="2:3" ht="54">
      <c r="C622" s="293" t="s">
        <v>496</v>
      </c>
    </row>
    <row r="623" spans="2:3" ht="39" customHeight="1">
      <c r="C623" s="293" t="s">
        <v>497</v>
      </c>
    </row>
    <row r="624" spans="2:3" ht="35">
      <c r="C624" s="293" t="s">
        <v>244</v>
      </c>
    </row>
    <row r="625" spans="2:3" ht="10.5" customHeight="1"/>
    <row r="627" spans="2:3" ht="26.25" customHeight="1">
      <c r="B627" s="289">
        <v>22</v>
      </c>
      <c r="C627" s="321" t="s">
        <v>195</v>
      </c>
    </row>
    <row r="629" spans="2:3" ht="108" customHeight="1">
      <c r="C629" s="293" t="s">
        <v>498</v>
      </c>
    </row>
    <row r="630" spans="2:3" ht="12" customHeight="1"/>
    <row r="632" spans="2:3" ht="26.25" customHeight="1">
      <c r="B632" s="289">
        <v>23</v>
      </c>
      <c r="C632" s="321" t="s">
        <v>194</v>
      </c>
    </row>
    <row r="634" spans="2:3" ht="53">
      <c r="C634" s="293" t="s">
        <v>499</v>
      </c>
    </row>
    <row r="635" spans="2:3">
      <c r="C635" s="293" t="s">
        <v>500</v>
      </c>
    </row>
    <row r="636" spans="2:3" ht="10.5" customHeight="1"/>
    <row r="638" spans="2:3" ht="26.25" customHeight="1">
      <c r="B638" s="289">
        <v>24</v>
      </c>
      <c r="C638" s="321" t="s">
        <v>204</v>
      </c>
    </row>
    <row r="640" spans="2:3" ht="106.5">
      <c r="C640" s="293" t="s">
        <v>501</v>
      </c>
    </row>
    <row r="641" spans="2:3" ht="8" customHeight="1"/>
    <row r="643" spans="2:3" ht="26.25" customHeight="1">
      <c r="B643" s="289">
        <v>25</v>
      </c>
      <c r="C643" s="321" t="s">
        <v>192</v>
      </c>
    </row>
    <row r="645" spans="2:3" ht="52.5">
      <c r="C645" s="293" t="s">
        <v>245</v>
      </c>
    </row>
    <row r="646" spans="2:3">
      <c r="C646" s="293"/>
    </row>
    <row r="647" spans="2:3">
      <c r="C647" s="293" t="s">
        <v>246</v>
      </c>
    </row>
    <row r="648" spans="2:3">
      <c r="C648" s="293"/>
    </row>
    <row r="649" spans="2:3">
      <c r="C649" s="293"/>
    </row>
    <row r="659" spans="3:3">
      <c r="C659" s="293" t="s">
        <v>247</v>
      </c>
    </row>
    <row r="660" spans="3:3">
      <c r="C660" s="293"/>
    </row>
    <row r="661" spans="3:3">
      <c r="C661" s="293"/>
    </row>
    <row r="669" spans="3:3" ht="8.5" customHeight="1"/>
    <row r="670" spans="3:3">
      <c r="C670" s="293" t="s">
        <v>502</v>
      </c>
    </row>
    <row r="671" spans="3:3" ht="11" customHeight="1">
      <c r="C671" s="293"/>
    </row>
    <row r="672" spans="3:3">
      <c r="C672" s="293"/>
    </row>
    <row r="682" spans="3:3" ht="35.5">
      <c r="C682" s="293" t="s">
        <v>503</v>
      </c>
    </row>
    <row r="683" spans="3:3" ht="8" customHeight="1">
      <c r="C683" s="293"/>
    </row>
    <row r="684" spans="3:3">
      <c r="C684" s="293"/>
    </row>
    <row r="691" spans="3:3">
      <c r="C691" s="306" t="s">
        <v>504</v>
      </c>
    </row>
    <row r="692" spans="3:3">
      <c r="C692" s="305"/>
    </row>
    <row r="693" spans="3:3">
      <c r="C693" s="305"/>
    </row>
    <row r="705" spans="2:3" ht="12" customHeight="1"/>
    <row r="707" spans="2:3" ht="26.25" customHeight="1">
      <c r="B707" s="289">
        <v>26</v>
      </c>
      <c r="C707" s="321" t="s">
        <v>191</v>
      </c>
    </row>
    <row r="708" spans="2:3" ht="11" customHeight="1"/>
    <row r="709" spans="2:3" ht="52.5">
      <c r="C709" s="293" t="s">
        <v>248</v>
      </c>
    </row>
    <row r="710" spans="2:3" ht="9.5" customHeight="1">
      <c r="C710" s="293"/>
    </row>
    <row r="711" spans="2:3">
      <c r="C711" s="293" t="s">
        <v>249</v>
      </c>
    </row>
    <row r="712" spans="2:3" ht="8.5" customHeight="1">
      <c r="C712" s="293"/>
    </row>
    <row r="713" spans="2:3">
      <c r="C713" s="293" t="s">
        <v>250</v>
      </c>
    </row>
    <row r="714" spans="2:3" ht="9" customHeight="1">
      <c r="C714" s="293"/>
    </row>
    <row r="715" spans="2:3">
      <c r="C715" s="293" t="s">
        <v>251</v>
      </c>
    </row>
    <row r="716" spans="2:3" ht="10" customHeight="1">
      <c r="C716" s="293"/>
    </row>
    <row r="717" spans="2:3">
      <c r="C717" s="293"/>
    </row>
    <row r="725" spans="2:3">
      <c r="C725" s="293" t="s">
        <v>505</v>
      </c>
    </row>
    <row r="726" spans="2:3" ht="8" customHeight="1">
      <c r="C726" s="293"/>
    </row>
    <row r="727" spans="2:3" ht="35">
      <c r="C727" s="293" t="s">
        <v>252</v>
      </c>
    </row>
    <row r="729" spans="2:3" ht="26.25" customHeight="1">
      <c r="B729" s="289">
        <v>27</v>
      </c>
      <c r="C729" s="321" t="s">
        <v>176</v>
      </c>
    </row>
    <row r="731" spans="2:3" ht="52.5">
      <c r="C731" s="293" t="s">
        <v>253</v>
      </c>
    </row>
    <row r="732" spans="2:3" ht="10.5" customHeight="1">
      <c r="C732" s="293"/>
    </row>
    <row r="733" spans="2:3" ht="35">
      <c r="C733" s="293" t="s">
        <v>254</v>
      </c>
    </row>
    <row r="734" spans="2:3">
      <c r="C734" s="293"/>
    </row>
    <row r="735" spans="2:3">
      <c r="C735" s="293"/>
    </row>
    <row r="746" spans="3:3" ht="6.5" customHeight="1"/>
    <row r="747" spans="3:3">
      <c r="C747" s="306" t="s">
        <v>255</v>
      </c>
    </row>
    <row r="748" spans="3:3">
      <c r="C748" s="305"/>
    </row>
    <row r="749" spans="3:3">
      <c r="C749" s="305"/>
    </row>
    <row r="759" spans="3:3" ht="9" customHeight="1"/>
    <row r="760" spans="3:3" ht="35.5">
      <c r="C760" s="293" t="s">
        <v>506</v>
      </c>
    </row>
    <row r="761" spans="3:3">
      <c r="C761" s="293"/>
    </row>
    <row r="762" spans="3:3">
      <c r="C762" s="293"/>
    </row>
    <row r="771" spans="3:3">
      <c r="C771" s="306" t="s">
        <v>256</v>
      </c>
    </row>
    <row r="772" spans="3:3">
      <c r="C772" s="305"/>
    </row>
    <row r="773" spans="3:3">
      <c r="C773" s="305"/>
    </row>
    <row r="779" spans="3:3" ht="7" customHeight="1"/>
    <row r="780" spans="3:3" ht="35.5">
      <c r="C780" s="293" t="s">
        <v>507</v>
      </c>
    </row>
    <row r="781" spans="3:3">
      <c r="C781" s="293"/>
    </row>
    <row r="782" spans="3:3">
      <c r="C782" s="293"/>
    </row>
    <row r="789" spans="3:3">
      <c r="C789" s="293" t="s">
        <v>508</v>
      </c>
    </row>
    <row r="790" spans="3:3" ht="8.5" customHeight="1">
      <c r="C790" s="293"/>
    </row>
    <row r="791" spans="3:3">
      <c r="C791" s="293"/>
    </row>
    <row r="799" spans="3:3" ht="8" customHeight="1"/>
    <row r="801" spans="2:3" ht="26.25" customHeight="1">
      <c r="B801" s="289">
        <v>28</v>
      </c>
      <c r="C801" s="321" t="s">
        <v>201</v>
      </c>
    </row>
    <row r="803" spans="2:3">
      <c r="C803" s="293" t="s">
        <v>257</v>
      </c>
    </row>
    <row r="804" spans="2:3" ht="9.75" customHeight="1"/>
    <row r="805" spans="2:3" ht="53">
      <c r="C805" s="309" t="s">
        <v>509</v>
      </c>
    </row>
    <row r="806" spans="2:3" ht="6.75" customHeight="1"/>
    <row r="807" spans="2:3" ht="35">
      <c r="C807" s="293" t="s">
        <v>510</v>
      </c>
    </row>
    <row r="810" spans="2:3" ht="26.25" customHeight="1">
      <c r="B810" s="289">
        <v>29</v>
      </c>
      <c r="C810" s="321" t="s">
        <v>198</v>
      </c>
    </row>
    <row r="812" spans="2:3">
      <c r="C812" s="310" t="s">
        <v>258</v>
      </c>
    </row>
    <row r="815" spans="2:3">
      <c r="C815" s="307">
        <f>LOOKUP(9^9,C817:C828)</f>
        <v>19</v>
      </c>
    </row>
    <row r="816" spans="2:3" ht="7.5" customHeight="1"/>
    <row r="817" spans="2:3">
      <c r="C817" s="307" t="s">
        <v>259</v>
      </c>
    </row>
    <row r="818" spans="2:3" ht="9.5" customHeight="1">
      <c r="C818" s="307"/>
    </row>
    <row r="819" spans="2:3">
      <c r="C819" s="295">
        <v>12</v>
      </c>
    </row>
    <row r="820" spans="2:3">
      <c r="C820" s="295">
        <v>13</v>
      </c>
    </row>
    <row r="821" spans="2:3">
      <c r="C821" s="295">
        <v>14</v>
      </c>
    </row>
    <row r="822" spans="2:3">
      <c r="C822" s="295">
        <v>15</v>
      </c>
    </row>
    <row r="823" spans="2:3">
      <c r="C823" s="295" t="s">
        <v>260</v>
      </c>
    </row>
    <row r="824" spans="2:3" ht="8.5" customHeight="1"/>
    <row r="825" spans="2:3">
      <c r="C825" s="295">
        <v>19</v>
      </c>
    </row>
    <row r="827" spans="2:3" ht="26.25" customHeight="1">
      <c r="B827" s="289">
        <v>30</v>
      </c>
      <c r="C827" s="321" t="s">
        <v>175</v>
      </c>
    </row>
    <row r="829" spans="2:3">
      <c r="C829" s="311" t="s">
        <v>511</v>
      </c>
    </row>
    <row r="830" spans="2:3">
      <c r="C830" s="312">
        <f>INDEX(C819:C825,MATCH(MAX(C819:C825),C819:C825,1))</f>
        <v>19</v>
      </c>
    </row>
    <row r="832" spans="2:3">
      <c r="C832" s="311" t="s">
        <v>512</v>
      </c>
    </row>
    <row r="833" spans="2:3">
      <c r="C833" s="312">
        <f>LOOKUP(MAX(C819:C825),C819:C825)</f>
        <v>19</v>
      </c>
    </row>
    <row r="835" spans="2:3" ht="26.25" customHeight="1">
      <c r="B835" s="289">
        <v>31</v>
      </c>
      <c r="C835" s="321" t="s">
        <v>188</v>
      </c>
    </row>
    <row r="837" spans="2:3">
      <c r="C837" s="313" t="s">
        <v>261</v>
      </c>
    </row>
    <row r="838" spans="2:3">
      <c r="C838" s="205" t="s">
        <v>262</v>
      </c>
    </row>
    <row r="839" spans="2:3">
      <c r="C839" s="294" t="s">
        <v>263</v>
      </c>
    </row>
    <row r="840" spans="2:3" ht="10" customHeight="1">
      <c r="C840" s="293"/>
    </row>
    <row r="841" spans="2:3">
      <c r="C841" s="313" t="s">
        <v>264</v>
      </c>
    </row>
    <row r="842" spans="2:3">
      <c r="C842" s="309" t="s">
        <v>265</v>
      </c>
    </row>
    <row r="843" spans="2:3" ht="35">
      <c r="C843" s="294" t="s">
        <v>266</v>
      </c>
    </row>
    <row r="844" spans="2:3" ht="35">
      <c r="C844" s="294" t="s">
        <v>267</v>
      </c>
    </row>
    <row r="845" spans="2:3">
      <c r="C845" s="293"/>
    </row>
    <row r="846" spans="2:3">
      <c r="C846" s="313" t="s">
        <v>268</v>
      </c>
    </row>
    <row r="847" spans="2:3">
      <c r="C847" s="205" t="s">
        <v>269</v>
      </c>
    </row>
    <row r="848" spans="2:3">
      <c r="C848" s="294" t="s">
        <v>270</v>
      </c>
    </row>
    <row r="849" spans="2:3" ht="9" customHeight="1">
      <c r="C849" s="293"/>
    </row>
    <row r="850" spans="2:3">
      <c r="C850" s="313" t="s">
        <v>271</v>
      </c>
    </row>
    <row r="851" spans="2:3" ht="36">
      <c r="C851" s="205" t="s">
        <v>272</v>
      </c>
    </row>
    <row r="852" spans="2:3">
      <c r="C852" s="293" t="s">
        <v>273</v>
      </c>
    </row>
    <row r="855" spans="2:3" ht="26.25" customHeight="1">
      <c r="B855" s="289">
        <v>32</v>
      </c>
      <c r="C855" s="321" t="s">
        <v>183</v>
      </c>
    </row>
    <row r="856" spans="2:3">
      <c r="C856" s="306"/>
    </row>
    <row r="857" spans="2:3">
      <c r="C857" s="306" t="s">
        <v>274</v>
      </c>
    </row>
    <row r="858" spans="2:3">
      <c r="C858" s="306" t="s">
        <v>275</v>
      </c>
    </row>
    <row r="859" spans="2:3">
      <c r="C859" s="314" t="s">
        <v>276</v>
      </c>
    </row>
    <row r="860" spans="2:3">
      <c r="C860" s="306" t="s">
        <v>277</v>
      </c>
    </row>
    <row r="861" spans="2:3" ht="10" customHeight="1"/>
    <row r="862" spans="2:3">
      <c r="C862" s="295" t="s">
        <v>278</v>
      </c>
    </row>
    <row r="863" spans="2:3" ht="10.5" customHeight="1"/>
    <row r="864" spans="2:3">
      <c r="C864" s="315">
        <v>1450268180001</v>
      </c>
    </row>
    <row r="865" spans="2:3">
      <c r="C865" s="316">
        <f>97-(C864-97*INT(C864/97))</f>
        <v>46</v>
      </c>
    </row>
    <row r="867" spans="2:3" ht="26.25" customHeight="1">
      <c r="B867" s="289">
        <v>33</v>
      </c>
      <c r="C867" s="321" t="s">
        <v>196</v>
      </c>
    </row>
    <row r="868" spans="2:3" ht="14.25" customHeight="1">
      <c r="C868" s="288"/>
    </row>
    <row r="869" spans="2:3" ht="14.25" customHeight="1">
      <c r="C869" s="288"/>
    </row>
    <row r="870" spans="2:3">
      <c r="C870" s="314" t="s">
        <v>279</v>
      </c>
    </row>
    <row r="871" spans="2:3">
      <c r="C871" s="306" t="str">
        <f ca="1">MID(CELL("filename"),FIND("]",CELL("filename"))+1,99)</f>
        <v>Sommaire</v>
      </c>
    </row>
    <row r="872" spans="2:3">
      <c r="C872" s="306" t="s">
        <v>280</v>
      </c>
    </row>
    <row r="873" spans="2:3" ht="10" customHeight="1">
      <c r="C873" s="306"/>
    </row>
    <row r="875" spans="2:3" ht="26.25" customHeight="1">
      <c r="B875" s="289">
        <v>34</v>
      </c>
      <c r="C875" s="321" t="s">
        <v>174</v>
      </c>
    </row>
    <row r="877" spans="2:3">
      <c r="C877" s="317" t="s">
        <v>281</v>
      </c>
    </row>
    <row r="878" spans="2:3">
      <c r="C878" s="317"/>
    </row>
    <row r="879" spans="2:3">
      <c r="C879" s="306" t="s">
        <v>282</v>
      </c>
    </row>
    <row r="880" spans="2:3">
      <c r="C880" s="314" t="s">
        <v>283</v>
      </c>
    </row>
    <row r="888" spans="2:3" ht="26.25" customHeight="1">
      <c r="B888" s="289">
        <v>35</v>
      </c>
      <c r="C888" s="321" t="s">
        <v>206</v>
      </c>
    </row>
    <row r="890" spans="2:3" ht="26.25" customHeight="1">
      <c r="C890" s="306" t="s">
        <v>284</v>
      </c>
    </row>
    <row r="891" spans="2:3">
      <c r="C891" s="116" t="s">
        <v>285</v>
      </c>
    </row>
    <row r="892" spans="2:3" ht="8.5" customHeight="1">
      <c r="C892" s="306"/>
    </row>
    <row r="893" spans="2:3">
      <c r="C893" s="318" t="s">
        <v>286</v>
      </c>
    </row>
    <row r="894" spans="2:3">
      <c r="C894" s="306" t="s">
        <v>287</v>
      </c>
    </row>
    <row r="895" spans="2:3">
      <c r="C895" s="318" t="s">
        <v>288</v>
      </c>
    </row>
    <row r="896" spans="2:3" ht="6.5" customHeight="1">
      <c r="C896" s="306"/>
    </row>
    <row r="897" spans="2:3" ht="24.75" customHeight="1">
      <c r="C897" s="306" t="s">
        <v>289</v>
      </c>
    </row>
    <row r="898" spans="2:3">
      <c r="C898" s="318" t="s">
        <v>290</v>
      </c>
    </row>
    <row r="899" spans="2:3" ht="24.75" customHeight="1">
      <c r="C899" s="306" t="s">
        <v>291</v>
      </c>
    </row>
    <row r="900" spans="2:3">
      <c r="C900" s="318" t="s">
        <v>292</v>
      </c>
    </row>
    <row r="901" spans="2:3" ht="24.75" customHeight="1">
      <c r="C901" s="306" t="s">
        <v>293</v>
      </c>
    </row>
    <row r="902" spans="2:3">
      <c r="C902" s="318" t="s">
        <v>294</v>
      </c>
    </row>
    <row r="903" spans="2:3" ht="39.75" customHeight="1">
      <c r="C903" s="293" t="s">
        <v>295</v>
      </c>
    </row>
    <row r="905" spans="2:3" ht="26.25" customHeight="1">
      <c r="B905" s="289">
        <v>36</v>
      </c>
      <c r="C905" s="321" t="s">
        <v>181</v>
      </c>
    </row>
    <row r="907" spans="2:3">
      <c r="C907" s="319" t="s">
        <v>296</v>
      </c>
    </row>
    <row r="908" spans="2:3">
      <c r="C908" s="320" t="e">
        <f>TEXT(#REF!,"@")</f>
        <v>#REF!</v>
      </c>
    </row>
    <row r="909" spans="2:3">
      <c r="C909" s="295">
        <v>10</v>
      </c>
    </row>
    <row r="910" spans="2:3">
      <c r="C910" s="295">
        <v>15</v>
      </c>
    </row>
    <row r="911" spans="2:3">
      <c r="C911" s="295" t="s">
        <v>297</v>
      </c>
    </row>
    <row r="912" spans="2:3">
      <c r="C912" s="308" t="e">
        <f>SUM(C908:C910)</f>
        <v>#REF!</v>
      </c>
    </row>
    <row r="914" spans="2:3" ht="35.5" customHeight="1">
      <c r="B914" s="289">
        <v>37</v>
      </c>
      <c r="C914" s="323" t="s">
        <v>513</v>
      </c>
    </row>
  </sheetData>
  <hyperlinks>
    <hyperlink ref="B2" location="Sommaire!A1" display=" Som"/>
    <hyperlink ref="C103" r:id="rId1" display="http://www.pcastuces.com/pratique/bureautique/comptes/page1.htm"/>
  </hyperlinks>
  <pageMargins left="0.78740157499999996" right="0.78740157499999996" top="0.984251969" bottom="0.984251969" header="0.4921259845" footer="0.4921259845"/>
  <pageSetup paperSize="9" orientation="portrait" horizontalDpi="0" verticalDpi="0"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showRowColHeaders="0" zoomScale="80" workbookViewId="0">
      <selection activeCell="A2" sqref="A2"/>
    </sheetView>
  </sheetViews>
  <sheetFormatPr baseColWidth="10" defaultColWidth="10" defaultRowHeight="30.5"/>
  <cols>
    <col min="1" max="1" width="10.83203125" style="1194" customWidth="1"/>
    <col min="2" max="2" width="2" style="1199" customWidth="1"/>
    <col min="3" max="3" width="3.83203125" style="1198" customWidth="1"/>
    <col min="4" max="4" width="9.5" style="1197" customWidth="1"/>
    <col min="5" max="5" width="55.33203125" style="1196" customWidth="1"/>
    <col min="6" max="6" width="4.58203125" style="1194" customWidth="1"/>
    <col min="7" max="7" width="9.08203125" style="1195" customWidth="1"/>
    <col min="8" max="16384" width="10" style="1194"/>
  </cols>
  <sheetData>
    <row r="1" spans="1:9" ht="25.5" customHeight="1" thickBot="1">
      <c r="E1" s="1221"/>
    </row>
    <row r="2" spans="1:9" ht="25.5" customHeight="1" thickBot="1">
      <c r="A2" s="1220" t="s">
        <v>74</v>
      </c>
      <c r="B2" s="1208"/>
      <c r="C2" s="1207"/>
      <c r="D2" s="1206" t="s">
        <v>4710</v>
      </c>
      <c r="E2" s="1205"/>
      <c r="G2" s="1213">
        <v>1</v>
      </c>
    </row>
    <row r="3" spans="1:9" ht="36.75" customHeight="1" thickBot="1">
      <c r="B3" s="1212"/>
      <c r="C3" s="1211"/>
      <c r="D3" s="1210"/>
      <c r="E3" s="1209"/>
    </row>
    <row r="4" spans="1:9" ht="27" customHeight="1" thickBot="1">
      <c r="B4" s="1208"/>
      <c r="C4" s="1207"/>
      <c r="D4" s="1216">
        <v>2012</v>
      </c>
      <c r="E4" s="1215" t="s">
        <v>4709</v>
      </c>
      <c r="G4" s="1204">
        <v>2</v>
      </c>
    </row>
    <row r="5" spans="1:9" ht="36.75" customHeight="1" thickBot="1">
      <c r="B5" s="1212"/>
      <c r="C5" s="1211"/>
      <c r="D5" s="1210"/>
      <c r="E5" s="1209"/>
    </row>
    <row r="6" spans="1:9" ht="27" customHeight="1" thickBot="1">
      <c r="B6" s="1208"/>
      <c r="C6" s="1207"/>
      <c r="D6" s="1216">
        <v>2012</v>
      </c>
      <c r="E6" s="1219" t="s">
        <v>4708</v>
      </c>
      <c r="G6" s="1213">
        <v>3</v>
      </c>
      <c r="I6" s="1218"/>
    </row>
    <row r="7" spans="1:9" ht="36.75" customHeight="1" thickBot="1">
      <c r="B7" s="1212"/>
      <c r="C7" s="1211"/>
      <c r="D7" s="1210"/>
      <c r="E7" s="1209"/>
      <c r="I7" s="1217"/>
    </row>
    <row r="8" spans="1:9" ht="27" customHeight="1" thickBot="1">
      <c r="B8" s="1208"/>
      <c r="C8" s="1207"/>
      <c r="D8" s="1216">
        <v>2012</v>
      </c>
      <c r="E8" s="1215" t="s">
        <v>4706</v>
      </c>
      <c r="G8" s="1204">
        <v>4</v>
      </c>
    </row>
    <row r="9" spans="1:9" ht="36.75" customHeight="1" thickBot="1">
      <c r="B9" s="1212"/>
      <c r="C9" s="1211"/>
      <c r="D9" s="1210"/>
      <c r="E9" s="1209"/>
      <c r="I9" s="1199"/>
    </row>
    <row r="10" spans="1:9" ht="27" customHeight="1" thickBot="1">
      <c r="B10" s="1208"/>
      <c r="C10" s="1207"/>
      <c r="D10" s="1216">
        <v>2013</v>
      </c>
      <c r="E10" s="1215" t="s">
        <v>4707</v>
      </c>
      <c r="G10" s="1213">
        <v>5</v>
      </c>
    </row>
    <row r="11" spans="1:9" ht="36.75" customHeight="1" thickBot="1">
      <c r="B11" s="1212"/>
      <c r="C11" s="1211"/>
      <c r="D11" s="1210"/>
      <c r="E11" s="1209"/>
      <c r="I11" s="1217"/>
    </row>
    <row r="12" spans="1:9" ht="27" customHeight="1" thickBot="1">
      <c r="B12" s="1208"/>
      <c r="C12" s="1214"/>
      <c r="D12" s="1216">
        <v>2013</v>
      </c>
      <c r="E12" s="1215" t="s">
        <v>4706</v>
      </c>
      <c r="G12" s="1204">
        <v>6</v>
      </c>
    </row>
    <row r="13" spans="1:9" ht="36.75" customHeight="1" thickBot="1">
      <c r="B13" s="1194"/>
      <c r="C13" s="1211"/>
      <c r="D13" s="1210"/>
      <c r="E13" s="1209"/>
    </row>
    <row r="14" spans="1:9" ht="27" customHeight="1" thickBot="1">
      <c r="B14" s="1208"/>
      <c r="C14" s="1214"/>
      <c r="D14" s="1216"/>
      <c r="E14" s="1215"/>
      <c r="G14" s="1213">
        <v>7</v>
      </c>
      <c r="I14" s="1199"/>
    </row>
    <row r="15" spans="1:9" ht="36.75" customHeight="1" thickBot="1">
      <c r="B15" s="1212"/>
      <c r="C15" s="1211"/>
      <c r="D15" s="1210"/>
      <c r="E15" s="1209"/>
    </row>
    <row r="16" spans="1:9" ht="27" customHeight="1" thickBot="1">
      <c r="B16" s="1208"/>
      <c r="C16" s="1207"/>
      <c r="D16" s="1216"/>
      <c r="E16" s="1215"/>
      <c r="G16" s="1204">
        <v>8</v>
      </c>
    </row>
    <row r="17" spans="2:7" ht="36.75" customHeight="1" thickBot="1">
      <c r="B17" s="1212"/>
      <c r="C17" s="1211"/>
      <c r="D17" s="1210"/>
      <c r="E17" s="1209"/>
    </row>
    <row r="18" spans="2:7" ht="27" customHeight="1" thickBot="1">
      <c r="B18" s="1208"/>
      <c r="C18" s="1214"/>
      <c r="D18" s="1206"/>
      <c r="E18" s="1205"/>
      <c r="G18" s="1213">
        <v>9</v>
      </c>
    </row>
    <row r="19" spans="2:7" ht="36.75" customHeight="1" thickBot="1">
      <c r="B19" s="1212"/>
      <c r="C19" s="1211"/>
      <c r="D19" s="1210"/>
      <c r="E19" s="1209"/>
    </row>
    <row r="20" spans="2:7" ht="27" customHeight="1" thickBot="1">
      <c r="B20" s="1208"/>
      <c r="C20" s="1214"/>
      <c r="D20" s="1206"/>
      <c r="E20" s="1205"/>
      <c r="G20" s="1204">
        <v>10</v>
      </c>
    </row>
    <row r="21" spans="2:7" ht="36.75" customHeight="1" thickBot="1">
      <c r="B21" s="1212"/>
      <c r="C21" s="1211"/>
      <c r="D21" s="1210"/>
      <c r="E21" s="1209"/>
    </row>
    <row r="22" spans="2:7" ht="27" customHeight="1" thickBot="1">
      <c r="B22" s="1208"/>
      <c r="C22" s="1214"/>
      <c r="D22" s="1206"/>
      <c r="E22" s="1205"/>
      <c r="G22" s="1213">
        <v>11</v>
      </c>
    </row>
    <row r="23" spans="2:7" ht="36.75" customHeight="1" thickBot="1">
      <c r="B23" s="1212"/>
      <c r="C23" s="1211"/>
      <c r="D23" s="1210"/>
      <c r="E23" s="1209"/>
    </row>
    <row r="24" spans="2:7" ht="27" customHeight="1" thickBot="1">
      <c r="B24" s="1208"/>
      <c r="C24" s="1207"/>
      <c r="D24" s="1206"/>
      <c r="E24" s="1205"/>
      <c r="G24" s="1204">
        <v>12</v>
      </c>
    </row>
    <row r="25" spans="2:7" ht="21" customHeight="1"/>
    <row r="34" spans="5:5" ht="31" thickBot="1"/>
    <row r="35" spans="5:5" ht="25.5">
      <c r="E35" s="1203"/>
    </row>
    <row r="36" spans="5:5" ht="25.5">
      <c r="E36" s="1201"/>
    </row>
    <row r="37" spans="5:5" ht="53.25" customHeight="1">
      <c r="E37" s="1202"/>
    </row>
    <row r="38" spans="5:5" ht="25.5">
      <c r="E38" s="1201"/>
    </row>
    <row r="39" spans="5:5" ht="25.5">
      <c r="E39" s="1201"/>
    </row>
    <row r="40" spans="5:5" ht="25.5">
      <c r="E40" s="1202"/>
    </row>
    <row r="41" spans="5:5" ht="25.5">
      <c r="E41" s="1201"/>
    </row>
    <row r="42" spans="5:5" ht="25.5">
      <c r="E42" s="1202"/>
    </row>
    <row r="43" spans="5:5" ht="25.5">
      <c r="E43" s="1201"/>
    </row>
    <row r="44" spans="5:5" ht="25.5">
      <c r="E44" s="1202"/>
    </row>
    <row r="45" spans="5:5" ht="25.5">
      <c r="E45" s="1201"/>
    </row>
    <row r="46" spans="5:5" ht="25.5">
      <c r="E46" s="1201"/>
    </row>
    <row r="47" spans="5:5" ht="31" thickBot="1">
      <c r="E47" s="1200"/>
    </row>
  </sheetData>
  <hyperlinks>
    <hyperlink ref="A2" location="Sommaire!A1" display=" Som"/>
  </hyperlinks>
  <printOptions horizontalCentered="1" verticalCentered="1"/>
  <pageMargins left="0.78740157480314965" right="0.39370078740157483" top="0" bottom="0" header="0.39370078740157483" footer="0.31496062992125984"/>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F8"/>
  <sheetViews>
    <sheetView showGridLines="0" showRowColHeaders="0" workbookViewId="0">
      <pane ySplit="3" topLeftCell="A4" activePane="bottomLeft" state="frozen"/>
      <selection activeCell="D5" sqref="D5"/>
      <selection pane="bottomLeft"/>
    </sheetView>
  </sheetViews>
  <sheetFormatPr baseColWidth="10" defaultColWidth="11" defaultRowHeight="15.5"/>
  <cols>
    <col min="1" max="1" width="5" style="120" customWidth="1"/>
    <col min="2" max="2" width="113.1640625" style="119" bestFit="1" customWidth="1"/>
    <col min="3" max="16384" width="11" style="120"/>
  </cols>
  <sheetData>
    <row r="1" spans="1:6" s="118" customFormat="1" ht="24" customHeight="1" thickBot="1">
      <c r="A1" s="117" t="s">
        <v>0</v>
      </c>
      <c r="C1" s="119"/>
      <c r="F1" s="119"/>
    </row>
    <row r="2" spans="1:6" ht="24" customHeight="1" thickBot="1">
      <c r="B2" s="121" t="s">
        <v>298</v>
      </c>
    </row>
    <row r="3" spans="1:6" ht="12" customHeight="1">
      <c r="B3" s="122"/>
    </row>
    <row r="4" spans="1:6" ht="110.25" customHeight="1">
      <c r="B4" s="123" t="s">
        <v>300</v>
      </c>
    </row>
    <row r="5" spans="1:6" ht="6" customHeight="1"/>
    <row r="6" spans="1:6">
      <c r="B6" s="124"/>
    </row>
    <row r="7" spans="1:6">
      <c r="B7" s="124"/>
    </row>
    <row r="8" spans="1:6">
      <c r="B8" s="124"/>
    </row>
  </sheetData>
  <hyperlinks>
    <hyperlink ref="A1" location="Sommaire!A1" display="S"/>
  </hyperlinks>
  <printOptions horizontalCentered="1"/>
  <pageMargins left="0.59055118110236204" right="0.39370078740157499" top="0.59055118110236204" bottom="0.59055118110236204" header="0.511811023622047" footer="0.511811023622047"/>
  <pageSetup paperSize="9" orientation="portrait" r:id="rId1"/>
  <headerFooter alignWithMargins="0">
    <oddFooter xml:space="preserve">&amp;L&amp;8&amp;F &amp;A &amp;R&amp;8&amp;P &amp;N </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pageSetUpPr fitToPage="1"/>
  </sheetPr>
  <dimension ref="A1:K204"/>
  <sheetViews>
    <sheetView showGridLines="0" showRowColHeaders="0" zoomScale="75" workbookViewId="0">
      <pane ySplit="4" topLeftCell="A5" activePane="bottomLeft" state="frozen"/>
      <selection activeCell="D5" sqref="D5"/>
      <selection pane="bottomLeft" activeCell="B2" sqref="B2"/>
    </sheetView>
  </sheetViews>
  <sheetFormatPr baseColWidth="10" defaultColWidth="11.6640625" defaultRowHeight="23"/>
  <cols>
    <col min="1" max="1" width="3.1640625" style="135" customWidth="1"/>
    <col min="2" max="2" width="12.58203125" style="140" bestFit="1" customWidth="1"/>
    <col min="3" max="3" width="35.58203125" style="139" customWidth="1"/>
    <col min="4" max="6" width="11.08203125" style="138" customWidth="1"/>
    <col min="7" max="7" width="45.58203125" style="137" customWidth="1"/>
    <col min="8" max="8" width="19.58203125" style="136" bestFit="1" customWidth="1"/>
    <col min="9" max="9" width="1.4140625" style="135" customWidth="1"/>
    <col min="10" max="10" width="41.9140625" style="134" customWidth="1"/>
    <col min="11" max="11" width="81" style="133" customWidth="1"/>
    <col min="12" max="239" width="10" style="133" customWidth="1"/>
    <col min="240" max="16384" width="11.6640625" style="133"/>
  </cols>
  <sheetData>
    <row r="1" spans="1:11" ht="6.75" customHeight="1">
      <c r="B1" s="174"/>
    </row>
    <row r="2" spans="1:11" s="160" customFormat="1" ht="25.5" customHeight="1">
      <c r="A2" s="162"/>
      <c r="B2" s="5" t="s">
        <v>0</v>
      </c>
      <c r="C2" s="173"/>
      <c r="D2" s="173"/>
      <c r="E2" s="173"/>
      <c r="F2" s="172"/>
      <c r="G2" s="171"/>
      <c r="H2" s="170">
        <v>14</v>
      </c>
      <c r="I2" s="162"/>
      <c r="J2" s="169"/>
    </row>
    <row r="3" spans="1:11" s="160" customFormat="1" ht="45" customHeight="1">
      <c r="A3" s="162"/>
      <c r="B3" s="168" t="s">
        <v>318</v>
      </c>
      <c r="C3" s="167" t="s">
        <v>317</v>
      </c>
      <c r="D3" s="166" t="s">
        <v>316</v>
      </c>
      <c r="E3" s="166" t="s">
        <v>315</v>
      </c>
      <c r="F3" s="165" t="s">
        <v>314</v>
      </c>
      <c r="G3" s="164"/>
      <c r="H3" s="163" t="str">
        <f>"âge en  :  "&amp;(H2+2004)</f>
        <v>âge en  :  2018</v>
      </c>
      <c r="I3" s="162"/>
      <c r="J3" s="161"/>
    </row>
    <row r="4" spans="1:11" ht="11.5" customHeight="1" thickBot="1"/>
    <row r="5" spans="1:11" ht="40.5" customHeight="1" thickBot="1">
      <c r="B5" s="151">
        <v>22292</v>
      </c>
      <c r="C5" s="158">
        <v>22292</v>
      </c>
      <c r="D5" s="176">
        <v>11</v>
      </c>
      <c r="E5" s="176" t="s">
        <v>312</v>
      </c>
      <c r="F5" s="176">
        <v>1961</v>
      </c>
      <c r="G5" s="145" t="s">
        <v>3956</v>
      </c>
      <c r="H5" s="149">
        <f>($H$2+2004)-F5</f>
        <v>57</v>
      </c>
      <c r="J5" s="154"/>
    </row>
    <row r="6" spans="1:11" ht="40.5" customHeight="1" thickBot="1">
      <c r="B6" s="151">
        <v>28888</v>
      </c>
      <c r="C6" s="158">
        <v>28888</v>
      </c>
      <c r="D6" s="176">
        <v>2</v>
      </c>
      <c r="E6" s="176" t="s">
        <v>311</v>
      </c>
      <c r="F6" s="176">
        <v>1979</v>
      </c>
      <c r="G6" s="145" t="s">
        <v>3958</v>
      </c>
      <c r="H6" s="149">
        <f>($H$2+2004)-F6</f>
        <v>39</v>
      </c>
      <c r="J6" s="154"/>
    </row>
    <row r="7" spans="1:11" ht="40.5" customHeight="1" thickBot="1">
      <c r="B7" s="159">
        <v>20456</v>
      </c>
      <c r="C7" s="158">
        <v>16482</v>
      </c>
      <c r="D7" s="176">
        <v>14</v>
      </c>
      <c r="E7" s="176" t="s">
        <v>311</v>
      </c>
      <c r="F7" s="176">
        <v>1945</v>
      </c>
      <c r="G7" s="157" t="s">
        <v>313</v>
      </c>
      <c r="H7" s="149">
        <f>($H$2+2004)-F7</f>
        <v>73</v>
      </c>
      <c r="J7" s="154"/>
    </row>
    <row r="8" spans="1:11" ht="40.5" customHeight="1" thickBot="1">
      <c r="B8" s="151">
        <v>31441</v>
      </c>
      <c r="C8" s="158">
        <v>31500</v>
      </c>
      <c r="D8" s="176">
        <v>29</v>
      </c>
      <c r="E8" s="176" t="s">
        <v>3959</v>
      </c>
      <c r="F8" s="176">
        <v>1986</v>
      </c>
      <c r="G8" s="156" t="s">
        <v>3957</v>
      </c>
      <c r="H8" s="149">
        <f>($H$2+2004)-F8</f>
        <v>32</v>
      </c>
      <c r="J8" s="154"/>
    </row>
    <row r="9" spans="1:11" ht="40.5" customHeight="1" thickBot="1">
      <c r="B9" s="151">
        <v>32268</v>
      </c>
      <c r="C9" s="150"/>
      <c r="D9" s="176">
        <v>5</v>
      </c>
      <c r="E9" s="176" t="s">
        <v>310</v>
      </c>
      <c r="F9" s="176">
        <v>1988</v>
      </c>
      <c r="G9" s="145"/>
      <c r="H9" s="149">
        <f t="shared" ref="H9:H26" si="0">($H$2+2004)-F9</f>
        <v>30</v>
      </c>
      <c r="J9" s="155"/>
    </row>
    <row r="10" spans="1:11" ht="40.5" customHeight="1" thickBot="1">
      <c r="B10" s="151">
        <v>20580</v>
      </c>
      <c r="C10" s="150"/>
      <c r="D10" s="176">
        <v>5</v>
      </c>
      <c r="E10" s="176" t="s">
        <v>310</v>
      </c>
      <c r="F10" s="176">
        <v>1956</v>
      </c>
      <c r="G10" s="145"/>
      <c r="H10" s="149">
        <f t="shared" si="0"/>
        <v>62</v>
      </c>
      <c r="J10" s="154"/>
    </row>
    <row r="11" spans="1:11" ht="40.5" customHeight="1" thickBot="1">
      <c r="B11" s="151">
        <v>30451</v>
      </c>
      <c r="C11" s="147"/>
      <c r="D11" s="176">
        <v>15</v>
      </c>
      <c r="E11" s="176" t="s">
        <v>310</v>
      </c>
      <c r="F11" s="176">
        <v>1983</v>
      </c>
      <c r="G11" s="145"/>
      <c r="H11" s="149">
        <f t="shared" si="0"/>
        <v>35</v>
      </c>
      <c r="J11" s="154"/>
    </row>
    <row r="12" spans="1:11" ht="40.5" customHeight="1" thickBot="1">
      <c r="B12" s="151">
        <v>33741</v>
      </c>
      <c r="C12" s="147"/>
      <c r="D12" s="176">
        <v>17</v>
      </c>
      <c r="E12" s="176" t="s">
        <v>310</v>
      </c>
      <c r="F12" s="176">
        <v>1992</v>
      </c>
      <c r="G12" s="145"/>
      <c r="H12" s="149">
        <f t="shared" si="0"/>
        <v>26</v>
      </c>
      <c r="J12" s="154"/>
    </row>
    <row r="13" spans="1:11" ht="40.5" customHeight="1" thickBot="1">
      <c r="B13" s="151">
        <v>33745</v>
      </c>
      <c r="C13" s="150"/>
      <c r="D13" s="176">
        <v>21</v>
      </c>
      <c r="E13" s="176" t="s">
        <v>310</v>
      </c>
      <c r="F13" s="176">
        <v>1992</v>
      </c>
      <c r="G13" s="145"/>
      <c r="H13" s="149">
        <f t="shared" si="0"/>
        <v>26</v>
      </c>
      <c r="J13" s="143"/>
      <c r="K13" s="142"/>
    </row>
    <row r="14" spans="1:11" ht="40.5" customHeight="1" thickBot="1">
      <c r="B14" s="151">
        <v>20961</v>
      </c>
      <c r="C14" s="150"/>
      <c r="D14" s="176">
        <v>21</v>
      </c>
      <c r="E14" s="176" t="s">
        <v>310</v>
      </c>
      <c r="F14" s="176">
        <v>1957</v>
      </c>
      <c r="G14" s="145"/>
      <c r="H14" s="149">
        <f t="shared" si="0"/>
        <v>61</v>
      </c>
      <c r="J14" s="152"/>
      <c r="K14" s="142"/>
    </row>
    <row r="15" spans="1:11" ht="40.5" customHeight="1" thickBot="1">
      <c r="B15" s="151">
        <v>7824</v>
      </c>
      <c r="C15" s="153"/>
      <c r="D15" s="176">
        <v>2</v>
      </c>
      <c r="E15" s="176" t="s">
        <v>309</v>
      </c>
      <c r="F15" s="176">
        <v>1921</v>
      </c>
      <c r="G15" s="145"/>
      <c r="H15" s="149">
        <f t="shared" si="0"/>
        <v>97</v>
      </c>
      <c r="J15" s="143"/>
      <c r="K15" s="142"/>
    </row>
    <row r="16" spans="1:11" ht="40.5" customHeight="1" thickBot="1">
      <c r="B16" s="151">
        <v>31589</v>
      </c>
      <c r="C16" s="150"/>
      <c r="D16" s="176">
        <v>26</v>
      </c>
      <c r="E16" s="176" t="s">
        <v>309</v>
      </c>
      <c r="F16" s="176">
        <v>1986</v>
      </c>
      <c r="G16" s="145"/>
      <c r="H16" s="149">
        <f t="shared" si="0"/>
        <v>32</v>
      </c>
      <c r="J16" s="152"/>
      <c r="K16" s="142"/>
    </row>
    <row r="17" spans="2:11" ht="40.5" customHeight="1" thickBot="1">
      <c r="B17" s="151">
        <v>19205</v>
      </c>
      <c r="C17" s="150"/>
      <c r="D17" s="176">
        <v>30</v>
      </c>
      <c r="E17" s="176" t="s">
        <v>308</v>
      </c>
      <c r="F17" s="176">
        <v>1952</v>
      </c>
      <c r="G17" s="145"/>
      <c r="H17" s="149">
        <f t="shared" si="0"/>
        <v>66</v>
      </c>
      <c r="J17" s="152"/>
      <c r="K17" s="142"/>
    </row>
    <row r="18" spans="2:11" ht="40.5" customHeight="1" thickBot="1">
      <c r="B18" s="151">
        <v>18162</v>
      </c>
      <c r="C18" s="150"/>
      <c r="D18" s="176">
        <v>21</v>
      </c>
      <c r="E18" s="176" t="s">
        <v>307</v>
      </c>
      <c r="F18" s="176">
        <v>1949</v>
      </c>
      <c r="G18" s="145"/>
      <c r="H18" s="149">
        <f t="shared" si="0"/>
        <v>69</v>
      </c>
      <c r="J18" s="143"/>
      <c r="K18" s="142"/>
    </row>
    <row r="19" spans="2:11" ht="40.5" customHeight="1" thickBot="1">
      <c r="B19" s="151">
        <v>45224</v>
      </c>
      <c r="C19" s="153"/>
      <c r="D19" s="176">
        <v>25</v>
      </c>
      <c r="E19" s="176" t="s">
        <v>306</v>
      </c>
      <c r="F19" s="176">
        <v>1923</v>
      </c>
      <c r="G19" s="145"/>
      <c r="H19" s="149">
        <f t="shared" si="0"/>
        <v>95</v>
      </c>
      <c r="J19" s="143"/>
      <c r="K19" s="142"/>
    </row>
    <row r="20" spans="2:11" ht="40.5" customHeight="1" thickBot="1">
      <c r="B20" s="151">
        <v>34267</v>
      </c>
      <c r="C20" s="147"/>
      <c r="D20" s="176">
        <v>25</v>
      </c>
      <c r="E20" s="176" t="s">
        <v>306</v>
      </c>
      <c r="F20" s="176">
        <v>1993</v>
      </c>
      <c r="G20" s="145"/>
      <c r="H20" s="149">
        <f t="shared" si="0"/>
        <v>25</v>
      </c>
      <c r="J20" s="143"/>
      <c r="K20" s="142"/>
    </row>
    <row r="21" spans="2:11" ht="40.5" customHeight="1" thickBot="1">
      <c r="B21" s="151">
        <v>19317</v>
      </c>
      <c r="C21" s="150"/>
      <c r="D21" s="176">
        <v>19</v>
      </c>
      <c r="E21" s="176" t="s">
        <v>305</v>
      </c>
      <c r="F21" s="176">
        <v>1952</v>
      </c>
      <c r="G21" s="145"/>
      <c r="H21" s="149">
        <f t="shared" si="0"/>
        <v>66</v>
      </c>
      <c r="J21" s="152"/>
      <c r="K21" s="142"/>
    </row>
    <row r="22" spans="2:11" ht="40.5" customHeight="1" thickBot="1">
      <c r="B22" s="151">
        <v>28098</v>
      </c>
      <c r="C22" s="150"/>
      <c r="D22" s="176">
        <v>4</v>
      </c>
      <c r="E22" s="176" t="s">
        <v>304</v>
      </c>
      <c r="F22" s="176">
        <v>1976</v>
      </c>
      <c r="G22" s="145"/>
      <c r="H22" s="149">
        <f t="shared" si="0"/>
        <v>42</v>
      </c>
      <c r="J22" s="143"/>
      <c r="K22" s="142"/>
    </row>
    <row r="23" spans="2:11" ht="40.5" customHeight="1" thickBot="1">
      <c r="B23" s="151">
        <v>19698</v>
      </c>
      <c r="C23" s="150"/>
      <c r="D23" s="176">
        <v>5</v>
      </c>
      <c r="E23" s="176" t="s">
        <v>304</v>
      </c>
      <c r="F23" s="176">
        <v>1953</v>
      </c>
      <c r="G23" s="145"/>
      <c r="H23" s="149">
        <f t="shared" si="0"/>
        <v>65</v>
      </c>
      <c r="J23" s="152"/>
      <c r="K23" s="142"/>
    </row>
    <row r="24" spans="2:11" ht="40.5" customHeight="1" thickBot="1">
      <c r="B24" s="151">
        <v>31389</v>
      </c>
      <c r="C24" s="153"/>
      <c r="D24" s="176">
        <v>8</v>
      </c>
      <c r="E24" s="176" t="s">
        <v>304</v>
      </c>
      <c r="F24" s="176">
        <v>1985</v>
      </c>
      <c r="G24" s="145"/>
      <c r="H24" s="149">
        <f t="shared" si="0"/>
        <v>33</v>
      </c>
      <c r="J24" s="152"/>
      <c r="K24" s="142"/>
    </row>
    <row r="25" spans="2:11" ht="40.5" customHeight="1" thickBot="1">
      <c r="B25" s="151">
        <v>30664</v>
      </c>
      <c r="C25" s="150"/>
      <c r="D25" s="176">
        <v>14</v>
      </c>
      <c r="E25" s="176" t="s">
        <v>304</v>
      </c>
      <c r="F25" s="176">
        <v>1983</v>
      </c>
      <c r="G25" s="145"/>
      <c r="H25" s="149">
        <f t="shared" si="0"/>
        <v>35</v>
      </c>
      <c r="J25" s="152"/>
      <c r="K25" s="142"/>
    </row>
    <row r="26" spans="2:11" ht="40.5" customHeight="1" thickBot="1">
      <c r="B26" s="151">
        <v>19710</v>
      </c>
      <c r="C26" s="150"/>
      <c r="D26" s="176">
        <v>17</v>
      </c>
      <c r="E26" s="176" t="s">
        <v>304</v>
      </c>
      <c r="F26" s="176">
        <v>1953</v>
      </c>
      <c r="G26" s="145"/>
      <c r="H26" s="149">
        <f t="shared" si="0"/>
        <v>65</v>
      </c>
      <c r="J26" s="143"/>
      <c r="K26" s="142"/>
    </row>
    <row r="27" spans="2:11" ht="30" customHeight="1">
      <c r="B27" s="148"/>
      <c r="C27" s="147"/>
      <c r="D27" s="175"/>
      <c r="E27" s="175"/>
      <c r="F27" s="175"/>
      <c r="G27" s="145"/>
      <c r="H27" s="149"/>
      <c r="J27" s="143"/>
      <c r="K27" s="142"/>
    </row>
    <row r="28" spans="2:11" ht="30" customHeight="1">
      <c r="B28" s="148"/>
      <c r="C28" s="147"/>
      <c r="D28" s="146"/>
      <c r="E28" s="146"/>
      <c r="F28" s="146"/>
      <c r="G28" s="145"/>
      <c r="H28" s="144"/>
      <c r="J28" s="143"/>
      <c r="K28" s="142"/>
    </row>
    <row r="29" spans="2:11" ht="30" customHeight="1">
      <c r="B29" s="148"/>
      <c r="C29" s="147"/>
      <c r="D29" s="146"/>
      <c r="E29" s="146"/>
      <c r="F29" s="146"/>
      <c r="G29" s="145"/>
      <c r="H29" s="144"/>
      <c r="J29" s="143"/>
      <c r="K29" s="142"/>
    </row>
    <row r="30" spans="2:11" ht="30" customHeight="1">
      <c r="B30" s="148"/>
      <c r="C30" s="147"/>
      <c r="D30" s="146"/>
      <c r="E30" s="146"/>
      <c r="F30" s="146"/>
      <c r="G30" s="145"/>
      <c r="H30" s="144"/>
      <c r="J30" s="143"/>
      <c r="K30" s="142"/>
    </row>
    <row r="31" spans="2:11" ht="30" customHeight="1">
      <c r="B31" s="148"/>
      <c r="C31" s="147"/>
      <c r="D31" s="146"/>
      <c r="E31" s="146"/>
      <c r="F31" s="146"/>
      <c r="G31" s="145"/>
      <c r="H31" s="144"/>
      <c r="J31" s="143"/>
      <c r="K31" s="142"/>
    </row>
    <row r="32" spans="2:11" ht="30" customHeight="1">
      <c r="B32" s="148"/>
      <c r="C32" s="147"/>
      <c r="D32" s="146"/>
      <c r="E32" s="146"/>
      <c r="F32" s="146"/>
      <c r="G32" s="145"/>
      <c r="H32" s="144"/>
      <c r="J32" s="143"/>
      <c r="K32" s="142"/>
    </row>
    <row r="33" spans="2:11" ht="30" customHeight="1">
      <c r="B33" s="148"/>
      <c r="C33" s="147"/>
      <c r="D33" s="146"/>
      <c r="E33" s="146"/>
      <c r="F33" s="146"/>
      <c r="G33" s="145"/>
      <c r="H33" s="144"/>
      <c r="J33" s="143"/>
      <c r="K33" s="142"/>
    </row>
    <row r="174" spans="2:2">
      <c r="B174" s="141">
        <v>2005</v>
      </c>
    </row>
    <row r="175" spans="2:2">
      <c r="B175" s="141">
        <v>2006</v>
      </c>
    </row>
    <row r="176" spans="2:2">
      <c r="B176" s="141">
        <v>2007</v>
      </c>
    </row>
    <row r="177" spans="2:2">
      <c r="B177" s="141">
        <v>2008</v>
      </c>
    </row>
    <row r="178" spans="2:2">
      <c r="B178" s="141">
        <v>2009</v>
      </c>
    </row>
    <row r="179" spans="2:2">
      <c r="B179" s="141">
        <v>2010</v>
      </c>
    </row>
    <row r="180" spans="2:2">
      <c r="B180" s="141">
        <v>2011</v>
      </c>
    </row>
    <row r="181" spans="2:2">
      <c r="B181" s="141">
        <v>2012</v>
      </c>
    </row>
    <row r="182" spans="2:2">
      <c r="B182" s="141">
        <v>2013</v>
      </c>
    </row>
    <row r="183" spans="2:2">
      <c r="B183" s="141">
        <v>2014</v>
      </c>
    </row>
    <row r="184" spans="2:2">
      <c r="B184" s="141">
        <v>2015</v>
      </c>
    </row>
    <row r="185" spans="2:2">
      <c r="B185" s="141">
        <v>2016</v>
      </c>
    </row>
    <row r="186" spans="2:2">
      <c r="B186" s="141">
        <v>2017</v>
      </c>
    </row>
    <row r="187" spans="2:2">
      <c r="B187" s="141">
        <v>2018</v>
      </c>
    </row>
    <row r="188" spans="2:2">
      <c r="B188" s="141">
        <v>2019</v>
      </c>
    </row>
    <row r="189" spans="2:2">
      <c r="B189" s="141">
        <v>2020</v>
      </c>
    </row>
    <row r="190" spans="2:2">
      <c r="B190" s="141">
        <v>2021</v>
      </c>
    </row>
    <row r="191" spans="2:2">
      <c r="B191" s="141">
        <v>2022</v>
      </c>
    </row>
    <row r="192" spans="2:2">
      <c r="B192" s="141">
        <v>2023</v>
      </c>
    </row>
    <row r="193" spans="2:2">
      <c r="B193" s="141">
        <v>2024</v>
      </c>
    </row>
    <row r="194" spans="2:2">
      <c r="B194" s="141">
        <v>2025</v>
      </c>
    </row>
    <row r="195" spans="2:2">
      <c r="B195" s="141">
        <v>2026</v>
      </c>
    </row>
    <row r="196" spans="2:2">
      <c r="B196" s="141">
        <v>2027</v>
      </c>
    </row>
    <row r="197" spans="2:2">
      <c r="B197" s="141">
        <v>2028</v>
      </c>
    </row>
    <row r="198" spans="2:2">
      <c r="B198" s="141">
        <v>2029</v>
      </c>
    </row>
    <row r="199" spans="2:2">
      <c r="B199" s="141">
        <v>2030</v>
      </c>
    </row>
    <row r="200" spans="2:2">
      <c r="B200" s="141">
        <v>2031</v>
      </c>
    </row>
    <row r="201" spans="2:2">
      <c r="B201" s="141">
        <v>2032</v>
      </c>
    </row>
    <row r="202" spans="2:2">
      <c r="B202" s="141">
        <v>2033</v>
      </c>
    </row>
    <row r="203" spans="2:2">
      <c r="B203" s="141">
        <v>2034</v>
      </c>
    </row>
    <row r="204" spans="2:2">
      <c r="B204" s="141">
        <v>2035</v>
      </c>
    </row>
  </sheetData>
  <sortState ref="A4:K7">
    <sortCondition ref="C4:C7"/>
  </sortState>
  <hyperlinks>
    <hyperlink ref="B2" location="Sommaire!A1" display="S"/>
  </hyperlinks>
  <printOptions horizontalCentered="1" gridLinesSet="0"/>
  <pageMargins left="0.59055118110236227" right="0.19685039370078741" top="0.59055118110236227" bottom="0.59055118110236227" header="0.31496062992125984" footer="0.31496062992125984"/>
  <pageSetup paperSize="9"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Drop Down 1">
              <controlPr defaultSize="0" autoLine="0" autoPict="0">
                <anchor moveWithCells="1">
                  <from>
                    <xdr:col>7</xdr:col>
                    <xdr:colOff>50800</xdr:colOff>
                    <xdr:row>1</xdr:row>
                    <xdr:rowOff>260350</xdr:rowOff>
                  </from>
                  <to>
                    <xdr:col>7</xdr:col>
                    <xdr:colOff>1301750</xdr:colOff>
                    <xdr:row>2</xdr:row>
                    <xdr:rowOff>184150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37</vt:i4>
      </vt:variant>
      <vt:variant>
        <vt:lpstr>Plages nommées</vt:lpstr>
      </vt:variant>
      <vt:variant>
        <vt:i4>129</vt:i4>
      </vt:variant>
    </vt:vector>
  </HeadingPairs>
  <TitlesOfParts>
    <vt:vector size="166" baseType="lpstr">
      <vt:lpstr>Sommaire</vt:lpstr>
      <vt:lpstr>00 </vt:lpstr>
      <vt:lpstr>Dico perso </vt:lpstr>
      <vt:lpstr>01 </vt:lpstr>
      <vt:lpstr>02 </vt:lpstr>
      <vt:lpstr>03</vt:lpstr>
      <vt:lpstr>04 </vt:lpstr>
      <vt:lpstr>05</vt:lpstr>
      <vt:lpstr>11 </vt:lpstr>
      <vt:lpstr>12 </vt:lpstr>
      <vt:lpstr> 13 </vt:lpstr>
      <vt:lpstr> 14 </vt:lpstr>
      <vt:lpstr> 15 </vt:lpstr>
      <vt:lpstr> 16 </vt:lpstr>
      <vt:lpstr> 17 </vt:lpstr>
      <vt:lpstr> 18 </vt:lpstr>
      <vt:lpstr>19</vt:lpstr>
      <vt:lpstr>25</vt:lpstr>
      <vt:lpstr> 26 </vt:lpstr>
      <vt:lpstr> 27 </vt:lpstr>
      <vt:lpstr> 28 </vt:lpstr>
      <vt:lpstr> 29 </vt:lpstr>
      <vt:lpstr>30</vt:lpstr>
      <vt:lpstr> 31 </vt:lpstr>
      <vt:lpstr>32</vt:lpstr>
      <vt:lpstr> 33 </vt:lpstr>
      <vt:lpstr>34</vt:lpstr>
      <vt:lpstr>35</vt:lpstr>
      <vt:lpstr> 36 </vt:lpstr>
      <vt:lpstr>37</vt:lpstr>
      <vt:lpstr>38 </vt:lpstr>
      <vt:lpstr> 39 </vt:lpstr>
      <vt:lpstr> 41 </vt:lpstr>
      <vt:lpstr> 42 </vt:lpstr>
      <vt:lpstr> 44 </vt:lpstr>
      <vt:lpstr>Cancaténer texte </vt:lpstr>
      <vt:lpstr>49 </vt:lpstr>
      <vt:lpstr>' 26 '!_116_</vt:lpstr>
      <vt:lpstr>_14_01_18</vt:lpstr>
      <vt:lpstr>' 26 '!_72_ans</vt:lpstr>
      <vt:lpstr>' 26 '!_83_</vt:lpstr>
      <vt:lpstr>' 26 '!_94_vidéos_sur_divers_sujets__fort_intéressant</vt:lpstr>
      <vt:lpstr>A_du_Dico</vt:lpstr>
      <vt:lpstr>à_propos_des_PETITIONS..._chaînes_....etc._...</vt:lpstr>
      <vt:lpstr>' 26 '!Agence_des_Arbres</vt:lpstr>
      <vt:lpstr>' 26 '!aller_aux_livres</vt:lpstr>
      <vt:lpstr>' 26 '!Asite</vt:lpstr>
      <vt:lpstr>'Dico perso '!B</vt:lpstr>
      <vt:lpstr>' 26 '!B_Actif</vt:lpstr>
      <vt:lpstr>' 26 '!Calculer___site_pratique</vt:lpstr>
      <vt:lpstr>'Dico perso '!CC</vt:lpstr>
      <vt:lpstr>' 26 '!Comment_Economiser_______utilisation_de_Palettes_au_jardin_etc_…</vt:lpstr>
      <vt:lpstr>Concernant_les___GIFS</vt:lpstr>
      <vt:lpstr>Concernant_les_HPPT_et_HPPTS</vt:lpstr>
      <vt:lpstr>D</vt:lpstr>
      <vt:lpstr>datereport</vt:lpstr>
      <vt:lpstr>DBO</vt:lpstr>
      <vt:lpstr>debut_blagues</vt:lpstr>
      <vt:lpstr>' 26 '!débutdessites</vt:lpstr>
      <vt:lpstr>' 26 '!Déshydrater_les_Fruits_et_Légumes</vt:lpstr>
      <vt:lpstr>Dico</vt:lpstr>
      <vt:lpstr>du_10an</vt:lpstr>
      <vt:lpstr>E</vt:lpstr>
      <vt:lpstr>' 26 '!Education_à_l_Environnement</vt:lpstr>
      <vt:lpstr>'32'!eztoc711319_0_0_1</vt:lpstr>
      <vt:lpstr>'32'!eztoc711319_0_0_2</vt:lpstr>
      <vt:lpstr>'32'!eztoc711319_0_0_3</vt:lpstr>
      <vt:lpstr>'32'!eztoc711319_0_0_4</vt:lpstr>
      <vt:lpstr>'Dico perso '!F</vt:lpstr>
      <vt:lpstr>' 26 '!Fabricant_Alsacien_de_Serres_de_Jardin</vt:lpstr>
      <vt:lpstr>fin_dico</vt:lpstr>
      <vt:lpstr>' 26 '!fin_sites</vt:lpstr>
      <vt:lpstr>' 15 '!fxltcdavant</vt:lpstr>
      <vt:lpstr>' 15 '!fxltcdchampc</vt:lpstr>
      <vt:lpstr>' 16 '!fxltcdchampc</vt:lpstr>
      <vt:lpstr>' 15 '!fxltcdcreation</vt:lpstr>
      <vt:lpstr>' 16 '!fxltcdcreation</vt:lpstr>
      <vt:lpstr>' 15 '!fxltcddispo</vt:lpstr>
      <vt:lpstr>' 16 '!fxltcddispo</vt:lpstr>
      <vt:lpstr>' 15 '!fxltcdfiltrer</vt:lpstr>
      <vt:lpstr>' 16 '!fxltcdfiltrer</vt:lpstr>
      <vt:lpstr>' 15 '!fxltcdgrouper</vt:lpstr>
      <vt:lpstr>' 16 '!fxltcdgrouper</vt:lpstr>
      <vt:lpstr>' 15 '!fxltcdoptions</vt:lpstr>
      <vt:lpstr>' 16 '!fxltcdoptions</vt:lpstr>
      <vt:lpstr>' 15 '!fxltcdplacer</vt:lpstr>
      <vt:lpstr>' 16 '!fxltcdplacer</vt:lpstr>
      <vt:lpstr>' 15 '!fxltcdref</vt:lpstr>
      <vt:lpstr>' 16 '!fxltcdref</vt:lpstr>
      <vt:lpstr>' 15 '!fxltcdvoir</vt:lpstr>
      <vt:lpstr>' 16 '!fxltcdvoir</vt:lpstr>
      <vt:lpstr>'Dico perso '!G</vt:lpstr>
      <vt:lpstr>' 26 '!GERBEAUD____site_commercial_mais_intéressant</vt:lpstr>
      <vt:lpstr>'Dico perso '!H</vt:lpstr>
      <vt:lpstr>HOAX</vt:lpstr>
      <vt:lpstr>' 26 '!Home_Jardin</vt:lpstr>
      <vt:lpstr>II</vt:lpstr>
      <vt:lpstr>' 26 '!Infos_Nutrition</vt:lpstr>
      <vt:lpstr>J</vt:lpstr>
      <vt:lpstr>' 26 '!J_aime_Jardiner</vt:lpstr>
      <vt:lpstr>' 26 '!Jardin_vivant</vt:lpstr>
      <vt:lpstr>' 26 '!Jardiner_sur_Sol_vivant</vt:lpstr>
      <vt:lpstr>K</vt:lpstr>
      <vt:lpstr>' 26 '!KCB_Samen</vt:lpstr>
      <vt:lpstr>L__ARNAQUE__au__118__218</vt:lpstr>
      <vt:lpstr>' 26 '!La_boite_à_graines</vt:lpstr>
      <vt:lpstr>Le_cinquième_accord_toltèque</vt:lpstr>
      <vt:lpstr>LL</vt:lpstr>
      <vt:lpstr>M</vt:lpstr>
      <vt:lpstr>' 26 '!Magellan</vt:lpstr>
      <vt:lpstr>Me_suis_je_fait_avoir_?__Exemple</vt:lpstr>
      <vt:lpstr>' 26 '!message_de_lauteur</vt:lpstr>
      <vt:lpstr>N</vt:lpstr>
      <vt:lpstr>' 26 '!Nature_d_ici_et_ailleurs</vt:lpstr>
      <vt:lpstr>' 26 '!Notes_sites</vt:lpstr>
      <vt:lpstr>'Dico perso '!O</vt:lpstr>
      <vt:lpstr>' 26 '!Observatoire_participatif_des_Vers_de_Terre</vt:lpstr>
      <vt:lpstr>'Dico perso '!P</vt:lpstr>
      <vt:lpstr>'03'!paralpha</vt:lpstr>
      <vt:lpstr>' 26 '!Passion_tomate</vt:lpstr>
      <vt:lpstr>' 26 '!Permaculture___Réseau_de_PERMACULTURE_d_Alsace</vt:lpstr>
      <vt:lpstr>'Dico perso '!Q</vt:lpstr>
      <vt:lpstr>' 26 '!Ravageurs_au_Potager</vt:lpstr>
      <vt:lpstr>RENVOI</vt:lpstr>
      <vt:lpstr>RRR</vt:lpstr>
      <vt:lpstr>'Dico perso '!S</vt:lpstr>
      <vt:lpstr>' 26 '!SATIVA_____Demeter_Bio_Suisse</vt:lpstr>
      <vt:lpstr>Se_protéger_des_VIRUS</vt:lpstr>
      <vt:lpstr>Signaler_les_Sites_illicites</vt:lpstr>
      <vt:lpstr>' 26 '!SITES__INTERNET</vt:lpstr>
      <vt:lpstr>SPAM__en__moins</vt:lpstr>
      <vt:lpstr>SPAMERS</vt:lpstr>
      <vt:lpstr>T</vt:lpstr>
      <vt:lpstr>' 26 '!Terre_d_humus_____Infos_utiles_sur_le_BRF</vt:lpstr>
      <vt:lpstr>U</vt:lpstr>
      <vt:lpstr>' 26 '!U.V.E.D.___Formation_Université_virtuelle</vt:lpstr>
      <vt:lpstr>Une_brigade_numérique_pour_contacter_la_gendarmerie_en_ligne</vt:lpstr>
      <vt:lpstr>V</vt:lpstr>
      <vt:lpstr>' 26 '!Végéculture</vt:lpstr>
      <vt:lpstr>' 26 '!VIDEOS_à_regarder</vt:lpstr>
      <vt:lpstr>Vol_de_votre_portable</vt:lpstr>
      <vt:lpstr>'Dico perso '!W</vt:lpstr>
      <vt:lpstr>' 26 '!Web_Jardiner___Forum</vt:lpstr>
      <vt:lpstr>'Dico perso '!X</vt:lpstr>
      <vt:lpstr>'Dico perso '!Y</vt:lpstr>
      <vt:lpstr>'Dico perso '!Z</vt:lpstr>
      <vt:lpstr>'11 '!zone_années</vt:lpstr>
      <vt:lpstr>' 15 '!Zone_d_impression</vt:lpstr>
      <vt:lpstr>' 17 '!Zone_d_impression</vt:lpstr>
      <vt:lpstr>' 26 '!Zone_d_impression</vt:lpstr>
      <vt:lpstr>' 27 '!Zone_d_impression</vt:lpstr>
      <vt:lpstr>' 29 '!Zone_d_impression</vt:lpstr>
      <vt:lpstr>' 31 '!Zone_d_impression</vt:lpstr>
      <vt:lpstr>' 36 '!Zone_d_impression</vt:lpstr>
      <vt:lpstr>' 41 '!Zone_d_impression</vt:lpstr>
      <vt:lpstr>' 42 '!Zone_d_impression</vt:lpstr>
      <vt:lpstr>'01 '!Zone_d_impression</vt:lpstr>
      <vt:lpstr>'02 '!Zone_d_impression</vt:lpstr>
      <vt:lpstr>'04 '!Zone_d_impression</vt:lpstr>
      <vt:lpstr>'11 '!Zone_d_impression</vt:lpstr>
      <vt:lpstr>'25'!Zone_d_impression</vt:lpstr>
      <vt:lpstr>'32'!Zone_d_impression</vt:lpstr>
      <vt:lpstr>'37'!Zone_d_impression</vt:lpstr>
      <vt:lpstr>'Dico perso '!Zone_d_impression</vt:lpstr>
      <vt:lpstr>Sommaire!Zone_d_impression</vt:lpstr>
      <vt:lpstr>' 26 '!zone_sites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 SCHNEIDER</dc:creator>
  <dc:description>Associaiton Energies Citoyennes d'Alsace_x000d_
Tél 03 89 37 87 25</dc:description>
  <cp:lastModifiedBy>Jo Schneider</cp:lastModifiedBy>
  <cp:lastPrinted>2018-03-12T23:41:39Z</cp:lastPrinted>
  <dcterms:created xsi:type="dcterms:W3CDTF">2008-07-03T12:51:57Z</dcterms:created>
  <dcterms:modified xsi:type="dcterms:W3CDTF">2018-03-12T23:42:25Z</dcterms:modified>
</cp:coreProperties>
</file>