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kter\PLCSQL\Autogenerering\"/>
    </mc:Choice>
  </mc:AlternateContent>
  <bookViews>
    <workbookView xWindow="0" yWindow="45" windowWidth="28755" windowHeight="14625" activeTab="3"/>
  </bookViews>
  <sheets>
    <sheet name="Generator" sheetId="1" r:id="rId1"/>
    <sheet name="Output" sheetId="3" r:id="rId2"/>
    <sheet name="Setup" sheetId="2" r:id="rId3"/>
    <sheet name="Example Conventional table" sheetId="4" r:id="rId4"/>
  </sheets>
  <definedNames>
    <definedName name="_xlnm._FilterDatabase" localSheetId="0" hidden="1">Generator!$B$20:$C$22</definedName>
    <definedName name="BOOL">Setup!$A$10</definedName>
    <definedName name="DATETIME">Setup!$B$3</definedName>
    <definedName name="dbname">Generator!$B$3</definedName>
    <definedName name="DINT">Setup!$A$9</definedName>
    <definedName name="INT">Setup!$A$8</definedName>
    <definedName name="MaxBOOL">Setup!$C$10</definedName>
    <definedName name="MaxDINT">Setup!$C$9</definedName>
    <definedName name="MaxINT">Setup!$C$8</definedName>
    <definedName name="MaxREAL">Setup!$C$7</definedName>
    <definedName name="MaxSTRING">Setup!$C$11</definedName>
    <definedName name="MinBOOL">Setup!$B$10</definedName>
    <definedName name="MinDINT">Setup!$B$9</definedName>
    <definedName name="MinINT">Setup!$B$8</definedName>
    <definedName name="MinREAL">Setup!$B$7</definedName>
    <definedName name="MinSTRING">Setup!$B$11</definedName>
    <definedName name="REAL">Setup!$A$7</definedName>
    <definedName name="RoutineName">Generator!$B$5</definedName>
    <definedName name="SourceTable">Generator!$B$7</definedName>
    <definedName name="STRING">Setup!$A$11</definedName>
    <definedName name="Where">Generator!$F$17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A178" i="3"/>
  <c r="A60" i="3"/>
  <c r="A83" i="3"/>
  <c r="A106" i="3"/>
  <c r="A129" i="3"/>
  <c r="A15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66" i="1"/>
  <c r="A79" i="3"/>
  <c r="A78" i="3"/>
  <c r="A77" i="3"/>
  <c r="A76" i="3"/>
  <c r="A75" i="3"/>
  <c r="B111" i="1"/>
  <c r="B19" i="1"/>
  <c r="B42" i="1"/>
  <c r="B65" i="1"/>
  <c r="B88" i="1"/>
  <c r="A66" i="3"/>
  <c r="A67" i="3"/>
  <c r="A68" i="3"/>
  <c r="A69" i="3"/>
  <c r="A70" i="3"/>
  <c r="A71" i="3"/>
  <c r="A72" i="3"/>
  <c r="A73" i="3"/>
  <c r="A74" i="3"/>
  <c r="A64" i="1"/>
  <c r="A64" i="3"/>
  <c r="A65" i="3"/>
  <c r="A8" i="3" l="1"/>
  <c r="A7" i="3"/>
  <c r="A4" i="3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A16" i="3"/>
  <c r="M23" i="1"/>
  <c r="L23" i="1"/>
  <c r="M22" i="1"/>
  <c r="L22" i="1"/>
  <c r="M21" i="1"/>
  <c r="L21" i="1"/>
  <c r="F17" i="1" l="1"/>
  <c r="A155" i="3" s="1"/>
  <c r="A61" i="3" l="1"/>
  <c r="A131" i="3"/>
  <c r="A108" i="3"/>
  <c r="A154" i="3"/>
  <c r="A133" i="3"/>
  <c r="A132" i="3"/>
  <c r="A103" i="3"/>
  <c r="A130" i="3"/>
  <c r="A172" i="3"/>
  <c r="A153" i="3"/>
  <c r="A149" i="3"/>
  <c r="A126" i="3"/>
  <c r="A107" i="3"/>
  <c r="A80" i="3"/>
  <c r="A84" i="3"/>
  <c r="A63" i="3"/>
  <c r="A62" i="3"/>
</calcChain>
</file>

<file path=xl/sharedStrings.xml><?xml version="1.0" encoding="utf-8"?>
<sst xmlns="http://schemas.openxmlformats.org/spreadsheetml/2006/main" count="212" uniqueCount="167">
  <si>
    <t>INT</t>
  </si>
  <si>
    <t>Min</t>
  </si>
  <si>
    <t>Max</t>
  </si>
  <si>
    <t>REAL</t>
  </si>
  <si>
    <t>DINT</t>
  </si>
  <si>
    <t>BOOL</t>
  </si>
  <si>
    <t>STRING</t>
  </si>
  <si>
    <t>ParamID data ranges</t>
  </si>
  <si>
    <t>Tablesuffix</t>
  </si>
  <si>
    <t>Generated view - output</t>
  </si>
  <si>
    <t>AS</t>
  </si>
  <si>
    <t>Master table suffix</t>
  </si>
  <si>
    <t>DATETIME</t>
  </si>
  <si>
    <t>GO</t>
  </si>
  <si>
    <t>Database name</t>
  </si>
  <si>
    <t>PLCSQL</t>
  </si>
  <si>
    <t>Note: Edit only data in the orange fields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</si>
  <si>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</si>
  <si>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</si>
  <si>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</si>
  <si>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</si>
  <si>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</si>
  <si>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</si>
  <si>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4.</t>
  </si>
  <si>
    <t>How to use the generated script</t>
  </si>
  <si>
    <t>How to use this document:</t>
  </si>
  <si>
    <t>Procedure name</t>
  </si>
  <si>
    <t>RecipeConventional2</t>
  </si>
  <si>
    <t xml:space="preserve">IF EXISTS (SELECT ROUTINE_NAME FROM INFORMATION_SCHEMA.ROUTINES </t>
  </si>
  <si>
    <t>sp_GetParamSetConventional</t>
  </si>
  <si>
    <t>CREATE PROCEDURE</t>
  </si>
  <si>
    <t>@tstring NVARCHAR(MAX)</t>
  </si>
  <si>
    <t>BEGIN</t>
  </si>
  <si>
    <t>SQL Recipe procedure generator for PLCSQL Link</t>
  </si>
  <si>
    <t>Search filters</t>
  </si>
  <si>
    <t>Column name</t>
  </si>
  <si>
    <t>Logic</t>
  </si>
  <si>
    <t>INT Values</t>
  </si>
  <si>
    <t>3. Click on the sheet Output, and follow the instructions on the right</t>
  </si>
  <si>
    <t>Source table</t>
  </si>
  <si>
    <t>Level1</t>
  </si>
  <si>
    <t>Level2</t>
  </si>
  <si>
    <t>Level3</t>
  </si>
  <si>
    <t>RecipeName</t>
  </si>
  <si>
    <t xml:space="preserve">WHERE </t>
  </si>
  <si>
    <t>/* ====================================</t>
  </si>
  <si>
    <t>SQL Stored Procedure for PLCSQL Link</t>
  </si>
  <si>
    <t>==================================== */</t>
  </si>
  <si>
    <t>END</t>
  </si>
  <si>
    <t xml:space="preserve"> SET NOCOUNT ON</t>
  </si>
  <si>
    <t xml:space="preserve"> DECLARE @ParamValue NVARCHAR(MAX)</t>
  </si>
  <si>
    <t xml:space="preserve"> DECLARE @SetCount INT</t>
  </si>
  <si>
    <t xml:space="preserve"> -- Find ParamID in first part of Where Pair</t>
  </si>
  <si>
    <t xml:space="preserve"> -- Find Search Criteria (ParamValue)</t>
  </si>
  <si>
    <t xml:space="preserve"> -- Data must be output according to standard PLCSQL Link in the format: </t>
  </si>
  <si>
    <t>Serves data from SQL Server to PLC. Script is called from the PLC.</t>
  </si>
  <si>
    <t>SQL_Setup.ParamID</t>
  </si>
  <si>
    <t>RecipeParm.ParamID</t>
  </si>
  <si>
    <t>Operator</t>
  </si>
  <si>
    <t>=</t>
  </si>
  <si>
    <t>REAL Values</t>
  </si>
  <si>
    <t>You may test the created procedue with the command shown under Get Data</t>
  </si>
  <si>
    <t>Example value</t>
  </si>
  <si>
    <t>Pilsner</t>
  </si>
  <si>
    <t>BOOL Values</t>
  </si>
  <si>
    <t>STRING Values</t>
  </si>
  <si>
    <t>AND</t>
  </si>
  <si>
    <t>ProductionLine</t>
  </si>
  <si>
    <t>Mixer</t>
  </si>
  <si>
    <t xml:space="preserve"> -- --------------------------------------------------------</t>
  </si>
  <si>
    <t xml:space="preserve">  </t>
  </si>
  <si>
    <t>Copy this script to the SQL server - all yellow lines. You may delete empty lines afterwards.</t>
  </si>
  <si>
    <t>Get data from the created stored procedure:</t>
  </si>
  <si>
    <t xml:space="preserve"> -- Find ParamID, ParamValue in the next 4 pairs</t>
  </si>
  <si>
    <t xml:space="preserve"> SELECT @ParamID2 = ExtractedValue, @tstring = RestString FROM dbo.ufn_StringEater(@tstring)</t>
  </si>
  <si>
    <t xml:space="preserve"> SELECT @ParamValue2 = ExtractedValue, @tstring = RestString FROM dbo.ufn_StringEater(@tstring)</t>
  </si>
  <si>
    <t xml:space="preserve"> SELECT @ParamID3 = ExtractedValue, @tstring = RestString FROM dbo.ufn_StringEater(@tstring)</t>
  </si>
  <si>
    <t xml:space="preserve"> SELECT @ParamValue3 = ExtractedValue, @tstring = RestString FROM dbo.ufn_StringEater(@tstring)</t>
  </si>
  <si>
    <t xml:space="preserve"> SELECT @ParamID4 = ExtractedValue, @tstring = RestString FROM dbo.ufn_StringEater(@tstring)</t>
  </si>
  <si>
    <t xml:space="preserve"> SELECT @ParamValue4 = ExtractedValue, @tstring = RestString FROM dbo.ufn_StringEater(@tstring)</t>
  </si>
  <si>
    <t xml:space="preserve"> SELECT @ParamID5 = ExtractedValue, @tstring = RestString FROM dbo.ufn_StringEater(@tstring)</t>
  </si>
  <si>
    <t xml:space="preserve"> SELECT @ParamValue5 = ExtractedValue, @tstring = RestString FROM dbo.ufn_StringEater(@tstring)</t>
  </si>
  <si>
    <t xml:space="preserve"> -- 2 columns: ParamID, ParamValue. Each datatype in a new recordset. Cast as:</t>
  </si>
  <si>
    <t xml:space="preserve"> -- ParamID: INT</t>
  </si>
  <si>
    <t xml:space="preserve"> -- 1-9999:      REAL</t>
  </si>
  <si>
    <t xml:space="preserve"> -- 20000-29999: BIT</t>
  </si>
  <si>
    <t xml:space="preserve"> -- 10000-14999: SMALLINT (2 byte INT)</t>
  </si>
  <si>
    <t xml:space="preserve"> -- 15001-19999: INT (4 byte INT)</t>
  </si>
  <si>
    <t xml:space="preserve"> -- 30001-39000: VARCHAR/NVARCHAR (max 254 bytes)</t>
  </si>
  <si>
    <t xml:space="preserve"> DECLARE @ParamID2 NVARCHAR(MAX)</t>
  </si>
  <si>
    <t xml:space="preserve"> DECLARE @ParamID3 NVARCHAR(MAX)</t>
  </si>
  <si>
    <t xml:space="preserve"> DECLARE @ParamID4 NVARCHAR(MAX)</t>
  </si>
  <si>
    <t xml:space="preserve"> DECLARE @ParamID5 NVARCHAR(MAX)</t>
  </si>
  <si>
    <t xml:space="preserve"> DECLARE @ParamValue2 NVARCHAR(MAX)</t>
  </si>
  <si>
    <t xml:space="preserve"> DECLARE @ParamValue3 NVARCHAR(MAX)</t>
  </si>
  <si>
    <t xml:space="preserve"> DECLARE @ParamValue4 NVARCHAR(MAX)</t>
  </si>
  <si>
    <t xml:space="preserve"> DECLARE @ParamValue5 NVARCHAR(MAX)</t>
  </si>
  <si>
    <t xml:space="preserve"> DECLARE @ParamValue1 NVARCHAR(MAX)</t>
  </si>
  <si>
    <t xml:space="preserve"> DECLARE @ParamID1 NVARCHAR(MAX)</t>
  </si>
  <si>
    <t xml:space="preserve"> SELECT @ParamID1 = ExtractedValue, @tstring = RestString FROM dbo.ufn_StringEater(@tstring)</t>
  </si>
  <si>
    <t xml:space="preserve"> SELECT @ParamValue1 = ExtractedValue, @tstring = RestString FROM dbo.ufn_StringEater(@tstring)</t>
  </si>
  <si>
    <t>DataID</t>
  </si>
  <si>
    <t>Valve1</t>
  </si>
  <si>
    <t>Valve2</t>
  </si>
  <si>
    <t>Valve3</t>
  </si>
  <si>
    <t>Valve4</t>
  </si>
  <si>
    <t>CartonName</t>
  </si>
  <si>
    <t>4 byte real/ binary32</t>
  </si>
  <si>
    <t>2 byte Signed Integer. Called SMALLINT in SQL Server. -32767 to 32767</t>
  </si>
  <si>
    <t>1 bit - can be true or false</t>
  </si>
  <si>
    <t>4 byte Signed  Integer. Called INT in SQL Server. −2,147,483,648 to 2,147,483,647</t>
  </si>
  <si>
    <t>VARCHAR/NVARCHAR up to 254 bytes</t>
  </si>
  <si>
    <t>Create script for example table</t>
  </si>
  <si>
    <t xml:space="preserve">IF EXISTS (SELECT TABLE_NAME FROM INFORMATION_SCHEMA.TABLES </t>
  </si>
  <si>
    <t>WHERE TABLE_NAME = 'RecipeConventional2')</t>
  </si>
  <si>
    <t>DROP TABLE [dbo].[RecipeConventional2]</t>
  </si>
  <si>
    <t>SET ANSI_NULLS ON</t>
  </si>
  <si>
    <t>SET QUOTED_IDENTIFIER ON</t>
  </si>
  <si>
    <t>SET ANSI_PADDING ON</t>
  </si>
  <si>
    <t>CREATE TABLE [dbo].[RecipeConventional2](</t>
  </si>
  <si>
    <t>[SetID] [int] IDENTITY(1,1) NOT NULL,</t>
  </si>
  <si>
    <t>[ProductionLine] [smallint] NULL,</t>
  </si>
  <si>
    <t>[RecipeName] [varchar](50) NOT NULL,</t>
  </si>
  <si>
    <t>[CartonName] [varchar](50) NULL,</t>
  </si>
  <si>
    <t>[Level1] [real] NULL,</t>
  </si>
  <si>
    <t>[Level2] [real] NULL,</t>
  </si>
  <si>
    <t>[Level3] [real] NULL,</t>
  </si>
  <si>
    <t>[RecipeNumber] [smallint] NULL,</t>
  </si>
  <si>
    <t>[ProductionCount] [smallint] NULL,</t>
  </si>
  <si>
    <t>[DataID] [int] NULL,</t>
  </si>
  <si>
    <t>[Valve1] [bit] NULL,</t>
  </si>
  <si>
    <t>[Valve2] [bit] NULL,</t>
  </si>
  <si>
    <t>[Valve3] [bit] NULL,</t>
  </si>
  <si>
    <t>[Valve4] [bit] NULL,</t>
  </si>
  <si>
    <t xml:space="preserve"> CONSTRAINT [PK_RecipeConventional2] PRIMARY KEY CLUSTERED </t>
  </si>
  <si>
    <t>(</t>
  </si>
  <si>
    <t>[SetID] ASC</t>
  </si>
  <si>
    <t>)WITH (PAD_INDEX = OFF, STATISTICS_NORECOMPUTE = OFF, IGNORE_DUP_KEY = OFF, ALLOW_ROW_LOCKS = ON, ALLOW_PAGE_LOCKS = ON) ON [PRIMARY]</t>
  </si>
  <si>
    <t>) ON [PRIMARY]</t>
  </si>
  <si>
    <t>SET ANSI_PADDING OFF</t>
  </si>
  <si>
    <t>SetID</t>
  </si>
  <si>
    <t>RecipeNumber</t>
  </si>
  <si>
    <t>ProductionCount</t>
  </si>
  <si>
    <t>Box</t>
  </si>
  <si>
    <t>Classic</t>
  </si>
  <si>
    <t>Pallet</t>
  </si>
  <si>
    <t>Apple</t>
  </si>
  <si>
    <t>Banana</t>
  </si>
  <si>
    <t>Bag</t>
  </si>
  <si>
    <t>Example data</t>
  </si>
  <si>
    <t xml:space="preserve">SET IDENTITY_INSERT [dbo].[RecipeConventional2] ON </t>
  </si>
  <si>
    <t>SET IDENTITY_INSERT [dbo].[RecipeConventional2] OFF</t>
  </si>
  <si>
    <t>, (3, 1, N'Classic', N'Pallet', 22.4, 25.7, 28.1, 2, 3, 12345679, 0, 1, 1, 1)</t>
  </si>
  <si>
    <t>, (4, 2, N'Apple', N'Box', 10, 25, 7, 1001, 4, 23456789, 0, 0, 0, 0)</t>
  </si>
  <si>
    <t>, (5, 2, N'Banana', N'Bag', 11, 12, 13, 1002, 45, 23456790, 0, 0, 0, 0)</t>
  </si>
  <si>
    <t xml:space="preserve">INSERT [dbo].[RecipeConventional2] ([SetID], [ProductionLine], [RecipeName], [CartonName], [Level1], [Level2], [Level3], [RecipeNumber], [ProductionCount], [DataID], [Valve1], [Valve2], [Valve3], [Valve4]) VALUES </t>
  </si>
  <si>
    <t>(2, 1, N'Pilsner', N'Box', 20.2, 25.4, 28.3, 1, 2, 12345678, 1, 0, 1, 1)</t>
  </si>
  <si>
    <t>-- ---------- Example data ---------------</t>
  </si>
  <si>
    <t>1. Enter the ParamIDs you want to use as search filters to find the right data in your table</t>
  </si>
  <si>
    <t>2. Enter the columns of data you want to be retreived to the PLC - grouped by the different data types</t>
  </si>
  <si>
    <t>1)</t>
  </si>
  <si>
    <t>2)</t>
  </si>
  <si>
    <t>A value must be present here</t>
  </si>
  <si>
    <t>ChangeTime</t>
  </si>
  <si>
    <t>CONVERT(VARCHAR(254),ChangeTime, 120)</t>
  </si>
  <si>
    <t>2016-05-24 11:02:46.380</t>
  </si>
  <si>
    <t>[ChangeTime]  AS (getdate()),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</si>
</sst>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rgb="FF000000"/>
      <name val="Courier New"/>
      <family val="3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3">
    <xf numFmtId="0" fontId="0" fillId="0" borderId="0" xfId="0"/>
    <xf numFmtId="0" fontId="4" fillId="0" borderId="0" xfId="0" applyFont="1"/>
    <xf numFmtId="0" fontId="2" fillId="2" borderId="1" xfId="1"/>
    <xf numFmtId="0" fontId="3" fillId="0" borderId="0" xfId="0" applyFont="1"/>
    <xf numFmtId="0" fontId="0" fillId="0" borderId="0" xfId="0" applyFont="1"/>
    <xf numFmtId="0" fontId="5" fillId="0" borderId="0" xfId="0" applyFont="1"/>
    <xf numFmtId="0" fontId="0" fillId="3" borderId="2" xfId="2" applyFont="1"/>
    <xf numFmtId="0" fontId="6" fillId="3" borderId="2" xfId="2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3" borderId="2" xfId="2" quotePrefix="1" applyFont="1"/>
    <xf numFmtId="0" fontId="8" fillId="0" borderId="0" xfId="0" applyFont="1"/>
    <xf numFmtId="0" fontId="9" fillId="0" borderId="0" xfId="0" applyFont="1"/>
    <xf numFmtId="0" fontId="10" fillId="3" borderId="2" xfId="2" applyFont="1"/>
    <xf numFmtId="0" fontId="10" fillId="3" borderId="2" xfId="2" quotePrefix="1" applyFont="1"/>
    <xf numFmtId="0" fontId="0" fillId="0" borderId="4" xfId="0" applyBorder="1"/>
    <xf numFmtId="0" fontId="3" fillId="0" borderId="4" xfId="0" applyFont="1" applyBorder="1"/>
    <xf numFmtId="0" fontId="11" fillId="0" borderId="0" xfId="0" applyFont="1"/>
    <xf numFmtId="0" fontId="0" fillId="3" borderId="3" xfId="2" applyFont="1" applyBorder="1" applyAlignment="1">
      <alignment horizontal="left" wrapText="1"/>
    </xf>
    <xf numFmtId="0" fontId="0" fillId="3" borderId="0" xfId="2" applyFont="1" applyBorder="1" applyAlignment="1">
      <alignment horizontal="left" wrapText="1"/>
    </xf>
    <xf numFmtId="0" fontId="0" fillId="3" borderId="3" xfId="2" quotePrefix="1" applyFont="1" applyBorder="1" applyAlignment="1">
      <alignment horizontal="left" wrapText="1"/>
    </xf>
    <xf numFmtId="0" fontId="0" fillId="3" borderId="3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923925"/>
          <a:ext cx="2514600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9</xdr:row>
      <xdr:rowOff>180975</xdr:rowOff>
    </xdr:from>
    <xdr:to>
      <xdr:col>7</xdr:col>
      <xdr:colOff>409575</xdr:colOff>
      <xdr:row>15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1990725"/>
          <a:ext cx="27241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21</xdr:col>
      <xdr:colOff>522438</xdr:colOff>
      <xdr:row>97</xdr:row>
      <xdr:rowOff>94500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91650" y="12744450"/>
          <a:ext cx="11495238" cy="60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14</xdr:col>
      <xdr:colOff>570590</xdr:colOff>
      <xdr:row>132</xdr:row>
      <xdr:rowOff>8784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91650" y="19421475"/>
          <a:ext cx="7276190" cy="59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27</xdr:col>
      <xdr:colOff>341638</xdr:colOff>
      <xdr:row>11</xdr:row>
      <xdr:rowOff>123667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952500"/>
          <a:ext cx="10095238" cy="1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2"/>
  <sheetViews>
    <sheetView topLeftCell="A10" zoomScaleNormal="100" workbookViewId="0">
      <selection activeCell="F18" sqref="F18"/>
    </sheetView>
  </sheetViews>
  <sheetFormatPr defaultRowHeight="15" x14ac:dyDescent="0.25"/>
  <cols>
    <col min="1" max="1" width="19.28515625" style="4" customWidth="1"/>
    <col min="2" max="2" width="28" bestFit="1" customWidth="1"/>
    <col min="3" max="3" width="33.28515625" customWidth="1"/>
    <col min="4" max="4" width="8.42578125" customWidth="1"/>
    <col min="5" max="5" width="11.140625" customWidth="1"/>
    <col min="6" max="6" width="27.42578125" bestFit="1" customWidth="1"/>
  </cols>
  <sheetData>
    <row r="1" spans="1:6" ht="21" x14ac:dyDescent="0.35">
      <c r="A1" s="1" t="s">
        <v>33</v>
      </c>
      <c r="D1" s="1" t="s">
        <v>25</v>
      </c>
    </row>
    <row r="2" spans="1:6" ht="15.75" x14ac:dyDescent="0.25">
      <c r="A2" s="3"/>
      <c r="D2" s="9" t="s">
        <v>158</v>
      </c>
    </row>
    <row r="3" spans="1:6" ht="15.75" x14ac:dyDescent="0.25">
      <c r="A3" s="3" t="s">
        <v>14</v>
      </c>
      <c r="B3" s="2" t="s">
        <v>15</v>
      </c>
      <c r="D3" s="9" t="s">
        <v>159</v>
      </c>
    </row>
    <row r="4" spans="1:6" ht="15.75" x14ac:dyDescent="0.25">
      <c r="A4" s="3"/>
      <c r="D4" s="9" t="s">
        <v>38</v>
      </c>
    </row>
    <row r="5" spans="1:6" x14ac:dyDescent="0.25">
      <c r="A5" s="3" t="s">
        <v>26</v>
      </c>
      <c r="B5" s="2" t="s">
        <v>29</v>
      </c>
    </row>
    <row r="6" spans="1:6" x14ac:dyDescent="0.25">
      <c r="A6" s="3"/>
      <c r="D6" s="3" t="s">
        <v>16</v>
      </c>
    </row>
    <row r="7" spans="1:6" x14ac:dyDescent="0.25">
      <c r="A7" s="3" t="s">
        <v>39</v>
      </c>
      <c r="B7" s="2" t="s">
        <v>27</v>
      </c>
    </row>
    <row r="8" spans="1:6" x14ac:dyDescent="0.25">
      <c r="A8" s="3"/>
    </row>
    <row r="9" spans="1:6" ht="18.75" x14ac:dyDescent="0.3">
      <c r="A9" s="5" t="s">
        <v>34</v>
      </c>
    </row>
    <row r="10" spans="1:6" x14ac:dyDescent="0.25">
      <c r="A10" s="17" t="s">
        <v>160</v>
      </c>
    </row>
    <row r="11" spans="1:6" x14ac:dyDescent="0.25">
      <c r="A11" s="3" t="s">
        <v>36</v>
      </c>
      <c r="B11" s="3" t="s">
        <v>56</v>
      </c>
      <c r="C11" s="3" t="s">
        <v>35</v>
      </c>
      <c r="D11" s="3" t="s">
        <v>58</v>
      </c>
      <c r="E11" s="3" t="s">
        <v>62</v>
      </c>
    </row>
    <row r="12" spans="1:6" x14ac:dyDescent="0.25">
      <c r="A12" s="2" t="s">
        <v>44</v>
      </c>
      <c r="B12" s="2">
        <v>30002</v>
      </c>
      <c r="C12" s="2" t="s">
        <v>43</v>
      </c>
      <c r="D12" s="2" t="s">
        <v>59</v>
      </c>
      <c r="E12" s="2" t="s">
        <v>63</v>
      </c>
      <c r="F12" t="str">
        <f>IF(B12&gt;0,CONCATENATE(A12,C12," ",D12," @ParamValue1"),"")</f>
        <v>WHERE RecipeName = @ParamValue1</v>
      </c>
    </row>
    <row r="13" spans="1:6" x14ac:dyDescent="0.25">
      <c r="A13" s="2" t="s">
        <v>66</v>
      </c>
      <c r="B13" s="2">
        <v>10002</v>
      </c>
      <c r="C13" s="2" t="s">
        <v>67</v>
      </c>
      <c r="D13" s="2" t="s">
        <v>59</v>
      </c>
      <c r="E13" s="2">
        <v>1</v>
      </c>
      <c r="F13" t="str">
        <f>IF(B13&gt;0,CONCATENATE(" ",A13," ",C13," ",D13," @ParamValue2"),"")</f>
        <v xml:space="preserve"> AND ProductionLine = @ParamValue2</v>
      </c>
    </row>
    <row r="14" spans="1:6" x14ac:dyDescent="0.25">
      <c r="A14" s="2"/>
      <c r="B14" s="2"/>
      <c r="C14" s="2"/>
      <c r="D14" s="2" t="s">
        <v>59</v>
      </c>
      <c r="E14" s="2"/>
      <c r="F14" t="str">
        <f>IF(B14&gt;0,CONCATENATE(" ",A14," ",C14," ",D14," @ParamValue3"),"")</f>
        <v/>
      </c>
    </row>
    <row r="15" spans="1:6" x14ac:dyDescent="0.25">
      <c r="A15" s="2"/>
      <c r="B15" s="2"/>
      <c r="C15" s="2"/>
      <c r="D15" s="2" t="s">
        <v>59</v>
      </c>
      <c r="E15" s="2"/>
      <c r="F15" t="str">
        <f>IF(B15&gt;0,CONCATENATE(" ",A15," ",C15," ",D15," @ParamValue4"),"")</f>
        <v/>
      </c>
    </row>
    <row r="16" spans="1:6" x14ac:dyDescent="0.25">
      <c r="A16" s="2"/>
      <c r="B16" s="2"/>
      <c r="C16" s="2"/>
      <c r="D16" s="2" t="s">
        <v>59</v>
      </c>
      <c r="E16" s="2"/>
      <c r="F16" t="str">
        <f>IF(B16&gt;0,CONCATENATE(" ",A16," ",C16," ",D16," @ParamValue5"),"")</f>
        <v/>
      </c>
    </row>
    <row r="17" spans="1:13" x14ac:dyDescent="0.25">
      <c r="A17" s="3"/>
      <c r="F17" t="str">
        <f>CONCATENATE(" ",F12,F13,F14,F15,F16)</f>
        <v xml:space="preserve"> WHERE RecipeName = @ParamValue1 AND ProductionLine = @ParamValue2</v>
      </c>
    </row>
    <row r="18" spans="1:13" x14ac:dyDescent="0.25">
      <c r="A18" s="17" t="s">
        <v>161</v>
      </c>
    </row>
    <row r="19" spans="1:13" x14ac:dyDescent="0.25">
      <c r="A19" s="4" t="s">
        <v>3</v>
      </c>
      <c r="B19" s="11" t="str">
        <f>CONCATENATE("ParamID: ",MinREAL," to ",MaxREAL)</f>
        <v>ParamID: 1 to 9999</v>
      </c>
      <c r="I19" s="3"/>
    </row>
    <row r="20" spans="1:13" x14ac:dyDescent="0.25">
      <c r="A20" s="3" t="s">
        <v>60</v>
      </c>
      <c r="B20" s="3" t="s">
        <v>57</v>
      </c>
      <c r="C20" s="3" t="s">
        <v>35</v>
      </c>
      <c r="E20" s="3"/>
      <c r="F20" s="3"/>
    </row>
    <row r="21" spans="1:13" x14ac:dyDescent="0.25">
      <c r="A21">
        <v>1</v>
      </c>
      <c r="B21" s="2">
        <v>1</v>
      </c>
      <c r="C21" s="2" t="s">
        <v>40</v>
      </c>
      <c r="L21" t="str">
        <f>IF(AND(Generator!B21&gt;=MinBOOL,Generator!B21&lt;=MaxBOOL),BOOL,"")</f>
        <v/>
      </c>
      <c r="M21" t="str">
        <f>IF(AND(Generator!B21&gt;=MinSTRING,Generator!B21&lt;=MaxSTRING),STRING,"")</f>
        <v/>
      </c>
    </row>
    <row r="22" spans="1:13" x14ac:dyDescent="0.25">
      <c r="A22">
        <v>2</v>
      </c>
      <c r="B22" s="2">
        <v>2</v>
      </c>
      <c r="C22" s="2" t="s">
        <v>41</v>
      </c>
      <c r="L22" t="str">
        <f>IF(AND(Generator!B22&gt;=MinBOOL,Generator!B22&lt;=MaxBOOL),BOOL,"")</f>
        <v/>
      </c>
      <c r="M22" t="str">
        <f>IF(AND(Generator!B22&gt;=MinSTRING,Generator!B22&lt;=MaxSTRING),STRING,"")</f>
        <v/>
      </c>
    </row>
    <row r="23" spans="1:13" x14ac:dyDescent="0.25">
      <c r="A23">
        <v>3</v>
      </c>
      <c r="B23" s="2">
        <v>3</v>
      </c>
      <c r="C23" s="2" t="s">
        <v>42</v>
      </c>
      <c r="L23" t="str">
        <f>IF(AND(Generator!B23&gt;=MinBOOL,Generator!B23&lt;=MaxBOOL),BOOL,"")</f>
        <v/>
      </c>
      <c r="M23" t="str">
        <f>IF(AND(Generator!B23&gt;=MinSTRING,Generator!B23&lt;=MaxSTRING),STRING,"")</f>
        <v/>
      </c>
    </row>
    <row r="24" spans="1:13" x14ac:dyDescent="0.25">
      <c r="A24">
        <v>4</v>
      </c>
      <c r="B24" s="2"/>
      <c r="C24" s="2"/>
      <c r="L24" t="str">
        <f>IF(AND(Generator!B24&gt;=MinBOOL,Generator!B24&lt;=MaxBOOL),BOOL,"")</f>
        <v/>
      </c>
      <c r="M24" t="str">
        <f>IF(AND(Generator!B24&gt;=MinSTRING,Generator!B24&lt;=MaxSTRING),STRING,"")</f>
        <v/>
      </c>
    </row>
    <row r="25" spans="1:13" x14ac:dyDescent="0.25">
      <c r="A25">
        <v>5</v>
      </c>
      <c r="B25" s="2"/>
      <c r="C25" s="2"/>
      <c r="L25" t="str">
        <f>IF(AND(Generator!B25&gt;=MinBOOL,Generator!B25&lt;=MaxBOOL),BOOL,"")</f>
        <v/>
      </c>
      <c r="M25" t="str">
        <f>IF(AND(Generator!B25&gt;=MinSTRING,Generator!B25&lt;=MaxSTRING),STRING,"")</f>
        <v/>
      </c>
    </row>
    <row r="26" spans="1:13" x14ac:dyDescent="0.25">
      <c r="A26">
        <v>6</v>
      </c>
      <c r="B26" s="2"/>
      <c r="C26" s="2"/>
      <c r="L26" t="str">
        <f>IF(AND(Generator!B26&gt;=MinBOOL,Generator!B26&lt;=MaxBOOL),BOOL,"")</f>
        <v/>
      </c>
      <c r="M26" t="str">
        <f>IF(AND(Generator!B26&gt;=MinSTRING,Generator!B26&lt;=MaxSTRING),STRING,"")</f>
        <v/>
      </c>
    </row>
    <row r="27" spans="1:13" x14ac:dyDescent="0.25">
      <c r="A27">
        <v>7</v>
      </c>
      <c r="B27" s="2"/>
      <c r="C27" s="2"/>
      <c r="L27" t="str">
        <f>IF(AND(Generator!B27&gt;=MinBOOL,Generator!B27&lt;=MaxBOOL),BOOL,"")</f>
        <v/>
      </c>
      <c r="M27" t="str">
        <f>IF(AND(Generator!B27&gt;=MinSTRING,Generator!B27&lt;=MaxSTRING),STRING,"")</f>
        <v/>
      </c>
    </row>
    <row r="28" spans="1:13" x14ac:dyDescent="0.25">
      <c r="A28">
        <v>8</v>
      </c>
      <c r="B28" s="2"/>
      <c r="C28" s="2"/>
      <c r="L28" t="str">
        <f>IF(AND(Generator!B28&gt;=MinBOOL,Generator!B28&lt;=MaxBOOL),BOOL,"")</f>
        <v/>
      </c>
      <c r="M28" t="str">
        <f>IF(AND(Generator!B28&gt;=MinSTRING,Generator!B28&lt;=MaxSTRING),STRING,"")</f>
        <v/>
      </c>
    </row>
    <row r="29" spans="1:13" x14ac:dyDescent="0.25">
      <c r="A29">
        <v>9</v>
      </c>
      <c r="B29" s="2"/>
      <c r="C29" s="2"/>
      <c r="L29" t="str">
        <f>IF(AND(Generator!B29&gt;=MinBOOL,Generator!B29&lt;=MaxBOOL),BOOL,"")</f>
        <v/>
      </c>
      <c r="M29" t="str">
        <f>IF(AND(Generator!B29&gt;=MinSTRING,Generator!B29&lt;=MaxSTRING),STRING,"")</f>
        <v/>
      </c>
    </row>
    <row r="30" spans="1:13" x14ac:dyDescent="0.25">
      <c r="A30">
        <v>10</v>
      </c>
      <c r="B30" s="2"/>
      <c r="C30" s="2"/>
      <c r="L30" t="str">
        <f>IF(AND(Generator!B30&gt;=MinBOOL,Generator!B30&lt;=MaxBOOL),BOOL,"")</f>
        <v/>
      </c>
      <c r="M30" t="str">
        <f>IF(AND(Generator!B30&gt;=MinSTRING,Generator!B30&lt;=MaxSTRING),STRING,"")</f>
        <v/>
      </c>
    </row>
    <row r="31" spans="1:13" x14ac:dyDescent="0.25">
      <c r="A31">
        <v>11</v>
      </c>
      <c r="B31" s="2"/>
      <c r="C31" s="2"/>
      <c r="L31" t="str">
        <f>IF(AND(Generator!B31&gt;=MinBOOL,Generator!B31&lt;=MaxBOOL),BOOL,"")</f>
        <v/>
      </c>
      <c r="M31" t="str">
        <f>IF(AND(Generator!B31&gt;=MinSTRING,Generator!B31&lt;=MaxSTRING),STRING,"")</f>
        <v/>
      </c>
    </row>
    <row r="32" spans="1:13" x14ac:dyDescent="0.25">
      <c r="A32">
        <v>12</v>
      </c>
      <c r="B32" s="2"/>
      <c r="C32" s="2"/>
      <c r="L32" t="str">
        <f>IF(AND(Generator!B32&gt;=MinBOOL,Generator!B32&lt;=MaxBOOL),BOOL,"")</f>
        <v/>
      </c>
      <c r="M32" t="str">
        <f>IF(AND(Generator!B32&gt;=MinSTRING,Generator!B32&lt;=MaxSTRING),STRING,"")</f>
        <v/>
      </c>
    </row>
    <row r="33" spans="1:13" x14ac:dyDescent="0.25">
      <c r="A33">
        <v>13</v>
      </c>
      <c r="B33" s="2"/>
      <c r="C33" s="2"/>
      <c r="L33" t="str">
        <f>IF(AND(Generator!B33&gt;=MinBOOL,Generator!B33&lt;=MaxBOOL),BOOL,"")</f>
        <v/>
      </c>
      <c r="M33" t="str">
        <f>IF(AND(Generator!B33&gt;=MinSTRING,Generator!B33&lt;=MaxSTRING),STRING,"")</f>
        <v/>
      </c>
    </row>
    <row r="34" spans="1:13" x14ac:dyDescent="0.25">
      <c r="A34">
        <v>14</v>
      </c>
      <c r="B34" s="2"/>
      <c r="C34" s="2"/>
      <c r="L34" t="str">
        <f>IF(AND(Generator!B34&gt;=MinBOOL,Generator!B34&lt;=MaxBOOL),BOOL,"")</f>
        <v/>
      </c>
      <c r="M34" t="str">
        <f>IF(AND(Generator!B34&gt;=MinSTRING,Generator!B34&lt;=MaxSTRING),STRING,"")</f>
        <v/>
      </c>
    </row>
    <row r="35" spans="1:13" x14ac:dyDescent="0.25">
      <c r="A35">
        <v>15</v>
      </c>
      <c r="B35" s="2"/>
      <c r="C35" s="2"/>
      <c r="L35" t="str">
        <f>IF(AND(Generator!B35&gt;=MinBOOL,Generator!B35&lt;=MaxBOOL),BOOL,"")</f>
        <v/>
      </c>
      <c r="M35" t="str">
        <f>IF(AND(Generator!B35&gt;=MinSTRING,Generator!B35&lt;=MaxSTRING),STRING,"")</f>
        <v/>
      </c>
    </row>
    <row r="36" spans="1:13" x14ac:dyDescent="0.25">
      <c r="A36">
        <v>16</v>
      </c>
      <c r="B36" s="2"/>
      <c r="C36" s="2"/>
      <c r="L36" t="str">
        <f>IF(AND(Generator!B36&gt;=MinBOOL,Generator!B36&lt;=MaxBOOL),BOOL,"")</f>
        <v/>
      </c>
      <c r="M36" t="str">
        <f>IF(AND(Generator!B36&gt;=MinSTRING,Generator!B36&lt;=MaxSTRING),STRING,"")</f>
        <v/>
      </c>
    </row>
    <row r="37" spans="1:13" x14ac:dyDescent="0.25">
      <c r="A37">
        <v>17</v>
      </c>
      <c r="B37" s="2"/>
      <c r="C37" s="2"/>
      <c r="L37" t="str">
        <f>IF(AND(Generator!B37&gt;=MinBOOL,Generator!B37&lt;=MaxBOOL),BOOL,"")</f>
        <v/>
      </c>
      <c r="M37" t="str">
        <f>IF(AND(Generator!B37&gt;=MinSTRING,Generator!B37&lt;=MaxSTRING),STRING,"")</f>
        <v/>
      </c>
    </row>
    <row r="38" spans="1:13" x14ac:dyDescent="0.25">
      <c r="A38">
        <v>18</v>
      </c>
      <c r="B38" s="2"/>
      <c r="C38" s="2"/>
      <c r="L38" t="str">
        <f>IF(AND(Generator!B38&gt;=MinBOOL,Generator!B38&lt;=MaxBOOL),BOOL,"")</f>
        <v/>
      </c>
      <c r="M38" t="str">
        <f>IF(AND(Generator!B38&gt;=MinSTRING,Generator!B38&lt;=MaxSTRING),STRING,"")</f>
        <v/>
      </c>
    </row>
    <row r="39" spans="1:13" x14ac:dyDescent="0.25">
      <c r="A39">
        <v>19</v>
      </c>
      <c r="B39" s="2"/>
      <c r="C39" s="2"/>
      <c r="L39" t="str">
        <f>IF(AND(Generator!B39&gt;=MinBOOL,Generator!B39&lt;=MaxBOOL),BOOL,"")</f>
        <v/>
      </c>
      <c r="M39" t="str">
        <f>IF(AND(Generator!B39&gt;=MinSTRING,Generator!B39&lt;=MaxSTRING),STRING,"")</f>
        <v/>
      </c>
    </row>
    <row r="40" spans="1:13" x14ac:dyDescent="0.25">
      <c r="A40">
        <v>20</v>
      </c>
      <c r="B40" s="2"/>
      <c r="C40" s="2"/>
      <c r="L40" t="str">
        <f>IF(AND(Generator!B40&gt;=MinBOOL,Generator!B40&lt;=MaxBOOL),BOOL,"")</f>
        <v/>
      </c>
      <c r="M40" t="str">
        <f>IF(AND(Generator!B40&gt;=MinSTRING,Generator!B40&lt;=MaxSTRING),STRING,"")</f>
        <v/>
      </c>
    </row>
    <row r="41" spans="1:13" x14ac:dyDescent="0.25">
      <c r="A41"/>
      <c r="B41" s="4"/>
    </row>
    <row r="42" spans="1:13" x14ac:dyDescent="0.25">
      <c r="A42" s="4" t="s">
        <v>0</v>
      </c>
      <c r="B42" s="11" t="str">
        <f>CONCATENATE("ParamID: ",MinINT," to ",MaxINT)</f>
        <v>ParamID: 10000 to 14999</v>
      </c>
    </row>
    <row r="43" spans="1:13" x14ac:dyDescent="0.25">
      <c r="A43" s="3" t="s">
        <v>37</v>
      </c>
      <c r="B43" s="3" t="s">
        <v>57</v>
      </c>
      <c r="C43" s="3" t="s">
        <v>35</v>
      </c>
      <c r="D43" s="3"/>
    </row>
    <row r="44" spans="1:13" x14ac:dyDescent="0.25">
      <c r="A44">
        <v>1</v>
      </c>
      <c r="B44" s="2">
        <v>10002</v>
      </c>
      <c r="C44" s="2" t="s">
        <v>67</v>
      </c>
    </row>
    <row r="45" spans="1:13" x14ac:dyDescent="0.25">
      <c r="A45">
        <v>2</v>
      </c>
      <c r="B45" s="2"/>
      <c r="C45" s="2"/>
    </row>
    <row r="46" spans="1:13" x14ac:dyDescent="0.25">
      <c r="A46">
        <v>3</v>
      </c>
      <c r="B46" s="2"/>
      <c r="C46" s="2"/>
    </row>
    <row r="47" spans="1:13" x14ac:dyDescent="0.25">
      <c r="A47">
        <v>4</v>
      </c>
      <c r="B47" s="2"/>
      <c r="C47" s="2"/>
    </row>
    <row r="48" spans="1:13" x14ac:dyDescent="0.25">
      <c r="A48">
        <v>5</v>
      </c>
      <c r="B48" s="2"/>
      <c r="C48" s="2"/>
    </row>
    <row r="49" spans="1:3" x14ac:dyDescent="0.25">
      <c r="A49">
        <v>6</v>
      </c>
      <c r="B49" s="2"/>
      <c r="C49" s="2"/>
    </row>
    <row r="50" spans="1:3" x14ac:dyDescent="0.25">
      <c r="A50">
        <v>7</v>
      </c>
      <c r="B50" s="2"/>
      <c r="C50" s="2"/>
    </row>
    <row r="51" spans="1:3" x14ac:dyDescent="0.25">
      <c r="A51">
        <v>8</v>
      </c>
      <c r="B51" s="2"/>
      <c r="C51" s="2"/>
    </row>
    <row r="52" spans="1:3" x14ac:dyDescent="0.25">
      <c r="A52">
        <v>9</v>
      </c>
      <c r="B52" s="2"/>
      <c r="C52" s="2"/>
    </row>
    <row r="53" spans="1:3" x14ac:dyDescent="0.25">
      <c r="A53">
        <v>10</v>
      </c>
      <c r="B53" s="2"/>
      <c r="C53" s="2"/>
    </row>
    <row r="54" spans="1:3" x14ac:dyDescent="0.25">
      <c r="A54">
        <v>11</v>
      </c>
      <c r="B54" s="2"/>
      <c r="C54" s="2"/>
    </row>
    <row r="55" spans="1:3" x14ac:dyDescent="0.25">
      <c r="A55">
        <v>12</v>
      </c>
      <c r="B55" s="2"/>
      <c r="C55" s="2"/>
    </row>
    <row r="56" spans="1:3" x14ac:dyDescent="0.25">
      <c r="A56">
        <v>13</v>
      </c>
      <c r="B56" s="2"/>
      <c r="C56" s="2"/>
    </row>
    <row r="57" spans="1:3" x14ac:dyDescent="0.25">
      <c r="A57">
        <v>14</v>
      </c>
      <c r="B57" s="2"/>
      <c r="C57" s="2"/>
    </row>
    <row r="58" spans="1:3" x14ac:dyDescent="0.25">
      <c r="A58">
        <v>15</v>
      </c>
      <c r="B58" s="2"/>
      <c r="C58" s="2"/>
    </row>
    <row r="59" spans="1:3" x14ac:dyDescent="0.25">
      <c r="A59">
        <v>16</v>
      </c>
      <c r="B59" s="2"/>
      <c r="C59" s="2"/>
    </row>
    <row r="60" spans="1:3" x14ac:dyDescent="0.25">
      <c r="A60">
        <v>17</v>
      </c>
      <c r="B60" s="2"/>
      <c r="C60" s="2"/>
    </row>
    <row r="61" spans="1:3" x14ac:dyDescent="0.25">
      <c r="A61">
        <v>18</v>
      </c>
      <c r="B61" s="2"/>
      <c r="C61" s="2"/>
    </row>
    <row r="62" spans="1:3" x14ac:dyDescent="0.25">
      <c r="A62">
        <v>19</v>
      </c>
      <c r="B62" s="2"/>
      <c r="C62" s="2"/>
    </row>
    <row r="63" spans="1:3" x14ac:dyDescent="0.25">
      <c r="A63">
        <v>20</v>
      </c>
      <c r="B63" s="2"/>
      <c r="C63" s="2"/>
    </row>
    <row r="64" spans="1:3" x14ac:dyDescent="0.25">
      <c r="A64" t="str">
        <f>IF(Generator!B47&gt;0,CONCATENATE("  UNION SELECT ",Generator!B47," AS ParamID,CAST(",Generator!B47," AS SMALLINT) AS ParamValue FROM ",SourceTable,Where),"")</f>
        <v/>
      </c>
    </row>
    <row r="65" spans="1:4" x14ac:dyDescent="0.25">
      <c r="A65" t="s">
        <v>4</v>
      </c>
      <c r="B65" s="11" t="str">
        <f>CONCATENATE("ParamID: ",MinDINT," to ",MaxDINT)</f>
        <v>ParamID: 15000 to 19999</v>
      </c>
    </row>
    <row r="66" spans="1:4" x14ac:dyDescent="0.25">
      <c r="A66" s="3" t="str">
        <f>CONCATENATE(A65," values")</f>
        <v>DINT values</v>
      </c>
      <c r="B66" s="3" t="s">
        <v>57</v>
      </c>
      <c r="C66" s="3" t="s">
        <v>35</v>
      </c>
    </row>
    <row r="67" spans="1:4" x14ac:dyDescent="0.25">
      <c r="A67">
        <v>1</v>
      </c>
      <c r="B67" s="2">
        <v>15001</v>
      </c>
      <c r="C67" s="2" t="s">
        <v>140</v>
      </c>
      <c r="D67" t="s">
        <v>162</v>
      </c>
    </row>
    <row r="68" spans="1:4" x14ac:dyDescent="0.25">
      <c r="A68">
        <v>2</v>
      </c>
      <c r="B68" s="2">
        <v>15002</v>
      </c>
      <c r="C68" s="2" t="s">
        <v>101</v>
      </c>
    </row>
    <row r="69" spans="1:4" x14ac:dyDescent="0.25">
      <c r="A69">
        <v>3</v>
      </c>
      <c r="B69" s="2"/>
      <c r="C69" s="2"/>
    </row>
    <row r="70" spans="1:4" x14ac:dyDescent="0.25">
      <c r="A70">
        <v>4</v>
      </c>
      <c r="B70" s="2"/>
      <c r="C70" s="2"/>
    </row>
    <row r="71" spans="1:4" x14ac:dyDescent="0.25">
      <c r="A71">
        <v>5</v>
      </c>
      <c r="B71" s="2"/>
      <c r="C71" s="2"/>
    </row>
    <row r="72" spans="1:4" x14ac:dyDescent="0.25">
      <c r="A72">
        <v>6</v>
      </c>
      <c r="B72" s="2"/>
      <c r="C72" s="2"/>
    </row>
    <row r="73" spans="1:4" x14ac:dyDescent="0.25">
      <c r="A73">
        <v>7</v>
      </c>
      <c r="B73" s="2"/>
      <c r="C73" s="2"/>
    </row>
    <row r="74" spans="1:4" x14ac:dyDescent="0.25">
      <c r="A74">
        <v>8</v>
      </c>
      <c r="B74" s="2"/>
      <c r="C74" s="2"/>
    </row>
    <row r="75" spans="1:4" x14ac:dyDescent="0.25">
      <c r="A75">
        <v>9</v>
      </c>
      <c r="B75" s="2"/>
      <c r="C75" s="2"/>
    </row>
    <row r="76" spans="1:4" x14ac:dyDescent="0.25">
      <c r="A76">
        <v>10</v>
      </c>
      <c r="B76" s="2"/>
      <c r="C76" s="2"/>
    </row>
    <row r="77" spans="1:4" x14ac:dyDescent="0.25">
      <c r="A77">
        <v>11</v>
      </c>
      <c r="B77" s="2"/>
      <c r="C77" s="2"/>
    </row>
    <row r="78" spans="1:4" x14ac:dyDescent="0.25">
      <c r="A78">
        <v>12</v>
      </c>
      <c r="B78" s="2"/>
      <c r="C78" s="2"/>
    </row>
    <row r="79" spans="1:4" x14ac:dyDescent="0.25">
      <c r="A79">
        <v>13</v>
      </c>
      <c r="B79" s="2"/>
      <c r="C79" s="2"/>
    </row>
    <row r="80" spans="1:4" x14ac:dyDescent="0.25">
      <c r="A80">
        <v>14</v>
      </c>
      <c r="B80" s="2"/>
      <c r="C80" s="2"/>
    </row>
    <row r="81" spans="1:3" x14ac:dyDescent="0.25">
      <c r="A81">
        <v>15</v>
      </c>
      <c r="B81" s="2"/>
      <c r="C81" s="2"/>
    </row>
    <row r="82" spans="1:3" x14ac:dyDescent="0.25">
      <c r="A82">
        <v>16</v>
      </c>
      <c r="B82" s="2"/>
      <c r="C82" s="2"/>
    </row>
    <row r="83" spans="1:3" x14ac:dyDescent="0.25">
      <c r="A83">
        <v>17</v>
      </c>
      <c r="B83" s="2"/>
      <c r="C83" s="2"/>
    </row>
    <row r="84" spans="1:3" x14ac:dyDescent="0.25">
      <c r="A84">
        <v>18</v>
      </c>
      <c r="B84" s="2"/>
      <c r="C84" s="2"/>
    </row>
    <row r="85" spans="1:3" x14ac:dyDescent="0.25">
      <c r="A85">
        <v>19</v>
      </c>
      <c r="B85" s="2"/>
      <c r="C85" s="2"/>
    </row>
    <row r="86" spans="1:3" x14ac:dyDescent="0.25">
      <c r="A86">
        <v>20</v>
      </c>
      <c r="B86" s="2"/>
      <c r="C86" s="2"/>
    </row>
    <row r="88" spans="1:3" x14ac:dyDescent="0.25">
      <c r="A88" s="4" t="s">
        <v>5</v>
      </c>
      <c r="B88" s="11" t="str">
        <f>CONCATENATE("ParamID: ",MinBOOL," to ",MaxBOOL)</f>
        <v>ParamID: 20000 to 29999</v>
      </c>
    </row>
    <row r="89" spans="1:3" x14ac:dyDescent="0.25">
      <c r="A89" s="3" t="s">
        <v>64</v>
      </c>
      <c r="B89" s="3" t="s">
        <v>57</v>
      </c>
      <c r="C89" s="3" t="s">
        <v>35</v>
      </c>
    </row>
    <row r="90" spans="1:3" x14ac:dyDescent="0.25">
      <c r="A90">
        <v>1</v>
      </c>
      <c r="B90" s="2">
        <v>20002</v>
      </c>
      <c r="C90" s="2" t="s">
        <v>102</v>
      </c>
    </row>
    <row r="91" spans="1:3" x14ac:dyDescent="0.25">
      <c r="A91">
        <v>2</v>
      </c>
      <c r="B91" s="2">
        <v>20003</v>
      </c>
      <c r="C91" s="2" t="s">
        <v>103</v>
      </c>
    </row>
    <row r="92" spans="1:3" x14ac:dyDescent="0.25">
      <c r="A92">
        <v>3</v>
      </c>
      <c r="B92" s="2">
        <v>20004</v>
      </c>
      <c r="C92" s="2" t="s">
        <v>104</v>
      </c>
    </row>
    <row r="93" spans="1:3" x14ac:dyDescent="0.25">
      <c r="A93">
        <v>4</v>
      </c>
      <c r="B93" s="2">
        <v>20005</v>
      </c>
      <c r="C93" s="2" t="s">
        <v>105</v>
      </c>
    </row>
    <row r="94" spans="1:3" x14ac:dyDescent="0.25">
      <c r="A94">
        <v>5</v>
      </c>
      <c r="B94" s="2"/>
      <c r="C94" s="2"/>
    </row>
    <row r="95" spans="1:3" x14ac:dyDescent="0.25">
      <c r="A95">
        <v>6</v>
      </c>
      <c r="B95" s="2"/>
      <c r="C95" s="2"/>
    </row>
    <row r="96" spans="1:3" x14ac:dyDescent="0.25">
      <c r="A96">
        <v>7</v>
      </c>
      <c r="B96" s="2"/>
      <c r="C96" s="2"/>
    </row>
    <row r="97" spans="1:3" x14ac:dyDescent="0.25">
      <c r="A97">
        <v>8</v>
      </c>
      <c r="B97" s="2"/>
      <c r="C97" s="2"/>
    </row>
    <row r="98" spans="1:3" x14ac:dyDescent="0.25">
      <c r="A98">
        <v>9</v>
      </c>
      <c r="B98" s="2"/>
      <c r="C98" s="2"/>
    </row>
    <row r="99" spans="1:3" x14ac:dyDescent="0.25">
      <c r="A99">
        <v>10</v>
      </c>
      <c r="B99" s="2"/>
      <c r="C99" s="2"/>
    </row>
    <row r="100" spans="1:3" x14ac:dyDescent="0.25">
      <c r="A100">
        <v>11</v>
      </c>
      <c r="B100" s="2"/>
      <c r="C100" s="2"/>
    </row>
    <row r="101" spans="1:3" x14ac:dyDescent="0.25">
      <c r="A101">
        <v>12</v>
      </c>
      <c r="B101" s="2"/>
      <c r="C101" s="2"/>
    </row>
    <row r="102" spans="1:3" x14ac:dyDescent="0.25">
      <c r="A102">
        <v>13</v>
      </c>
      <c r="B102" s="2"/>
      <c r="C102" s="2"/>
    </row>
    <row r="103" spans="1:3" x14ac:dyDescent="0.25">
      <c r="A103">
        <v>14</v>
      </c>
      <c r="B103" s="2"/>
      <c r="C103" s="2"/>
    </row>
    <row r="104" spans="1:3" x14ac:dyDescent="0.25">
      <c r="A104">
        <v>15</v>
      </c>
      <c r="B104" s="2"/>
      <c r="C104" s="2"/>
    </row>
    <row r="105" spans="1:3" x14ac:dyDescent="0.25">
      <c r="A105">
        <v>16</v>
      </c>
      <c r="B105" s="2"/>
      <c r="C105" s="2"/>
    </row>
    <row r="106" spans="1:3" x14ac:dyDescent="0.25">
      <c r="A106">
        <v>17</v>
      </c>
      <c r="B106" s="2"/>
      <c r="C106" s="2"/>
    </row>
    <row r="107" spans="1:3" x14ac:dyDescent="0.25">
      <c r="A107">
        <v>18</v>
      </c>
      <c r="B107" s="2"/>
      <c r="C107" s="2"/>
    </row>
    <row r="108" spans="1:3" x14ac:dyDescent="0.25">
      <c r="A108">
        <v>19</v>
      </c>
      <c r="B108" s="2"/>
      <c r="C108" s="2"/>
    </row>
    <row r="109" spans="1:3" x14ac:dyDescent="0.25">
      <c r="A109">
        <v>20</v>
      </c>
      <c r="B109" s="2"/>
      <c r="C109" s="2"/>
    </row>
    <row r="111" spans="1:3" x14ac:dyDescent="0.25">
      <c r="A111" s="4" t="s">
        <v>6</v>
      </c>
      <c r="B111" s="11" t="str">
        <f>CONCATENATE("ParamID: ",MinSTRING," to ",MaxSTRING)</f>
        <v>ParamID: 30000 to 39999</v>
      </c>
    </row>
    <row r="112" spans="1:3" x14ac:dyDescent="0.25">
      <c r="A112" s="3" t="s">
        <v>65</v>
      </c>
      <c r="B112" s="3" t="s">
        <v>57</v>
      </c>
      <c r="C112" s="3" t="s">
        <v>35</v>
      </c>
    </row>
    <row r="113" spans="1:3" x14ac:dyDescent="0.25">
      <c r="A113">
        <v>1</v>
      </c>
      <c r="B113" s="2">
        <v>30001</v>
      </c>
      <c r="C113" s="2" t="s">
        <v>164</v>
      </c>
    </row>
    <row r="114" spans="1:3" x14ac:dyDescent="0.25">
      <c r="A114">
        <v>2</v>
      </c>
      <c r="B114" s="2">
        <v>30002</v>
      </c>
      <c r="C114" s="2" t="s">
        <v>43</v>
      </c>
    </row>
    <row r="115" spans="1:3" x14ac:dyDescent="0.25">
      <c r="A115">
        <v>3</v>
      </c>
      <c r="B115" s="2">
        <v>30003</v>
      </c>
      <c r="C115" s="2" t="s">
        <v>106</v>
      </c>
    </row>
    <row r="116" spans="1:3" x14ac:dyDescent="0.25">
      <c r="A116">
        <v>4</v>
      </c>
      <c r="B116" s="2"/>
      <c r="C116" s="2"/>
    </row>
    <row r="117" spans="1:3" x14ac:dyDescent="0.25">
      <c r="A117">
        <v>5</v>
      </c>
      <c r="B117" s="2"/>
      <c r="C117" s="2"/>
    </row>
    <row r="118" spans="1:3" x14ac:dyDescent="0.25">
      <c r="A118">
        <v>6</v>
      </c>
      <c r="B118" s="2"/>
      <c r="C118" s="2"/>
    </row>
    <row r="119" spans="1:3" x14ac:dyDescent="0.25">
      <c r="A119">
        <v>7</v>
      </c>
      <c r="B119" s="2"/>
      <c r="C119" s="2"/>
    </row>
    <row r="120" spans="1:3" x14ac:dyDescent="0.25">
      <c r="A120">
        <v>8</v>
      </c>
      <c r="B120" s="2"/>
      <c r="C120" s="2"/>
    </row>
    <row r="121" spans="1:3" x14ac:dyDescent="0.25">
      <c r="A121">
        <v>9</v>
      </c>
      <c r="B121" s="2"/>
      <c r="C121" s="2"/>
    </row>
    <row r="122" spans="1:3" x14ac:dyDescent="0.25">
      <c r="A122">
        <v>10</v>
      </c>
      <c r="B122" s="2"/>
      <c r="C122" s="2"/>
    </row>
    <row r="123" spans="1:3" x14ac:dyDescent="0.25">
      <c r="A123">
        <v>11</v>
      </c>
      <c r="B123" s="2"/>
      <c r="C123" s="2"/>
    </row>
    <row r="124" spans="1:3" x14ac:dyDescent="0.25">
      <c r="A124">
        <v>12</v>
      </c>
      <c r="B124" s="2"/>
      <c r="C124" s="2"/>
    </row>
    <row r="125" spans="1:3" x14ac:dyDescent="0.25">
      <c r="A125">
        <v>13</v>
      </c>
      <c r="B125" s="2"/>
      <c r="C125" s="2"/>
    </row>
    <row r="126" spans="1:3" x14ac:dyDescent="0.25">
      <c r="A126">
        <v>14</v>
      </c>
      <c r="B126" s="2"/>
      <c r="C126" s="2"/>
    </row>
    <row r="127" spans="1:3" x14ac:dyDescent="0.25">
      <c r="A127">
        <v>15</v>
      </c>
      <c r="B127" s="2"/>
      <c r="C127" s="2"/>
    </row>
    <row r="128" spans="1:3" x14ac:dyDescent="0.25">
      <c r="A128">
        <v>16</v>
      </c>
      <c r="B128" s="2"/>
      <c r="C128" s="2"/>
    </row>
    <row r="129" spans="1:3" x14ac:dyDescent="0.25">
      <c r="A129">
        <v>17</v>
      </c>
      <c r="B129" s="2"/>
      <c r="C129" s="2"/>
    </row>
    <row r="130" spans="1:3" x14ac:dyDescent="0.25">
      <c r="A130">
        <v>18</v>
      </c>
      <c r="B130" s="2"/>
      <c r="C130" s="2"/>
    </row>
    <row r="131" spans="1:3" x14ac:dyDescent="0.25">
      <c r="A131">
        <v>19</v>
      </c>
      <c r="B131" s="2"/>
      <c r="C131" s="2"/>
    </row>
    <row r="132" spans="1:3" x14ac:dyDescent="0.25">
      <c r="A132">
        <v>20</v>
      </c>
      <c r="B132" s="2"/>
      <c r="C132" s="2"/>
    </row>
  </sheetData>
  <scenarios current="0">
    <scenario name="REAL" locked="1" count="1" user="Anders Jorsal" comment="Created by Anders Jorsal on 23-10-2012">
      <inputCells r="B21" val="2958101"/>
    </scenario>
  </scenarios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9"/>
  <sheetViews>
    <sheetView topLeftCell="A7" zoomScaleNormal="100" workbookViewId="0">
      <selection activeCell="A22" sqref="A22"/>
    </sheetView>
  </sheetViews>
  <sheetFormatPr defaultRowHeight="15" x14ac:dyDescent="0.25"/>
  <cols>
    <col min="1" max="1" width="103.7109375" customWidth="1"/>
    <col min="2" max="2" width="28" bestFit="1" customWidth="1"/>
  </cols>
  <sheetData>
    <row r="1" spans="1:5" ht="21" x14ac:dyDescent="0.35">
      <c r="A1" s="1" t="s">
        <v>9</v>
      </c>
      <c r="D1" s="5" t="s">
        <v>24</v>
      </c>
    </row>
    <row r="2" spans="1:5" x14ac:dyDescent="0.25">
      <c r="A2" s="3" t="s">
        <v>71</v>
      </c>
    </row>
    <row r="4" spans="1:5" ht="15.75" x14ac:dyDescent="0.25">
      <c r="A4" s="6" t="str">
        <f>CONCATENATE("USE ",CHAR(34),dbname,CHAR(34))</f>
        <v>USE "PLCSQL"</v>
      </c>
      <c r="D4" s="8" t="s">
        <v>18</v>
      </c>
      <c r="E4" s="9" t="s">
        <v>17</v>
      </c>
    </row>
    <row r="5" spans="1:5" x14ac:dyDescent="0.25">
      <c r="A5" s="6" t="s">
        <v>13</v>
      </c>
    </row>
    <row r="6" spans="1:5" x14ac:dyDescent="0.25">
      <c r="A6" s="7" t="s">
        <v>28</v>
      </c>
    </row>
    <row r="7" spans="1:5" x14ac:dyDescent="0.25">
      <c r="A7" s="7" t="str">
        <f>CONCATENATE("WHERE ROUTINE_NAME = '",RoutineName,"')",)</f>
        <v>WHERE ROUTINE_NAME = 'sp_GetParamSetConventional')</v>
      </c>
    </row>
    <row r="8" spans="1:5" x14ac:dyDescent="0.25">
      <c r="A8" s="7" t="str">
        <f>CONCATENATE("DROP PROCEDURE ",CHAR(34),RoutineName,CHAR(34))</f>
        <v>DROP PROCEDURE "sp_GetParamSetConventional"</v>
      </c>
    </row>
    <row r="9" spans="1:5" ht="15.75" x14ac:dyDescent="0.25">
      <c r="A9" s="7" t="s">
        <v>13</v>
      </c>
      <c r="D9" s="8" t="s">
        <v>19</v>
      </c>
      <c r="E9" s="9" t="s">
        <v>20</v>
      </c>
    </row>
    <row r="10" spans="1:5" ht="15.75" x14ac:dyDescent="0.25">
      <c r="A10" s="10" t="s">
        <v>45</v>
      </c>
      <c r="D10" s="8"/>
      <c r="E10" s="9"/>
    </row>
    <row r="11" spans="1:5" ht="15.75" x14ac:dyDescent="0.25">
      <c r="A11" s="10" t="s">
        <v>46</v>
      </c>
      <c r="D11" s="8"/>
      <c r="E11" s="12" t="s">
        <v>62</v>
      </c>
    </row>
    <row r="12" spans="1:5" ht="15.75" x14ac:dyDescent="0.25">
      <c r="A12" s="10" t="s">
        <v>55</v>
      </c>
      <c r="D12" s="8"/>
      <c r="E12" s="8" t="s">
        <v>63</v>
      </c>
    </row>
    <row r="13" spans="1:5" ht="15.75" x14ac:dyDescent="0.25">
      <c r="A13" s="10" t="s">
        <v>70</v>
      </c>
      <c r="D13" s="8"/>
      <c r="E13" s="8" t="s">
        <v>68</v>
      </c>
    </row>
    <row r="14" spans="1:5" ht="15.75" x14ac:dyDescent="0.25">
      <c r="A14" s="10" t="s">
        <v>47</v>
      </c>
      <c r="D14" s="8"/>
      <c r="E14" s="8"/>
    </row>
    <row r="15" spans="1:5" ht="15.75" x14ac:dyDescent="0.25">
      <c r="A15" s="7" t="s">
        <v>30</v>
      </c>
      <c r="E15" s="8"/>
    </row>
    <row r="16" spans="1:5" ht="15.75" x14ac:dyDescent="0.25">
      <c r="A16" s="7" t="str">
        <f>CONCATENATE(CHAR(34),RoutineName,CHAR(34))</f>
        <v>"sp_GetParamSetConventional"</v>
      </c>
      <c r="E16" s="8"/>
    </row>
    <row r="17" spans="1:1" x14ac:dyDescent="0.25">
      <c r="A17" s="7" t="s">
        <v>31</v>
      </c>
    </row>
    <row r="18" spans="1:1" x14ac:dyDescent="0.25">
      <c r="A18" s="7" t="s">
        <v>10</v>
      </c>
    </row>
    <row r="19" spans="1:1" x14ac:dyDescent="0.25">
      <c r="A19" s="7" t="s">
        <v>32</v>
      </c>
    </row>
    <row r="20" spans="1:1" x14ac:dyDescent="0.25">
      <c r="A20" s="7" t="s">
        <v>49</v>
      </c>
    </row>
    <row r="21" spans="1:1" x14ac:dyDescent="0.25">
      <c r="A21" s="7" t="s">
        <v>98</v>
      </c>
    </row>
    <row r="22" spans="1:1" x14ac:dyDescent="0.25">
      <c r="A22" s="7" t="s">
        <v>89</v>
      </c>
    </row>
    <row r="23" spans="1:1" x14ac:dyDescent="0.25">
      <c r="A23" s="7" t="s">
        <v>90</v>
      </c>
    </row>
    <row r="24" spans="1:1" x14ac:dyDescent="0.25">
      <c r="A24" s="7" t="s">
        <v>91</v>
      </c>
    </row>
    <row r="25" spans="1:1" x14ac:dyDescent="0.25">
      <c r="A25" s="7" t="s">
        <v>92</v>
      </c>
    </row>
    <row r="26" spans="1:1" x14ac:dyDescent="0.25">
      <c r="A26" s="7" t="s">
        <v>50</v>
      </c>
    </row>
    <row r="27" spans="1:1" x14ac:dyDescent="0.25">
      <c r="A27" s="7" t="s">
        <v>97</v>
      </c>
    </row>
    <row r="28" spans="1:1" x14ac:dyDescent="0.25">
      <c r="A28" s="7" t="s">
        <v>93</v>
      </c>
    </row>
    <row r="29" spans="1:1" x14ac:dyDescent="0.25">
      <c r="A29" s="7" t="s">
        <v>94</v>
      </c>
    </row>
    <row r="30" spans="1:1" x14ac:dyDescent="0.25">
      <c r="A30" s="7" t="s">
        <v>95</v>
      </c>
    </row>
    <row r="31" spans="1:1" x14ac:dyDescent="0.25">
      <c r="A31" s="7" t="s">
        <v>96</v>
      </c>
    </row>
    <row r="32" spans="1:1" x14ac:dyDescent="0.25">
      <c r="A32" s="7" t="s">
        <v>51</v>
      </c>
    </row>
    <row r="33" spans="1:1" x14ac:dyDescent="0.25">
      <c r="A33" s="7"/>
    </row>
    <row r="34" spans="1:1" x14ac:dyDescent="0.25">
      <c r="A34" s="10" t="s">
        <v>52</v>
      </c>
    </row>
    <row r="35" spans="1:1" x14ac:dyDescent="0.25">
      <c r="A35" s="7" t="s">
        <v>99</v>
      </c>
    </row>
    <row r="36" spans="1:1" x14ac:dyDescent="0.25">
      <c r="A36" s="7"/>
    </row>
    <row r="37" spans="1:1" x14ac:dyDescent="0.25">
      <c r="A37" s="10" t="s">
        <v>53</v>
      </c>
    </row>
    <row r="38" spans="1:1" x14ac:dyDescent="0.25">
      <c r="A38" s="10" t="s">
        <v>100</v>
      </c>
    </row>
    <row r="39" spans="1:1" x14ac:dyDescent="0.25">
      <c r="A39" s="10"/>
    </row>
    <row r="40" spans="1:1" x14ac:dyDescent="0.25">
      <c r="A40" s="10" t="s">
        <v>73</v>
      </c>
    </row>
    <row r="41" spans="1:1" x14ac:dyDescent="0.25">
      <c r="A41" s="10" t="s">
        <v>74</v>
      </c>
    </row>
    <row r="42" spans="1:1" x14ac:dyDescent="0.25">
      <c r="A42" s="10" t="s">
        <v>75</v>
      </c>
    </row>
    <row r="43" spans="1:1" x14ac:dyDescent="0.25">
      <c r="A43" s="10" t="s">
        <v>76</v>
      </c>
    </row>
    <row r="44" spans="1:1" x14ac:dyDescent="0.25">
      <c r="A44" s="10" t="s">
        <v>77</v>
      </c>
    </row>
    <row r="45" spans="1:1" x14ac:dyDescent="0.25">
      <c r="A45" s="10" t="s">
        <v>78</v>
      </c>
    </row>
    <row r="46" spans="1:1" x14ac:dyDescent="0.25">
      <c r="A46" s="10" t="s">
        <v>79</v>
      </c>
    </row>
    <row r="47" spans="1:1" x14ac:dyDescent="0.25">
      <c r="A47" s="10" t="s">
        <v>80</v>
      </c>
    </row>
    <row r="48" spans="1:1" x14ac:dyDescent="0.25">
      <c r="A48" s="10" t="s">
        <v>81</v>
      </c>
    </row>
    <row r="49" spans="1:1" x14ac:dyDescent="0.25">
      <c r="A49" s="10"/>
    </row>
    <row r="50" spans="1:1" x14ac:dyDescent="0.25">
      <c r="A50" s="10"/>
    </row>
    <row r="51" spans="1:1" x14ac:dyDescent="0.25">
      <c r="A51" s="10" t="s">
        <v>54</v>
      </c>
    </row>
    <row r="52" spans="1:1" x14ac:dyDescent="0.25">
      <c r="A52" s="10" t="s">
        <v>82</v>
      </c>
    </row>
    <row r="53" spans="1:1" x14ac:dyDescent="0.25">
      <c r="A53" s="10" t="s">
        <v>83</v>
      </c>
    </row>
    <row r="54" spans="1:1" x14ac:dyDescent="0.25">
      <c r="A54" s="10" t="s">
        <v>84</v>
      </c>
    </row>
    <row r="55" spans="1:1" x14ac:dyDescent="0.25">
      <c r="A55" s="10" t="s">
        <v>86</v>
      </c>
    </row>
    <row r="56" spans="1:1" x14ac:dyDescent="0.25">
      <c r="A56" s="10" t="s">
        <v>87</v>
      </c>
    </row>
    <row r="57" spans="1:1" x14ac:dyDescent="0.25">
      <c r="A57" s="10" t="s">
        <v>85</v>
      </c>
    </row>
    <row r="58" spans="1:1" x14ac:dyDescent="0.25">
      <c r="A58" s="10" t="s">
        <v>88</v>
      </c>
    </row>
    <row r="59" spans="1:1" x14ac:dyDescent="0.25">
      <c r="A59" s="10"/>
    </row>
    <row r="60" spans="1:1" x14ac:dyDescent="0.25">
      <c r="A60" s="10" t="str">
        <f>CONCATENATE(" -- ",Generator!A19," datatype")</f>
        <v xml:space="preserve"> -- REAL datatype</v>
      </c>
    </row>
    <row r="61" spans="1:1" x14ac:dyDescent="0.25">
      <c r="A61" s="13" t="str">
        <f>IF(Generator!B21&gt;0,CONCATENATE(" SELECT ",Generator!B21," AS ParamID,CAST(",Generator!C21," AS REAL) AS ParamValue FROM ",SourceTable,Where),"")</f>
        <v xml:space="preserve"> SELECT 1 AS ParamID,CAST(Level1 AS REAL) AS ParamValue FROM RecipeConventional2 WHERE RecipeName = @ParamValue1 AND ProductionLine = @ParamValue2</v>
      </c>
    </row>
    <row r="62" spans="1:1" x14ac:dyDescent="0.25">
      <c r="A62" s="13" t="str">
        <f>IF(Generator!B22&gt;0,CONCATENATE("  UNION SELECT ",Generator!B22," AS ParamID,CAST(",Generator!C22," AS REAL) AS ParamValue FROM ",SourceTable,Where),"")</f>
        <v xml:space="preserve">  UNION SELECT 2 AS ParamID,CAST(Level2 AS REAL) AS ParamValue FROM RecipeConventional2 WHERE RecipeName = @ParamValue1 AND ProductionLine = @ParamValue2</v>
      </c>
    </row>
    <row r="63" spans="1:1" x14ac:dyDescent="0.25">
      <c r="A63" s="13" t="str">
        <f>IF(Generator!B23&gt;0,CONCATENATE("  UNION SELECT ",Generator!B23," AS ParamID,CAST(",Generator!C23," AS REAL) AS ParamValue FROM ",SourceTable,Where),"")</f>
        <v xml:space="preserve">  UNION SELECT 3 AS ParamID,CAST(Level3 AS REAL) AS ParamValue FROM RecipeConventional2 WHERE RecipeName = @ParamValue1 AND ProductionLine = @ParamValue2</v>
      </c>
    </row>
    <row r="64" spans="1:1" x14ac:dyDescent="0.25">
      <c r="A64" s="13" t="str">
        <f>IF(Generator!B25&gt;0,CONCATENATE("  UNION SELECT ",Generator!B25," AS ParamID,CAST(",Generator!C25," AS REAL) AS ParamValue FROM ",SourceTable,Where),"")</f>
        <v/>
      </c>
    </row>
    <row r="65" spans="1:5" ht="15.75" x14ac:dyDescent="0.25">
      <c r="A65" s="13" t="str">
        <f>IF(Generator!B26&gt;0,CONCATENATE("  UNION SELECT ",Generator!B26," AS ParamID,CAST(",Generator!C26," AS REAL) AS ParamValue FROM ",SourceTable,Where),"")</f>
        <v/>
      </c>
      <c r="D65" s="8" t="s">
        <v>21</v>
      </c>
      <c r="E65" s="9" t="s">
        <v>22</v>
      </c>
    </row>
    <row r="66" spans="1:5" x14ac:dyDescent="0.25">
      <c r="A66" s="13" t="str">
        <f>IF(Generator!B27&gt;0,CONCATENATE("  UNION SELECT ",Generator!B27," AS ParamID,CAST(",Generator!C27," AS REAL) AS ParamValue FROM ",SourceTable,Where),"")</f>
        <v/>
      </c>
    </row>
    <row r="67" spans="1:5" x14ac:dyDescent="0.25">
      <c r="A67" s="13" t="str">
        <f>IF(Generator!B28&gt;0,CONCATENATE("  UNION SELECT ",Generator!B28," AS ParamID,CAST(",Generator!C28," AS REAL) AS ParamValue FROM ",SourceTable,Where),"")</f>
        <v/>
      </c>
    </row>
    <row r="68" spans="1:5" x14ac:dyDescent="0.25">
      <c r="A68" s="13" t="str">
        <f>IF(Generator!B29&gt;0,CONCATENATE("  UNION SELECT ",Generator!B29," AS ParamID,CAST(",Generator!C29," AS REAL) AS ParamValue FROM ",SourceTable,Where),"")</f>
        <v/>
      </c>
    </row>
    <row r="69" spans="1:5" x14ac:dyDescent="0.25">
      <c r="A69" s="13" t="str">
        <f>IF(Generator!B30&gt;0,CONCATENATE("  UNION SELECT ",Generator!B30," AS ParamID,CAST(",Generator!C30," AS REAL) AS ParamValue FROM ",SourceTable,Where),"")</f>
        <v/>
      </c>
    </row>
    <row r="70" spans="1:5" x14ac:dyDescent="0.25">
      <c r="A70" s="13" t="str">
        <f>IF(Generator!B31&gt;0,CONCATENATE("  UNION SELECT ",Generator!B31," AS ParamID,CAST(",Generator!C31," AS REAL) AS ParamValue FROM ",SourceTable,Where),"")</f>
        <v/>
      </c>
    </row>
    <row r="71" spans="1:5" x14ac:dyDescent="0.25">
      <c r="A71" s="13" t="str">
        <f>IF(Generator!B32&gt;0,CONCATENATE("  UNION SELECT ",Generator!B32," AS ParamID,CAST(",Generator!C32," AS REAL) AS ParamValue FROM ",SourceTable,Where),"")</f>
        <v/>
      </c>
    </row>
    <row r="72" spans="1:5" x14ac:dyDescent="0.25">
      <c r="A72" s="13" t="str">
        <f>IF(Generator!B33&gt;0,CONCATENATE("  UNION SELECT ",Generator!B33," AS ParamID,CAST(",Generator!C33," AS REAL) AS ParamValue FROM ",SourceTable,Where),"")</f>
        <v/>
      </c>
    </row>
    <row r="73" spans="1:5" x14ac:dyDescent="0.25">
      <c r="A73" s="13" t="str">
        <f>IF(Generator!B34&gt;0,CONCATENATE("  UNION SELECT ",Generator!B34," AS ParamID,CAST(",Generator!C34," AS REAL) AS ParamValue FROM ",SourceTable,Where),"")</f>
        <v/>
      </c>
    </row>
    <row r="74" spans="1:5" x14ac:dyDescent="0.25">
      <c r="A74" s="13" t="str">
        <f>IF(Generator!B35&gt;0,CONCATENATE("  UNION SELECT ",Generator!B35," AS ParamID,CAST(",Generator!C35," AS REAL) AS ParamValue FROM ",SourceTable,Where),"")</f>
        <v/>
      </c>
    </row>
    <row r="75" spans="1:5" x14ac:dyDescent="0.25">
      <c r="A75" s="13" t="str">
        <f>IF(Generator!B35&gt;0,CONCATENATE("  UNION SELECT ",Generator!B35," AS ParamID,CAST(",Generator!C35," AS REAL) AS ParamValue FROM ",SourceTable,Where),"")</f>
        <v/>
      </c>
    </row>
    <row r="76" spans="1:5" x14ac:dyDescent="0.25">
      <c r="A76" s="13" t="str">
        <f>IF(Generator!B36&gt;0,CONCATENATE("  UNION SELECT ",Generator!B36," AS ParamID,CAST(",Generator!C36," AS REAL) AS ParamValue FROM ",SourceTable,Where),"")</f>
        <v/>
      </c>
    </row>
    <row r="77" spans="1:5" x14ac:dyDescent="0.25">
      <c r="A77" s="13" t="str">
        <f>IF(Generator!B37&gt;0,CONCATENATE("  UNION SELECT ",Generator!B37," AS ParamID,CAST(",Generator!C37," AS REAL) AS ParamValue FROM ",SourceTable,Where),"")</f>
        <v/>
      </c>
    </row>
    <row r="78" spans="1:5" x14ac:dyDescent="0.25">
      <c r="A78" s="13" t="str">
        <f>IF(Generator!B38&gt;0,CONCATENATE("  UNION SELECT ",Generator!B38," AS ParamID,CAST(",Generator!C38," AS REAL) AS ParamValue FROM ",SourceTable,Where),"")</f>
        <v/>
      </c>
    </row>
    <row r="79" spans="1:5" x14ac:dyDescent="0.25">
      <c r="A79" s="13" t="str">
        <f>IF(Generator!B39&gt;0,CONCATENATE("  UNION SELECT ",Generator!B39," AS ParamID,CAST(",Generator!C39," AS REAL) AS ParamValue FROM ",SourceTable,Where),"")</f>
        <v/>
      </c>
    </row>
    <row r="80" spans="1:5" x14ac:dyDescent="0.25">
      <c r="A80" s="13" t="str">
        <f>IF(Generator!B40&gt;0,CONCATENATE("  UNION SELECT ",Generator!B40," AS ParamID,CAST(",Generator!C40," AS REAL) AS ParamValue FROM ",SourceTable,Where),"")</f>
        <v/>
      </c>
    </row>
    <row r="81" spans="1:1" x14ac:dyDescent="0.25">
      <c r="A81" s="13"/>
    </row>
    <row r="82" spans="1:1" x14ac:dyDescent="0.25">
      <c r="A82" s="14" t="s">
        <v>69</v>
      </c>
    </row>
    <row r="83" spans="1:1" x14ac:dyDescent="0.25">
      <c r="A83" s="10" t="str">
        <f>CONCATENATE(" -- ",Generator!A42," datatype")</f>
        <v xml:space="preserve"> -- INT datatype</v>
      </c>
    </row>
    <row r="84" spans="1:1" x14ac:dyDescent="0.25">
      <c r="A84" s="13" t="str">
        <f>IF(Generator!B44&gt;0,CONCATENATE(" SELECT ",Generator!B44," AS ParamID,CAST(",Generator!C44," AS SMALLINT) AS ParamValue FROM ",SourceTable,Where),"")</f>
        <v xml:space="preserve"> SELECT 10002 AS ParamID,CAST(ProductionLine AS SMALLINT) AS ParamValue FROM RecipeConventional2 WHERE RecipeName = @ParamValue1 AND ProductionLine = @ParamValue2</v>
      </c>
    </row>
    <row r="85" spans="1:1" x14ac:dyDescent="0.25">
      <c r="A85" s="13" t="str">
        <f>IF(Generator!B45&gt;0,CONCATENATE("  UNION SELECT ",Generator!B45," AS ParamID,CAST(",Generator!C45," AS SMALLINT) AS ParamValue FROM ",SourceTable,Where),"")</f>
        <v/>
      </c>
    </row>
    <row r="86" spans="1:1" x14ac:dyDescent="0.25">
      <c r="A86" s="13" t="str">
        <f>IF(Generator!B46&gt;0,CONCATENATE("  UNION SELECT ",Generator!B46," AS ParamID,CAST(",Generator!C46," AS SMALLINT) AS ParamValue FROM ",SourceTable,Where),"")</f>
        <v/>
      </c>
    </row>
    <row r="87" spans="1:1" x14ac:dyDescent="0.25">
      <c r="A87" s="13" t="str">
        <f>IF(Generator!B47&gt;0,CONCATENATE("  UNION SELECT ",Generator!B47," AS ParamID,CAST(",Generator!C47," AS SMALLINT) AS ParamValue FROM ",SourceTable,Where),"")</f>
        <v/>
      </c>
    </row>
    <row r="88" spans="1:1" x14ac:dyDescent="0.25">
      <c r="A88" s="13" t="str">
        <f>IF(Generator!B48&gt;0,CONCATENATE("  UNION SELECT ",Generator!B48," AS ParamID,CAST(",Generator!C48," AS SMALLINT) AS ParamValue FROM ",SourceTable,Where),"")</f>
        <v/>
      </c>
    </row>
    <row r="89" spans="1:1" x14ac:dyDescent="0.25">
      <c r="A89" s="13" t="str">
        <f>IF(Generator!B49&gt;0,CONCATENATE("  UNION SELECT ",Generator!B49," AS ParamID,CAST(",Generator!C49," AS SMALLINT) AS ParamValue FROM ",SourceTable,Where),"")</f>
        <v/>
      </c>
    </row>
    <row r="90" spans="1:1" x14ac:dyDescent="0.25">
      <c r="A90" s="13" t="str">
        <f>IF(Generator!B50&gt;0,CONCATENATE("  UNION SELECT ",Generator!B50," AS ParamID,CAST(",Generator!C50," AS SMALLINT) AS ParamValue FROM ",SourceTable,Where),"")</f>
        <v/>
      </c>
    </row>
    <row r="91" spans="1:1" x14ac:dyDescent="0.25">
      <c r="A91" s="13" t="str">
        <f>IF(Generator!B51&gt;0,CONCATENATE("  UNION SELECT ",Generator!B51," AS ParamID,CAST(",Generator!C51," AS SMALLINT) AS ParamValue FROM ",SourceTable,Where),"")</f>
        <v/>
      </c>
    </row>
    <row r="92" spans="1:1" x14ac:dyDescent="0.25">
      <c r="A92" s="13" t="str">
        <f>IF(Generator!B52&gt;0,CONCATENATE("  UNION SELECT ",Generator!B52," AS ParamID,CAST(",Generator!C52," AS SMALLINT) AS ParamValue FROM ",SourceTable,Where),"")</f>
        <v/>
      </c>
    </row>
    <row r="93" spans="1:1" x14ac:dyDescent="0.25">
      <c r="A93" s="13" t="str">
        <f>IF(Generator!B53&gt;0,CONCATENATE("  UNION SELECT ",Generator!B53," AS ParamID,CAST(",Generator!C53," AS SMALLINT) AS ParamValue FROM ",SourceTable,Where),"")</f>
        <v/>
      </c>
    </row>
    <row r="94" spans="1:1" x14ac:dyDescent="0.25">
      <c r="A94" s="13" t="str">
        <f>IF(Generator!B54&gt;0,CONCATENATE("  UNION SELECT ",Generator!B54," AS ParamID,CAST(",Generator!C54," AS SMALLINT) AS ParamValue FROM ",SourceTable,Where),"")</f>
        <v/>
      </c>
    </row>
    <row r="95" spans="1:1" x14ac:dyDescent="0.25">
      <c r="A95" s="13" t="str">
        <f>IF(Generator!B55&gt;0,CONCATENATE("  UNION SELECT ",Generator!B55," AS ParamID,CAST(",Generator!C55," AS SMALLINT) AS ParamValue FROM ",SourceTable,Where),"")</f>
        <v/>
      </c>
    </row>
    <row r="96" spans="1:1" x14ac:dyDescent="0.25">
      <c r="A96" s="13" t="str">
        <f>IF(Generator!B56&gt;0,CONCATENATE("  UNION SELECT ",Generator!B56," AS ParamID,CAST(",Generator!C56," AS SMALLINT) AS ParamValue FROM ",SourceTable,Where),"")</f>
        <v/>
      </c>
    </row>
    <row r="97" spans="1:5" x14ac:dyDescent="0.25">
      <c r="A97" s="13" t="str">
        <f>IF(Generator!B57&gt;0,CONCATENATE("  UNION SELECT ",Generator!B57," AS ParamID,CAST(",Generator!C57," AS SMALLINT) AS ParamValue FROM ",SourceTable,Where),"")</f>
        <v/>
      </c>
    </row>
    <row r="98" spans="1:5" x14ac:dyDescent="0.25">
      <c r="A98" s="13" t="str">
        <f>IF(Generator!B58&gt;0,CONCATENATE("  UNION SELECT ",Generator!B58," AS ParamID,CAST(",Generator!C58," AS SMALLINT) AS ParamValue FROM ",SourceTable,Where),"")</f>
        <v/>
      </c>
    </row>
    <row r="99" spans="1:5" x14ac:dyDescent="0.25">
      <c r="A99" s="13" t="str">
        <f>IF(Generator!B59&gt;0,CONCATENATE("  UNION SELECT ",Generator!B59," AS ParamID,CAST(",Generator!C59," AS SMALLINT) AS ParamValue FROM ",SourceTable,Where),"")</f>
        <v/>
      </c>
    </row>
    <row r="100" spans="1:5" ht="15.75" x14ac:dyDescent="0.25">
      <c r="A100" s="13" t="str">
        <f>IF(Generator!B60&gt;0,CONCATENATE("  UNION SELECT ",Generator!B60," AS ParamID,CAST(",Generator!C60," AS SMALLINT) AS ParamValue FROM ",SourceTable,Where),"")</f>
        <v/>
      </c>
      <c r="D100" s="8" t="s">
        <v>23</v>
      </c>
      <c r="E100" s="9" t="s">
        <v>61</v>
      </c>
    </row>
    <row r="101" spans="1:5" x14ac:dyDescent="0.25">
      <c r="A101" s="13" t="str">
        <f>IF(Generator!B61&gt;0,CONCATENATE("  UNION SELECT ",Generator!B61," AS ParamID,CAST(",Generator!C61," AS SMALLINT) AS ParamValue FROM ",SourceTable,Where),"")</f>
        <v/>
      </c>
    </row>
    <row r="102" spans="1:5" x14ac:dyDescent="0.25">
      <c r="A102" s="13" t="str">
        <f>IF(Generator!B62&gt;0,CONCATENATE("  UNION SELECT ",Generator!B62," AS ParamID,CAST(",Generator!C62," AS SMALLINT) AS ParamValue FROM ",SourceTable,Where),"")</f>
        <v/>
      </c>
    </row>
    <row r="103" spans="1:5" x14ac:dyDescent="0.25">
      <c r="A103" s="13" t="str">
        <f>IF(Generator!B63&gt;0,CONCATENATE("  UNION SELECT ",Generator!B63," AS ParamID,CAST(",Generator!C63," AS SMALLINT) AS ParamValue FROM ",SourceTable,Where),"")</f>
        <v/>
      </c>
    </row>
    <row r="104" spans="1:5" x14ac:dyDescent="0.25">
      <c r="A104" s="13"/>
    </row>
    <row r="105" spans="1:5" x14ac:dyDescent="0.25">
      <c r="A105" s="14" t="s">
        <v>69</v>
      </c>
    </row>
    <row r="106" spans="1:5" x14ac:dyDescent="0.25">
      <c r="A106" s="10" t="str">
        <f>CONCATENATE(" -- ",Generator!A65," datatype")</f>
        <v xml:space="preserve"> -- DINT datatype</v>
      </c>
    </row>
    <row r="107" spans="1:5" x14ac:dyDescent="0.25">
      <c r="A107" s="13" t="str">
        <f>IF(Generator!B67&gt;0,CONCATENATE(" SELECT ",Generator!B67," AS ParamID,CAST(",Generator!C67," AS INT) AS ParamValue FROM ",SourceTable,Where),"")</f>
        <v xml:space="preserve"> SELECT 15001 AS ParamID,CAST(SetID AS INT) AS ParamValue FROM RecipeConventional2 WHERE RecipeName = @ParamValue1 AND ProductionLine = @ParamValue2</v>
      </c>
    </row>
    <row r="108" spans="1:5" x14ac:dyDescent="0.25">
      <c r="A108" s="13" t="str">
        <f>IF(Generator!B68&gt;0,CONCATENATE("  UNION SELECT ",Generator!B68," AS ParamID,CAST(",Generator!C68," AS INT) AS ParamValue FROM ",SourceTable,Where),"")</f>
        <v xml:space="preserve">  UNION SELECT 15002 AS ParamID,CAST(DataID AS INT) AS ParamValue FROM RecipeConventional2 WHERE RecipeName = @ParamValue1 AND ProductionLine = @ParamValue2</v>
      </c>
    </row>
    <row r="109" spans="1:5" x14ac:dyDescent="0.25">
      <c r="A109" s="13" t="str">
        <f>IF(Generator!B69&gt;0,CONCATENATE("  UNION SELECT ",Generator!B69," AS ParamID,CAST(",Generator!C69," AS INT) AS ParamValue FROM ",SourceTable,Where),"")</f>
        <v/>
      </c>
    </row>
    <row r="110" spans="1:5" x14ac:dyDescent="0.25">
      <c r="A110" s="13" t="str">
        <f>IF(Generator!B70&gt;0,CONCATENATE("  UNION SELECT ",Generator!B70," AS ParamID,CAST(",Generator!C70," AS INT) AS ParamValue FROM ",SourceTable,Where),"")</f>
        <v/>
      </c>
    </row>
    <row r="111" spans="1:5" x14ac:dyDescent="0.25">
      <c r="A111" s="13" t="str">
        <f>IF(Generator!B71&gt;0,CONCATENATE("  UNION SELECT ",Generator!B71," AS ParamID,CAST(",Generator!C71," AS INT) AS ParamValue FROM ",SourceTable,Where),"")</f>
        <v/>
      </c>
    </row>
    <row r="112" spans="1:5" x14ac:dyDescent="0.25">
      <c r="A112" s="13" t="str">
        <f>IF(Generator!B72&gt;0,CONCATENATE("  UNION SELECT ",Generator!B72," AS ParamID,CAST(",Generator!C72," AS INT) AS ParamValue FROM ",SourceTable,Where),"")</f>
        <v/>
      </c>
    </row>
    <row r="113" spans="1:5" x14ac:dyDescent="0.25">
      <c r="A113" s="13" t="str">
        <f>IF(Generator!B73&gt;0,CONCATENATE("  UNION SELECT ",Generator!B73," AS ParamID,CAST(",Generator!C73," AS INT) AS ParamValue FROM ",SourceTable,Where),"")</f>
        <v/>
      </c>
    </row>
    <row r="114" spans="1:5" x14ac:dyDescent="0.25">
      <c r="A114" s="13" t="str">
        <f>IF(Generator!B74&gt;0,CONCATENATE("  UNION SELECT ",Generator!B74," AS ParamID,CAST(",Generator!C74," AS INT) AS ParamValue FROM ",SourceTable,Where),"")</f>
        <v/>
      </c>
    </row>
    <row r="115" spans="1:5" x14ac:dyDescent="0.25">
      <c r="A115" s="13" t="str">
        <f>IF(Generator!B75&gt;0,CONCATENATE("  UNION SELECT ",Generator!B75," AS ParamID,CAST(",Generator!C75," AS INT) AS ParamValue FROM ",SourceTable,Where),"")</f>
        <v/>
      </c>
    </row>
    <row r="116" spans="1:5" ht="15.75" x14ac:dyDescent="0.25">
      <c r="A116" s="13" t="str">
        <f>IF(Generator!B76&gt;0,CONCATENATE("  UNION SELECT ",Generator!B76," AS ParamID,CAST(",Generator!C76," AS INT) AS ParamValue FROM ",SourceTable,Where),"")</f>
        <v/>
      </c>
      <c r="D116" s="8"/>
      <c r="E116" s="9"/>
    </row>
    <row r="117" spans="1:5" x14ac:dyDescent="0.25">
      <c r="A117" s="13" t="str">
        <f>IF(Generator!B77&gt;0,CONCATENATE("  UNION SELECT ",Generator!B77," AS ParamID,CAST(",Generator!C77," AS INT) AS ParamValue FROM ",SourceTable,Where),"")</f>
        <v/>
      </c>
    </row>
    <row r="118" spans="1:5" x14ac:dyDescent="0.25">
      <c r="A118" s="13" t="str">
        <f>IF(Generator!B78&gt;0,CONCATENATE("  UNION SELECT ",Generator!B78," AS ParamID,CAST(",Generator!C78," AS INT) AS ParamValue FROM ",SourceTable,Where),"")</f>
        <v/>
      </c>
    </row>
    <row r="119" spans="1:5" x14ac:dyDescent="0.25">
      <c r="A119" s="13" t="str">
        <f>IF(Generator!B79&gt;0,CONCATENATE("  UNION SELECT ",Generator!B79," AS ParamID,CAST(",Generator!C79," AS INT) AS ParamValue FROM ",SourceTable,Where),"")</f>
        <v/>
      </c>
    </row>
    <row r="120" spans="1:5" x14ac:dyDescent="0.25">
      <c r="A120" s="13" t="str">
        <f>IF(Generator!B80&gt;0,CONCATENATE("  UNION SELECT ",Generator!B80," AS ParamID,CAST(",Generator!C80," AS INT) AS ParamValue FROM ",SourceTable,Where),"")</f>
        <v/>
      </c>
    </row>
    <row r="121" spans="1:5" x14ac:dyDescent="0.25">
      <c r="A121" s="13" t="str">
        <f>IF(Generator!B81&gt;0,CONCATENATE("  UNION SELECT ",Generator!B81," AS ParamID,CAST(",Generator!C81," AS INT) AS ParamValue FROM ",SourceTable,Where),"")</f>
        <v/>
      </c>
    </row>
    <row r="122" spans="1:5" x14ac:dyDescent="0.25">
      <c r="A122" s="13" t="str">
        <f>IF(Generator!B82&gt;0,CONCATENATE("  UNION SELECT ",Generator!B82," AS ParamID,CAST(",Generator!C82," AS INT) AS ParamValue FROM ",SourceTable,Where),"")</f>
        <v/>
      </c>
    </row>
    <row r="123" spans="1:5" x14ac:dyDescent="0.25">
      <c r="A123" s="13" t="str">
        <f>IF(Generator!B83&gt;0,CONCATENATE("  UNION SELECT ",Generator!B83," AS ParamID,CAST(",Generator!C83," AS INT) AS ParamValue FROM ",SourceTable,Where),"")</f>
        <v/>
      </c>
    </row>
    <row r="124" spans="1:5" x14ac:dyDescent="0.25">
      <c r="A124" s="13" t="str">
        <f>IF(Generator!B84&gt;0,CONCATENATE("  UNION SELECT ",Generator!B84," AS ParamID,CAST(",Generator!C84," AS INT) AS ParamValue FROM ",SourceTable,Where),"")</f>
        <v/>
      </c>
    </row>
    <row r="125" spans="1:5" x14ac:dyDescent="0.25">
      <c r="A125" s="13" t="str">
        <f>IF(Generator!B85&gt;0,CONCATENATE("  UNION SELECT ",Generator!B85," AS ParamID,CAST(",Generator!C85," AS INT) AS ParamValue FROM ",SourceTable,Where),"")</f>
        <v/>
      </c>
    </row>
    <row r="126" spans="1:5" x14ac:dyDescent="0.25">
      <c r="A126" s="13" t="str">
        <f>IF(Generator!B86&gt;0,CONCATENATE("  UNION SELECT ",Generator!B86," AS ParamID,CAST(",Generator!C86," AS INT) AS ParamValue FROM ",SourceTable,Where),"")</f>
        <v/>
      </c>
    </row>
    <row r="127" spans="1:5" x14ac:dyDescent="0.25">
      <c r="A127" s="13"/>
    </row>
    <row r="128" spans="1:5" x14ac:dyDescent="0.25">
      <c r="A128" s="14" t="s">
        <v>69</v>
      </c>
    </row>
    <row r="129" spans="1:5" x14ac:dyDescent="0.25">
      <c r="A129" s="10" t="str">
        <f>CONCATENATE(" -- ",Generator!A88," datatype")</f>
        <v xml:space="preserve"> -- BOOL datatype</v>
      </c>
    </row>
    <row r="130" spans="1:5" x14ac:dyDescent="0.25">
      <c r="A130" s="13" t="str">
        <f>IF(Generator!B90&gt;0,CONCATENATE(" SELECT ",Generator!B90," AS ParamID,CAST(",Generator!C90," AS BIT) AS ParamValue FROM ",SourceTable,Where),"")</f>
        <v xml:space="preserve"> SELECT 20002 AS ParamID,CAST(Valve1 AS BIT) AS ParamValue FROM RecipeConventional2 WHERE RecipeName = @ParamValue1 AND ProductionLine = @ParamValue2</v>
      </c>
    </row>
    <row r="131" spans="1:5" x14ac:dyDescent="0.25">
      <c r="A131" s="13" t="str">
        <f>IF(Generator!B91&gt;0,CONCATENATE("  UNION SELECT ",Generator!B91," AS ParamID,CAST(",Generator!C91," AS BIT) AS ParamValue FROM ",SourceTable,Where),"")</f>
        <v xml:space="preserve">  UNION SELECT 20003 AS ParamID,CAST(Valve2 AS BIT) AS ParamValue FROM RecipeConventional2 WHERE RecipeName = @ParamValue1 AND ProductionLine = @ParamValue2</v>
      </c>
    </row>
    <row r="132" spans="1:5" x14ac:dyDescent="0.25">
      <c r="A132" s="13" t="str">
        <f>IF(Generator!B92&gt;0,CONCATENATE("  UNION SELECT ",Generator!B92," AS ParamID,CAST(",Generator!C92," AS BIT) AS ParamValue FROM ",SourceTable,Where),"")</f>
        <v xml:space="preserve">  UNION SELECT 20004 AS ParamID,CAST(Valve3 AS BIT) AS ParamValue FROM RecipeConventional2 WHERE RecipeName = @ParamValue1 AND ProductionLine = @ParamValue2</v>
      </c>
    </row>
    <row r="133" spans="1:5" x14ac:dyDescent="0.25">
      <c r="A133" s="13" t="str">
        <f>IF(Generator!B93&gt;0,CONCATENATE("  UNION SELECT ",Generator!B93," AS ParamID,CAST(",Generator!C93," AS BIT) AS ParamValue FROM ",SourceTable,Where),"")</f>
        <v xml:space="preserve">  UNION SELECT 20005 AS ParamID,CAST(Valve4 AS BIT) AS ParamValue FROM RecipeConventional2 WHERE RecipeName = @ParamValue1 AND ProductionLine = @ParamValue2</v>
      </c>
    </row>
    <row r="134" spans="1:5" x14ac:dyDescent="0.25">
      <c r="A134" s="13" t="str">
        <f>IF(Generator!B94&gt;0,CONCATENATE("  UNION SELECT ",Generator!B94," AS ParamID,CAST(",Generator!C94," AS BIT) AS ParamValue FROM ",SourceTable,Where),"")</f>
        <v/>
      </c>
    </row>
    <row r="135" spans="1:5" x14ac:dyDescent="0.25">
      <c r="A135" s="13" t="str">
        <f>IF(Generator!B95&gt;0,CONCATENATE("  UNION SELECT ",Generator!B95," AS ParamID,CAST(",Generator!C95," AS BIT) AS ParamValue FROM ",SourceTable,Where),"")</f>
        <v/>
      </c>
    </row>
    <row r="136" spans="1:5" ht="15.75" x14ac:dyDescent="0.25">
      <c r="A136" s="13" t="str">
        <f>IF(Generator!B96&gt;0,CONCATENATE("  UNION SELECT ",Generator!B96," AS ParamID,CAST(",Generator!C96," AS BIT) AS ParamValue FROM ",SourceTable,Where),"")</f>
        <v/>
      </c>
      <c r="D136" s="8"/>
      <c r="E136" s="9"/>
    </row>
    <row r="137" spans="1:5" x14ac:dyDescent="0.25">
      <c r="A137" s="13" t="str">
        <f>IF(Generator!B97&gt;0,CONCATENATE("  UNION SELECT ",Generator!B97," AS ParamID,CAST(",Generator!C97," AS BIT) AS ParamValue FROM ",SourceTable,Where),"")</f>
        <v/>
      </c>
    </row>
    <row r="138" spans="1:5" x14ac:dyDescent="0.25">
      <c r="A138" s="13" t="str">
        <f>IF(Generator!B98&gt;0,CONCATENATE("  UNION SELECT ",Generator!B98," AS ParamID,CAST(",Generator!C98," AS BIT) AS ParamValue FROM ",SourceTable,Where),"")</f>
        <v/>
      </c>
    </row>
    <row r="139" spans="1:5" x14ac:dyDescent="0.25">
      <c r="A139" s="13" t="str">
        <f>IF(Generator!B99&gt;0,CONCATENATE("  UNION SELECT ",Generator!B99," AS ParamID,CAST(",Generator!C99," AS BIT) AS ParamValue FROM ",SourceTable,Where),"")</f>
        <v/>
      </c>
    </row>
    <row r="140" spans="1:5" x14ac:dyDescent="0.25">
      <c r="A140" s="13" t="str">
        <f>IF(Generator!B100&gt;0,CONCATENATE("  UNION SELECT ",Generator!B100," AS ParamID,CAST(",Generator!C100," AS BIT) AS ParamValue FROM ",SourceTable,Where),"")</f>
        <v/>
      </c>
    </row>
    <row r="141" spans="1:5" x14ac:dyDescent="0.25">
      <c r="A141" s="13" t="str">
        <f>IF(Generator!B101&gt;0,CONCATENATE("  UNION SELECT ",Generator!B101," AS ParamID,CAST(",Generator!C101," AS BIT) AS ParamValue FROM ",SourceTable,Where),"")</f>
        <v/>
      </c>
    </row>
    <row r="142" spans="1:5" x14ac:dyDescent="0.25">
      <c r="A142" s="13" t="str">
        <f>IF(Generator!B102&gt;0,CONCATENATE("  UNION SELECT ",Generator!B102," AS ParamID,CAST(",Generator!C102," AS BIT) AS ParamValue FROM ",SourceTable,Where),"")</f>
        <v/>
      </c>
    </row>
    <row r="143" spans="1:5" x14ac:dyDescent="0.25">
      <c r="A143" s="13" t="str">
        <f>IF(Generator!B103&gt;0,CONCATENATE("  UNION SELECT ",Generator!B103," AS ParamID,CAST(",Generator!C103," AS BIT) AS ParamValue FROM ",SourceTable,Where),"")</f>
        <v/>
      </c>
    </row>
    <row r="144" spans="1:5" x14ac:dyDescent="0.25">
      <c r="A144" s="13" t="str">
        <f>IF(Generator!B104&gt;0,CONCATENATE("  UNION SELECT ",Generator!B104," AS ParamID,CAST(",Generator!C104," AS BIT) AS ParamValue FROM ",SourceTable,Where),"")</f>
        <v/>
      </c>
    </row>
    <row r="145" spans="1:5" x14ac:dyDescent="0.25">
      <c r="A145" s="13" t="str">
        <f>IF(Generator!B105&gt;0,CONCATENATE("  UNION SELECT ",Generator!B105," AS ParamID,CAST(",Generator!C105," AS BIT) AS ParamValue FROM ",SourceTable,Where),"")</f>
        <v/>
      </c>
    </row>
    <row r="146" spans="1:5" x14ac:dyDescent="0.25">
      <c r="A146" s="13" t="str">
        <f>IF(Generator!B106&gt;0,CONCATENATE("  UNION SELECT ",Generator!B106," AS ParamID,CAST(",Generator!C106," AS BIT) AS ParamValue FROM ",SourceTable,Where),"")</f>
        <v/>
      </c>
    </row>
    <row r="147" spans="1:5" x14ac:dyDescent="0.25">
      <c r="A147" s="13" t="str">
        <f>IF(Generator!B107&gt;0,CONCATENATE("  UNION SELECT ",Generator!B107," AS ParamID,CAST(",Generator!C107," AS BIT) AS ParamValue FROM ",SourceTable,Where),"")</f>
        <v/>
      </c>
    </row>
    <row r="148" spans="1:5" x14ac:dyDescent="0.25">
      <c r="A148" s="13" t="str">
        <f>IF(Generator!B108&gt;0,CONCATENATE("  UNION SELECT ",Generator!B108," AS ParamID,CAST(",Generator!C108," AS BIT) AS ParamValue FROM ",SourceTable,Where),"")</f>
        <v/>
      </c>
    </row>
    <row r="149" spans="1:5" x14ac:dyDescent="0.25">
      <c r="A149" s="13" t="str">
        <f>IF(Generator!B109&gt;0,CONCATENATE("  UNION SELECT ",Generator!B109," AS ParamID,CAST(",Generator!C109," AS BIT) AS ParamValue FROM ",SourceTable,Where),"")</f>
        <v/>
      </c>
    </row>
    <row r="150" spans="1:5" x14ac:dyDescent="0.25">
      <c r="A150" s="13"/>
    </row>
    <row r="151" spans="1:5" x14ac:dyDescent="0.25">
      <c r="A151" s="14" t="s">
        <v>69</v>
      </c>
    </row>
    <row r="152" spans="1:5" x14ac:dyDescent="0.25">
      <c r="A152" s="10" t="str">
        <f>CONCATENATE(" -- ",Generator!A111," datatype")</f>
        <v xml:space="preserve"> -- STRING datatype</v>
      </c>
    </row>
    <row r="153" spans="1:5" x14ac:dyDescent="0.25">
      <c r="A153" s="13" t="str">
        <f>IF(Generator!B113&gt;0,CONCATENATE(" SELECT ",Generator!B113," AS ParamID,CAST(",Generator!C113," AS VARCHAR(254)) AS ParamValue FROM ",SourceTable,Where),"")</f>
        <v xml:space="preserve"> SELECT 30001 AS ParamID,CAST(CONVERT(VARCHAR(254),ChangeTime, 120) AS VARCHAR(254)) AS ParamValue FROM RecipeConventional2 WHERE RecipeName = @ParamValue1 AND ProductionLine = @ParamValue2</v>
      </c>
    </row>
    <row r="154" spans="1:5" x14ac:dyDescent="0.25">
      <c r="A154" s="13" t="str">
        <f>IF(Generator!B114&gt;0,CONCATENATE("  UNION SELECT ",Generator!B114," AS ParamID,CAST(",Generator!C114," AS VARCHAR(254)) AS ParamValue FROM ",SourceTable,Where),"")</f>
        <v xml:space="preserve">  UNION SELECT 30002 AS ParamID,CAST(RecipeName AS VARCHAR(254)) AS ParamValue FROM RecipeConventional2 WHERE RecipeName = @ParamValue1 AND ProductionLine = @ParamValue2</v>
      </c>
    </row>
    <row r="155" spans="1:5" x14ac:dyDescent="0.25">
      <c r="A155" s="13" t="str">
        <f>IF(Generator!B115&gt;0,CONCATENATE("  UNION SELECT ",Generator!B115," AS ParamID,CAST(",Generator!C115," AS VARCHAR(254)) AS ParamValue FROM ",SourceTable,Where),"")</f>
        <v xml:space="preserve">  UNION SELECT 30003 AS ParamID,CAST(CartonName AS VARCHAR(254)) AS ParamValue FROM RecipeConventional2 WHERE RecipeName = @ParamValue1 AND ProductionLine = @ParamValue2</v>
      </c>
    </row>
    <row r="156" spans="1:5" x14ac:dyDescent="0.25">
      <c r="A156" s="13" t="str">
        <f>IF(Generator!B116&gt;0,CONCATENATE("  UNION SELECT ",Generator!B116," AS ParamID,CAST(",Generator!C116," AS VARCHAR(254)) AS ParamValue FROM ",SourceTable,Where),"")</f>
        <v/>
      </c>
    </row>
    <row r="157" spans="1:5" ht="15.75" x14ac:dyDescent="0.25">
      <c r="A157" s="13" t="str">
        <f>IF(Generator!B117&gt;0,CONCATENATE("  UNION SELECT ",Generator!B117," AS ParamID,CAST(",Generator!C117," AS VARCHAR(254)) AS ParamValue FROM ",SourceTable,Where),"")</f>
        <v/>
      </c>
      <c r="D157" s="8"/>
      <c r="E157" s="9"/>
    </row>
    <row r="158" spans="1:5" x14ac:dyDescent="0.25">
      <c r="A158" s="13" t="str">
        <f>IF(Generator!B118&gt;0,CONCATENATE("  UNION SELECT ",Generator!B118," AS ParamID,CAST(",Generator!C118," AS VARCHAR(254)) AS ParamValue FROM ",SourceTable,Where),"")</f>
        <v/>
      </c>
    </row>
    <row r="159" spans="1:5" x14ac:dyDescent="0.25">
      <c r="A159" s="13" t="str">
        <f>IF(Generator!B119&gt;0,CONCATENATE("  UNION SELECT ",Generator!B119," AS ParamID,CAST(",Generator!C119," AS VARCHAR(254)) AS ParamValue FROM ",SourceTable,Where),"")</f>
        <v/>
      </c>
    </row>
    <row r="160" spans="1:5" x14ac:dyDescent="0.25">
      <c r="A160" s="13" t="str">
        <f>IF(Generator!B120&gt;0,CONCATENATE("  UNION SELECT ",Generator!B120," AS ParamID,CAST(",Generator!C120," AS VARCHAR(254)) AS ParamValue FROM ",SourceTable,Where),"")</f>
        <v/>
      </c>
    </row>
    <row r="161" spans="1:1" x14ac:dyDescent="0.25">
      <c r="A161" s="13" t="str">
        <f>IF(Generator!B121&gt;0,CONCATENATE("  UNION SELECT ",Generator!B121," AS ParamID,CAST(",Generator!C121," AS VARCHAR(254)) AS ParamValue FROM ",SourceTable,Where),"")</f>
        <v/>
      </c>
    </row>
    <row r="162" spans="1:1" x14ac:dyDescent="0.25">
      <c r="A162" s="13" t="str">
        <f>IF(Generator!B122&gt;0,CONCATENATE("  UNION SELECT ",Generator!B122," AS ParamID,CAST(",Generator!C122," AS VARCHAR(254)) AS ParamValue FROM ",SourceTable,Where),"")</f>
        <v/>
      </c>
    </row>
    <row r="163" spans="1:1" x14ac:dyDescent="0.25">
      <c r="A163" s="13" t="str">
        <f>IF(Generator!B123&gt;0,CONCATENATE("  UNION SELECT ",Generator!B123," AS ParamID,CAST(",Generator!C123," AS VARCHAR(254)) AS ParamValue FROM ",SourceTable,Where),"")</f>
        <v/>
      </c>
    </row>
    <row r="164" spans="1:1" x14ac:dyDescent="0.25">
      <c r="A164" s="13" t="str">
        <f>IF(Generator!B124&gt;0,CONCATENATE("  UNION SELECT ",Generator!B124," AS ParamID,CAST(",Generator!C124," AS VARCHAR(254)) AS ParamValue FROM ",SourceTable,Where),"")</f>
        <v/>
      </c>
    </row>
    <row r="165" spans="1:1" x14ac:dyDescent="0.25">
      <c r="A165" s="13" t="str">
        <f>IF(Generator!B125&gt;0,CONCATENATE("  UNION SELECT ",Generator!B125," AS ParamID,CAST(",Generator!C125," AS VARCHAR(254)) AS ParamValue FROM ",SourceTable,Where),"")</f>
        <v/>
      </c>
    </row>
    <row r="166" spans="1:1" x14ac:dyDescent="0.25">
      <c r="A166" s="13" t="str">
        <f>IF(Generator!B126&gt;0,CONCATENATE("  UNION SELECT ",Generator!B126," AS ParamID,CAST(",Generator!C126," AS VARCHAR(254)) AS ParamValue FROM ",SourceTable,Where),"")</f>
        <v/>
      </c>
    </row>
    <row r="167" spans="1:1" x14ac:dyDescent="0.25">
      <c r="A167" s="13" t="str">
        <f>IF(Generator!B127&gt;0,CONCATENATE("  UNION SELECT ",Generator!B127," AS ParamID,CAST(",Generator!C127," AS VARCHAR(254)) AS ParamValue FROM ",SourceTable,Where),"")</f>
        <v/>
      </c>
    </row>
    <row r="168" spans="1:1" x14ac:dyDescent="0.25">
      <c r="A168" s="13" t="str">
        <f>IF(Generator!B128&gt;0,CONCATENATE("  UNION SELECT ",Generator!B128," AS ParamID,CAST(",Generator!C128," AS VARCHAR(254)) AS ParamValue FROM ",SourceTable,Where),"")</f>
        <v/>
      </c>
    </row>
    <row r="169" spans="1:1" x14ac:dyDescent="0.25">
      <c r="A169" s="13" t="str">
        <f>IF(Generator!B129&gt;0,CONCATENATE("  UNION SELECT ",Generator!B129," AS ParamID,CAST(",Generator!C129," AS VARCHAR(254)) AS ParamValue FROM ",SourceTable,Where),"")</f>
        <v/>
      </c>
    </row>
    <row r="170" spans="1:1" x14ac:dyDescent="0.25">
      <c r="A170" s="13" t="str">
        <f>IF(Generator!B130&gt;0,CONCATENATE("  UNION SELECT ",Generator!B130," AS ParamID,CAST(",Generator!C130," AS VARCHAR(254)) AS ParamValue FROM ",SourceTable,Where),"")</f>
        <v/>
      </c>
    </row>
    <row r="171" spans="1:1" x14ac:dyDescent="0.25">
      <c r="A171" s="13" t="str">
        <f>IF(Generator!B131&gt;0,CONCATENATE("  UNION SELECT ",Generator!B131," AS ParamID,CAST(",Generator!C131," AS VARCHAR(254)) AS ParamValue FROM ",SourceTable,Where),"")</f>
        <v/>
      </c>
    </row>
    <row r="172" spans="1:1" x14ac:dyDescent="0.25">
      <c r="A172" s="13" t="str">
        <f>IF(Generator!B132&gt;0,CONCATENATE("  UNION SELECT ",Generator!B132," AS ParamID,CAST(",Generator!C132," AS VARCHAR(254)) AS ParamValue FROM ",SourceTable,Where),"")</f>
        <v/>
      </c>
    </row>
    <row r="173" spans="1:1" x14ac:dyDescent="0.25">
      <c r="A173" s="13"/>
    </row>
    <row r="174" spans="1:1" x14ac:dyDescent="0.25">
      <c r="A174" s="13" t="s">
        <v>48</v>
      </c>
    </row>
    <row r="177" spans="1:5" x14ac:dyDescent="0.25">
      <c r="A177" s="3" t="s">
        <v>72</v>
      </c>
    </row>
    <row r="178" spans="1:5" x14ac:dyDescent="0.25">
      <c r="A178" s="7" t="str">
        <f>CONCATENATE("EXEC ",RoutineName," '",Generator!B12,";",Generator!E12,";",Generator!B13,";",Generator!E13,";",Generator!B14,";",Generator!E14,";",Generator!B15,";",Generator!E15,";",Generator!B16,";",Generator!E16,";","'")</f>
        <v>EXEC sp_GetParamSetConventional '30002;Pilsner;10002;1;;;;;;;'</v>
      </c>
    </row>
    <row r="179" spans="1:5" ht="15.75" x14ac:dyDescent="0.25">
      <c r="D179" s="8"/>
      <c r="E179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E12" sqref="E12"/>
    </sheetView>
  </sheetViews>
  <sheetFormatPr defaultRowHeight="15" x14ac:dyDescent="0.25"/>
  <cols>
    <col min="1" max="1" width="27.42578125" bestFit="1" customWidth="1"/>
    <col min="2" max="2" width="10" customWidth="1"/>
  </cols>
  <sheetData>
    <row r="1" spans="1:5" ht="21" x14ac:dyDescent="0.35">
      <c r="A1" s="1" t="s">
        <v>7</v>
      </c>
    </row>
    <row r="3" spans="1:5" x14ac:dyDescent="0.25">
      <c r="A3" t="s">
        <v>11</v>
      </c>
      <c r="B3" s="2" t="s">
        <v>12</v>
      </c>
    </row>
    <row r="6" spans="1:5" x14ac:dyDescent="0.25">
      <c r="A6" t="s">
        <v>8</v>
      </c>
      <c r="B6" t="s">
        <v>1</v>
      </c>
      <c r="C6" t="s">
        <v>2</v>
      </c>
    </row>
    <row r="7" spans="1:5" x14ac:dyDescent="0.25">
      <c r="A7" t="s">
        <v>3</v>
      </c>
      <c r="B7" s="2">
        <v>1</v>
      </c>
      <c r="C7" s="2">
        <v>9999</v>
      </c>
      <c r="E7" t="s">
        <v>107</v>
      </c>
    </row>
    <row r="8" spans="1:5" x14ac:dyDescent="0.25">
      <c r="A8" t="s">
        <v>0</v>
      </c>
      <c r="B8" s="2">
        <v>10000</v>
      </c>
      <c r="C8" s="2">
        <v>14999</v>
      </c>
      <c r="E8" t="s">
        <v>108</v>
      </c>
    </row>
    <row r="9" spans="1:5" x14ac:dyDescent="0.25">
      <c r="A9" t="s">
        <v>4</v>
      </c>
      <c r="B9" s="2">
        <v>15000</v>
      </c>
      <c r="C9" s="2">
        <v>19999</v>
      </c>
      <c r="E9" t="s">
        <v>110</v>
      </c>
    </row>
    <row r="10" spans="1:5" x14ac:dyDescent="0.25">
      <c r="A10" t="s">
        <v>5</v>
      </c>
      <c r="B10" s="2">
        <v>20000</v>
      </c>
      <c r="C10" s="2">
        <v>29999</v>
      </c>
      <c r="E10" t="s">
        <v>109</v>
      </c>
    </row>
    <row r="11" spans="1:5" x14ac:dyDescent="0.25">
      <c r="A11" t="s">
        <v>6</v>
      </c>
      <c r="B11" s="2">
        <v>30000</v>
      </c>
      <c r="C11" s="2">
        <v>39999</v>
      </c>
      <c r="E11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abSelected="1" topLeftCell="A13" workbookViewId="0">
      <selection activeCell="A37" sqref="A37:J37"/>
    </sheetView>
  </sheetViews>
  <sheetFormatPr defaultRowHeight="15" x14ac:dyDescent="0.25"/>
  <cols>
    <col min="1" max="1" width="11.85546875" customWidth="1"/>
    <col min="9" max="9" width="19" customWidth="1"/>
    <col min="10" max="10" width="9.28515625" customWidth="1"/>
  </cols>
  <sheetData>
    <row r="2" spans="1:10" x14ac:dyDescent="0.25">
      <c r="A2" s="3" t="s">
        <v>112</v>
      </c>
    </row>
    <row r="4" spans="1:10" x14ac:dyDescent="0.25">
      <c r="A4" s="18" t="s">
        <v>113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8" t="s">
        <v>114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8" t="s">
        <v>115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8" t="s">
        <v>116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8" t="s">
        <v>117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18" t="s">
        <v>118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18" t="s">
        <v>119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18" t="s">
        <v>120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21" t="s">
        <v>166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18" t="s">
        <v>121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18" t="s">
        <v>122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18" t="s">
        <v>123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8" t="s">
        <v>124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18" t="s">
        <v>125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25">
      <c r="A19" s="18" t="s">
        <v>126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8" t="s">
        <v>127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8" t="s">
        <v>128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A22" s="18" t="s">
        <v>129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8" t="s">
        <v>130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18" t="s">
        <v>131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x14ac:dyDescent="0.25">
      <c r="A25" s="18" t="s">
        <v>132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x14ac:dyDescent="0.25">
      <c r="A26" s="18" t="s">
        <v>133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 s="18" t="s">
        <v>134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18" t="s">
        <v>135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x14ac:dyDescent="0.25">
      <c r="A29" s="18" t="s">
        <v>136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33.75" customHeight="1" x14ac:dyDescent="0.25">
      <c r="A30" s="18" t="s">
        <v>137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x14ac:dyDescent="0.25">
      <c r="A31" s="18" t="s">
        <v>138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</row>
    <row r="33" spans="1:15" x14ac:dyDescent="0.25">
      <c r="A33" s="18" t="s">
        <v>13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5" x14ac:dyDescent="0.25">
      <c r="A34" s="20" t="s">
        <v>157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5" x14ac:dyDescent="0.25">
      <c r="A35" s="18" t="s">
        <v>139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5" x14ac:dyDescent="0.25">
      <c r="A36" s="18" t="s">
        <v>150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5" x14ac:dyDescent="0.25">
      <c r="A37" s="18" t="s">
        <v>155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5" x14ac:dyDescent="0.25">
      <c r="A38" s="18" t="s">
        <v>156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5" x14ac:dyDescent="0.25">
      <c r="A39" s="18" t="s">
        <v>152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5" x14ac:dyDescent="0.25">
      <c r="A40" s="18" t="s">
        <v>153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5" x14ac:dyDescent="0.25">
      <c r="A41" s="18" t="s">
        <v>154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5" x14ac:dyDescent="0.25">
      <c r="A42" s="18" t="s">
        <v>151</v>
      </c>
      <c r="B42" s="19"/>
      <c r="C42" s="19"/>
      <c r="D42" s="19"/>
      <c r="E42" s="19"/>
      <c r="F42" s="19"/>
      <c r="G42" s="19"/>
      <c r="H42" s="19"/>
      <c r="I42" s="19"/>
      <c r="J42" s="19"/>
    </row>
    <row r="45" spans="1:15" x14ac:dyDescent="0.25">
      <c r="A45" s="3" t="s">
        <v>149</v>
      </c>
    </row>
    <row r="46" spans="1:15" x14ac:dyDescent="0.25">
      <c r="A46" s="16" t="s">
        <v>140</v>
      </c>
      <c r="B46" s="16" t="s">
        <v>163</v>
      </c>
      <c r="C46" s="16" t="s">
        <v>67</v>
      </c>
      <c r="D46" s="16" t="s">
        <v>43</v>
      </c>
      <c r="E46" s="16" t="s">
        <v>106</v>
      </c>
      <c r="F46" s="16" t="s">
        <v>40</v>
      </c>
      <c r="G46" s="16" t="s">
        <v>41</v>
      </c>
      <c r="H46" s="16" t="s">
        <v>42</v>
      </c>
      <c r="I46" s="16" t="s">
        <v>141</v>
      </c>
      <c r="J46" s="16" t="s">
        <v>142</v>
      </c>
      <c r="K46" s="16" t="s">
        <v>101</v>
      </c>
      <c r="L46" s="16" t="s">
        <v>102</v>
      </c>
      <c r="M46" s="16" t="s">
        <v>103</v>
      </c>
      <c r="N46" s="16" t="s">
        <v>104</v>
      </c>
      <c r="O46" s="16" t="s">
        <v>105</v>
      </c>
    </row>
    <row r="47" spans="1:15" x14ac:dyDescent="0.25">
      <c r="A47" s="15">
        <v>2</v>
      </c>
      <c r="B47" s="15" t="s">
        <v>165</v>
      </c>
      <c r="C47" s="15">
        <v>1</v>
      </c>
      <c r="D47" s="15" t="s">
        <v>63</v>
      </c>
      <c r="E47" s="15" t="s">
        <v>143</v>
      </c>
      <c r="F47" s="15">
        <v>20.3</v>
      </c>
      <c r="G47" s="15">
        <v>25.4</v>
      </c>
      <c r="H47" s="15">
        <v>28.3</v>
      </c>
      <c r="I47" s="15">
        <v>1</v>
      </c>
      <c r="J47" s="15">
        <v>2</v>
      </c>
      <c r="K47" s="15">
        <v>12345678</v>
      </c>
      <c r="L47" s="15">
        <v>1</v>
      </c>
      <c r="M47" s="15">
        <v>0</v>
      </c>
      <c r="N47" s="15">
        <v>1</v>
      </c>
      <c r="O47" s="15">
        <v>1</v>
      </c>
    </row>
    <row r="48" spans="1:15" x14ac:dyDescent="0.25">
      <c r="A48" s="15">
        <v>3</v>
      </c>
      <c r="B48" s="15" t="s">
        <v>165</v>
      </c>
      <c r="C48" s="15">
        <v>1</v>
      </c>
      <c r="D48" s="15" t="s">
        <v>144</v>
      </c>
      <c r="E48" s="15" t="s">
        <v>145</v>
      </c>
      <c r="F48" s="15">
        <v>22.4</v>
      </c>
      <c r="G48" s="15">
        <v>25.7</v>
      </c>
      <c r="H48" s="15">
        <v>28.1</v>
      </c>
      <c r="I48" s="15">
        <v>2</v>
      </c>
      <c r="J48" s="15">
        <v>3</v>
      </c>
      <c r="K48" s="15">
        <v>12345679</v>
      </c>
      <c r="L48" s="15">
        <v>0</v>
      </c>
      <c r="M48" s="15">
        <v>1</v>
      </c>
      <c r="N48" s="15">
        <v>1</v>
      </c>
      <c r="O48" s="15">
        <v>1</v>
      </c>
    </row>
    <row r="49" spans="1:15" x14ac:dyDescent="0.25">
      <c r="A49" s="15">
        <v>4</v>
      </c>
      <c r="B49" s="15" t="s">
        <v>165</v>
      </c>
      <c r="C49" s="15">
        <v>2</v>
      </c>
      <c r="D49" s="15" t="s">
        <v>146</v>
      </c>
      <c r="E49" s="15" t="s">
        <v>143</v>
      </c>
      <c r="F49" s="15">
        <v>10</v>
      </c>
      <c r="G49" s="15">
        <v>25</v>
      </c>
      <c r="H49" s="15">
        <v>7</v>
      </c>
      <c r="I49" s="15">
        <v>1001</v>
      </c>
      <c r="J49" s="15">
        <v>4</v>
      </c>
      <c r="K49" s="15">
        <v>23456789</v>
      </c>
      <c r="L49" s="15">
        <v>0</v>
      </c>
      <c r="M49" s="15">
        <v>0</v>
      </c>
      <c r="N49" s="15">
        <v>0</v>
      </c>
      <c r="O49" s="15">
        <v>0</v>
      </c>
    </row>
    <row r="50" spans="1:15" x14ac:dyDescent="0.25">
      <c r="A50" s="15">
        <v>5</v>
      </c>
      <c r="B50" s="15" t="s">
        <v>165</v>
      </c>
      <c r="C50" s="15">
        <v>2</v>
      </c>
      <c r="D50" s="15" t="s">
        <v>147</v>
      </c>
      <c r="E50" s="15" t="s">
        <v>148</v>
      </c>
      <c r="F50" s="15">
        <v>11</v>
      </c>
      <c r="G50" s="15">
        <v>12</v>
      </c>
      <c r="H50" s="15">
        <v>13</v>
      </c>
      <c r="I50" s="15">
        <v>1002</v>
      </c>
      <c r="J50" s="15">
        <v>45</v>
      </c>
      <c r="K50" s="15">
        <v>23456790</v>
      </c>
      <c r="L50" s="15">
        <v>0</v>
      </c>
      <c r="M50" s="15">
        <v>0</v>
      </c>
      <c r="N50" s="15">
        <v>0</v>
      </c>
      <c r="O50" s="15">
        <v>0</v>
      </c>
    </row>
  </sheetData>
  <mergeCells count="39">
    <mergeCell ref="A32:J32"/>
    <mergeCell ref="A31:J31"/>
    <mergeCell ref="A33:J33"/>
    <mergeCell ref="A35:J35"/>
    <mergeCell ref="A42:J42"/>
    <mergeCell ref="A34:J34"/>
    <mergeCell ref="A41:J41"/>
    <mergeCell ref="A40:J40"/>
    <mergeCell ref="A36:J36"/>
    <mergeCell ref="A37:J37"/>
    <mergeCell ref="A39:J39"/>
    <mergeCell ref="A38:J38"/>
    <mergeCell ref="A30:J30"/>
    <mergeCell ref="A19:J19"/>
    <mergeCell ref="A20:J20"/>
    <mergeCell ref="A21:J21"/>
    <mergeCell ref="A23:J23"/>
    <mergeCell ref="A22:J22"/>
    <mergeCell ref="A24:J24"/>
    <mergeCell ref="A25:J25"/>
    <mergeCell ref="A26:J26"/>
    <mergeCell ref="A27:J27"/>
    <mergeCell ref="A28:J28"/>
    <mergeCell ref="A29:J29"/>
    <mergeCell ref="A18:J18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4:J14"/>
    <mergeCell ref="A15:J15"/>
    <mergeCell ref="A16:J16"/>
    <mergeCell ref="A17:J17"/>
    <mergeCell ref="A13:J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Generator</vt:lpstr>
      <vt:lpstr>Output</vt:lpstr>
      <vt:lpstr>Setup</vt:lpstr>
      <vt:lpstr>Example Conventional table</vt:lpstr>
      <vt:lpstr>BOOL</vt:lpstr>
      <vt:lpstr>DATETIME</vt:lpstr>
      <vt:lpstr>dbname</vt:lpstr>
      <vt:lpstr>DINT</vt:lpstr>
      <vt:lpstr>INT</vt:lpstr>
      <vt:lpstr>MaxBOOL</vt:lpstr>
      <vt:lpstr>MaxDINT</vt:lpstr>
      <vt:lpstr>MaxINT</vt:lpstr>
      <vt:lpstr>MaxREAL</vt:lpstr>
      <vt:lpstr>MaxSTRING</vt:lpstr>
      <vt:lpstr>MinBOOL</vt:lpstr>
      <vt:lpstr>MinDINT</vt:lpstr>
      <vt:lpstr>MinINT</vt:lpstr>
      <vt:lpstr>MinREAL</vt:lpstr>
      <vt:lpstr>MinSTRING</vt:lpstr>
      <vt:lpstr>REAL</vt:lpstr>
      <vt:lpstr>RoutineName</vt:lpstr>
      <vt:lpstr>SourceTable</vt:lpstr>
      <vt:lpstr>STRING</vt:lpstr>
      <vt:lpstr>Where</vt:lpstr>
    </vt:vector>
  </TitlesOfParts>
  <Company>Automatic Syd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Jorsal</dc:creator>
  <cp:lastModifiedBy>Anders Jorsal</cp:lastModifiedBy>
  <dcterms:created xsi:type="dcterms:W3CDTF">2012-10-23T10:39:16Z</dcterms:created>
  <dcterms:modified xsi:type="dcterms:W3CDTF">2016-05-24T09:46:12Z</dcterms:modified>
</cp:coreProperties>
</file>