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rhondawinkler/Desktop/"/>
    </mc:Choice>
  </mc:AlternateContent>
  <bookViews>
    <workbookView xWindow="1820" yWindow="2640" windowWidth="33300" windowHeight="2378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8" i="1" l="1"/>
  <c r="L28" i="1"/>
  <c r="J28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</calcChain>
</file>

<file path=xl/sharedStrings.xml><?xml version="1.0" encoding="utf-8"?>
<sst xmlns="http://schemas.openxmlformats.org/spreadsheetml/2006/main" count="64" uniqueCount="52">
  <si>
    <t>CHLA</t>
  </si>
  <si>
    <t>amfpSubmergent</t>
  </si>
  <si>
    <t>REC_MARINAS</t>
  </si>
  <si>
    <t>HYDRO_TYPE</t>
  </si>
  <si>
    <t>sum_fx</t>
  </si>
  <si>
    <t>S = sum_fx - lpNormalizer</t>
  </si>
  <si>
    <t>qx = Exp(S) / dNormalizer</t>
  </si>
  <si>
    <t>logistic = qx * (Exp(entropy)) / ((1 + qx * (Exp(entropy))))</t>
  </si>
  <si>
    <t>(HYDRO_TYPE=0.0)</t>
  </si>
  <si>
    <t>if x = 0 then fx = 0 else fx = lambda</t>
  </si>
  <si>
    <t>Threshold</t>
  </si>
  <si>
    <t>(HYDRO_TYPE=2.0)</t>
  </si>
  <si>
    <t>(HYDRO_TYPE=3.0)</t>
  </si>
  <si>
    <t>(REC_MARINAS=0.0)</t>
  </si>
  <si>
    <t>(REC_MARINAS=3.0)</t>
  </si>
  <si>
    <t>fx = lambda * (x - x_min) / (x_max - x_min)</t>
  </si>
  <si>
    <t>Raw</t>
  </si>
  <si>
    <t>amfpSubmergent^2</t>
  </si>
  <si>
    <t>fx = _lambda * (x ^ 2 - x_min) / (x_max - x_min)</t>
  </si>
  <si>
    <t>Quadratic</t>
  </si>
  <si>
    <t>`CHLA</t>
  </si>
  <si>
    <t>if x &lt; hinge then fx = lambda*(hinge - x)/(hinge - min) otherwise fx = 0</t>
  </si>
  <si>
    <t>Reverse hinge</t>
  </si>
  <si>
    <t>'amfpSubmergent</t>
  </si>
  <si>
    <t>if x &lt; hinge then fx = 0 otherwise fx = lambda*(x - hinge)/(max - hinge)</t>
  </si>
  <si>
    <t>Forward hinge</t>
  </si>
  <si>
    <t>`amfpSubmergent</t>
  </si>
  <si>
    <t>linearPredictorNormalizer</t>
  </si>
  <si>
    <t>densityNormalizer</t>
  </si>
  <si>
    <t>raw</t>
  </si>
  <si>
    <t>numBackgroundPoints</t>
  </si>
  <si>
    <t>logistic</t>
  </si>
  <si>
    <t>Lambda file</t>
  </si>
  <si>
    <t>Peter D. Wilson</t>
  </si>
  <si>
    <t>Research Fellow</t>
  </si>
  <si>
    <t>Invasive Plants and Climate Project</t>
  </si>
  <si>
    <t>Department of Biological Sciences</t>
  </si>
  <si>
    <t>Macquarie University</t>
  </si>
  <si>
    <t>This version produced on 9 June 2009</t>
  </si>
  <si>
    <t>email: pwilson@bio.mq.edu.au   New South Wales  Australia 2109</t>
  </si>
  <si>
    <t>Calculation method based on Guidelines pdf*</t>
  </si>
  <si>
    <t>*Guidelines for computing MaxEnt model output values from a lambdas file</t>
  </si>
  <si>
    <t>Environmental Variables</t>
  </si>
  <si>
    <t>Feature Type</t>
  </si>
  <si>
    <t>raw model</t>
  </si>
  <si>
    <t>entropy</t>
  </si>
  <si>
    <t>x</t>
  </si>
  <si>
    <t>y</t>
  </si>
  <si>
    <t>cumulative</t>
  </si>
  <si>
    <t>Logistic</t>
  </si>
  <si>
    <t>Values from backgrounds prediction file</t>
  </si>
  <si>
    <r>
      <t>f</t>
    </r>
    <r>
      <rPr>
        <b/>
        <vertAlign val="subscript"/>
        <sz val="14"/>
        <color theme="1"/>
        <rFont val="Calibri (Body)"/>
      </rPr>
      <t>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</si>
</sst>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 (Body)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11" fontId="0" fillId="0" borderId="0" xfId="0" applyNumberFormat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0"/>
  <sheetViews>
    <sheetView tabSelected="1" workbookViewId="0">
      <selection activeCell="M12" sqref="M12"/>
    </sheetView>
  </sheetViews>
  <sheetFormatPr baseColWidth="10" defaultRowHeight="16" x14ac:dyDescent="0.2"/>
  <cols>
    <col min="1" max="1" width="10.83203125" style="1"/>
    <col min="2" max="2" width="5.33203125" style="1" bestFit="1" customWidth="1"/>
    <col min="3" max="3" width="22.1640625" style="1" bestFit="1" customWidth="1"/>
    <col min="4" max="4" width="15.33203125" style="1" bestFit="1" customWidth="1"/>
    <col min="5" max="5" width="13" style="1" bestFit="1" customWidth="1"/>
    <col min="6" max="6" width="12.1640625" style="1" bestFit="1" customWidth="1"/>
    <col min="7" max="7" width="1.83203125" style="1" customWidth="1"/>
    <col min="8" max="8" width="63.33203125" style="1" customWidth="1"/>
    <col min="9" max="9" width="12.83203125" style="1" bestFit="1" customWidth="1"/>
    <col min="10" max="11" width="12.6640625" style="1" bestFit="1" customWidth="1"/>
    <col min="12" max="12" width="12.1640625" style="1" bestFit="1" customWidth="1"/>
    <col min="13" max="13" width="12.6640625" style="1" bestFit="1" customWidth="1"/>
    <col min="14" max="16384" width="10.83203125" style="1"/>
  </cols>
  <sheetData>
    <row r="2" spans="2:15" x14ac:dyDescent="0.2">
      <c r="C2" s="13" t="s">
        <v>42</v>
      </c>
      <c r="D2" s="13"/>
      <c r="E2" s="13"/>
      <c r="F2" s="13"/>
      <c r="G2" s="8"/>
      <c r="K2" s="18" t="s">
        <v>50</v>
      </c>
      <c r="L2" s="18"/>
      <c r="M2" s="18"/>
      <c r="N2" s="18"/>
      <c r="O2" s="18"/>
    </row>
    <row r="3" spans="2:15" x14ac:dyDescent="0.2">
      <c r="C3" s="11" t="s">
        <v>0</v>
      </c>
      <c r="D3" s="11" t="s">
        <v>1</v>
      </c>
      <c r="E3" s="11" t="s">
        <v>2</v>
      </c>
      <c r="F3" s="11" t="s">
        <v>3</v>
      </c>
      <c r="G3" s="9"/>
      <c r="K3" t="s">
        <v>46</v>
      </c>
      <c r="L3" t="s">
        <v>47</v>
      </c>
      <c r="M3" t="s">
        <v>29</v>
      </c>
      <c r="N3" t="s">
        <v>48</v>
      </c>
      <c r="O3" t="s">
        <v>49</v>
      </c>
    </row>
    <row r="4" spans="2:15" x14ac:dyDescent="0.2">
      <c r="C4" s="4">
        <v>0.24</v>
      </c>
      <c r="D4" s="4">
        <v>0</v>
      </c>
      <c r="E4" s="4">
        <v>0</v>
      </c>
      <c r="F4" s="4">
        <v>1</v>
      </c>
      <c r="G4" s="9"/>
      <c r="K4">
        <v>-114.0218399</v>
      </c>
      <c r="L4">
        <v>48.979028550000002</v>
      </c>
      <c r="M4" s="12">
        <v>4.6761300000000004E-6</v>
      </c>
      <c r="N4">
        <v>1.9927897E-2</v>
      </c>
      <c r="O4">
        <v>1.5915009999999999E-3</v>
      </c>
    </row>
    <row r="9" spans="2:15" ht="19" x14ac:dyDescent="0.2">
      <c r="C9" s="13" t="s">
        <v>32</v>
      </c>
      <c r="D9" s="13"/>
      <c r="E9" s="13"/>
      <c r="F9" s="13"/>
      <c r="G9" s="14"/>
      <c r="H9" s="15" t="s">
        <v>40</v>
      </c>
      <c r="I9" s="16" t="s">
        <v>43</v>
      </c>
      <c r="J9" s="17" t="s">
        <v>51</v>
      </c>
    </row>
    <row r="10" spans="2:15" x14ac:dyDescent="0.2">
      <c r="B10" s="1">
        <v>0</v>
      </c>
      <c r="C10" s="4" t="s">
        <v>8</v>
      </c>
      <c r="D10" s="4">
        <v>0</v>
      </c>
      <c r="E10" s="4">
        <v>0</v>
      </c>
      <c r="F10" s="4">
        <v>1</v>
      </c>
      <c r="G10" s="9"/>
      <c r="H10" s="2" t="s">
        <v>9</v>
      </c>
      <c r="I10" s="1" t="s">
        <v>10</v>
      </c>
      <c r="J10" s="1">
        <f>IF($F$4=B10,0,D10)</f>
        <v>0</v>
      </c>
    </row>
    <row r="11" spans="2:15" x14ac:dyDescent="0.2">
      <c r="B11" s="1">
        <v>2</v>
      </c>
      <c r="C11" s="4" t="s">
        <v>11</v>
      </c>
      <c r="D11" s="4">
        <v>1.79528310434491</v>
      </c>
      <c r="E11" s="4">
        <v>0</v>
      </c>
      <c r="F11" s="4">
        <v>1</v>
      </c>
      <c r="G11" s="9"/>
      <c r="I11" s="1" t="s">
        <v>10</v>
      </c>
      <c r="J11" s="1">
        <f>IF($F$4=B11,0,D11)</f>
        <v>1.79528310434491</v>
      </c>
    </row>
    <row r="12" spans="2:15" x14ac:dyDescent="0.2">
      <c r="B12" s="1">
        <v>3</v>
      </c>
      <c r="C12" s="4" t="s">
        <v>12</v>
      </c>
      <c r="D12" s="4">
        <v>2.72628771044285</v>
      </c>
      <c r="E12" s="4">
        <v>0</v>
      </c>
      <c r="F12" s="4">
        <v>1</v>
      </c>
      <c r="G12" s="9"/>
      <c r="I12" s="1" t="s">
        <v>10</v>
      </c>
      <c r="J12" s="1">
        <f>IF($F$4=B12,0,D12)</f>
        <v>2.72628771044285</v>
      </c>
    </row>
    <row r="13" spans="2:15" x14ac:dyDescent="0.2">
      <c r="B13" s="1">
        <v>0</v>
      </c>
      <c r="C13" s="4" t="s">
        <v>13</v>
      </c>
      <c r="D13" s="4">
        <v>-1.17071086789163</v>
      </c>
      <c r="E13" s="4">
        <v>0</v>
      </c>
      <c r="F13" s="4">
        <v>1</v>
      </c>
      <c r="G13" s="9"/>
      <c r="I13" s="1" t="s">
        <v>10</v>
      </c>
      <c r="J13" s="1">
        <f>IF($E$4=B13,0,D13)</f>
        <v>0</v>
      </c>
    </row>
    <row r="14" spans="2:15" x14ac:dyDescent="0.2">
      <c r="B14" s="1">
        <v>3</v>
      </c>
      <c r="C14" s="4" t="s">
        <v>14</v>
      </c>
      <c r="D14" s="4">
        <v>-5.0193220109477202E-2</v>
      </c>
      <c r="E14" s="4">
        <v>0</v>
      </c>
      <c r="F14" s="4">
        <v>1</v>
      </c>
      <c r="G14" s="9"/>
      <c r="I14" s="1" t="s">
        <v>10</v>
      </c>
      <c r="J14" s="1">
        <f>IF($E$4=B14,0,D14)</f>
        <v>-5.0193220109477202E-2</v>
      </c>
    </row>
    <row r="15" spans="2:15" x14ac:dyDescent="0.2">
      <c r="C15" s="4" t="s">
        <v>0</v>
      </c>
      <c r="D15" s="4">
        <v>-4.7753607865105003</v>
      </c>
      <c r="E15" s="4">
        <v>0</v>
      </c>
      <c r="F15" s="4">
        <v>936</v>
      </c>
      <c r="G15" s="9"/>
      <c r="H15" s="1" t="s">
        <v>15</v>
      </c>
      <c r="I15" s="1" t="s">
        <v>16</v>
      </c>
      <c r="J15" s="1">
        <f>D15*($C$4-E15)/(F15-E15)</f>
        <v>-1.2244514837206411E-3</v>
      </c>
    </row>
    <row r="16" spans="2:15" x14ac:dyDescent="0.2">
      <c r="C16" s="4" t="s">
        <v>1</v>
      </c>
      <c r="D16" s="4">
        <v>0</v>
      </c>
      <c r="E16" s="4">
        <v>0</v>
      </c>
      <c r="F16" s="4">
        <v>1</v>
      </c>
      <c r="G16" s="9"/>
      <c r="I16" s="1" t="s">
        <v>16</v>
      </c>
      <c r="J16" s="1">
        <f>D16*($D$4-E16)/(F16-E16)</f>
        <v>0</v>
      </c>
    </row>
    <row r="17" spans="3:12" x14ac:dyDescent="0.2">
      <c r="C17" s="4" t="s">
        <v>17</v>
      </c>
      <c r="D17" s="4">
        <v>-2.24070837167899</v>
      </c>
      <c r="E17" s="4">
        <v>0</v>
      </c>
      <c r="F17" s="4">
        <v>1</v>
      </c>
      <c r="G17" s="9"/>
      <c r="H17" s="1" t="s">
        <v>18</v>
      </c>
      <c r="I17" s="1" t="s">
        <v>19</v>
      </c>
      <c r="J17" s="1">
        <f>D17*($D$4^2-E17)/(F17-E17)</f>
        <v>0</v>
      </c>
    </row>
    <row r="18" spans="3:12" x14ac:dyDescent="0.2">
      <c r="C18" s="4" t="s">
        <v>20</v>
      </c>
      <c r="D18" s="4">
        <v>-0.99179767378820005</v>
      </c>
      <c r="E18" s="4">
        <v>0</v>
      </c>
      <c r="F18" s="4">
        <v>10.164999961853001</v>
      </c>
      <c r="G18" s="9"/>
      <c r="H18" s="1" t="s">
        <v>21</v>
      </c>
      <c r="I18" s="1" t="s">
        <v>22</v>
      </c>
      <c r="J18" s="1">
        <f>IF($C$4&lt;F18,D18*(F18-$C$4)/(F18-E18),0)</f>
        <v>-0.96838090619327166</v>
      </c>
    </row>
    <row r="19" spans="3:12" x14ac:dyDescent="0.2">
      <c r="C19" s="4" t="s">
        <v>23</v>
      </c>
      <c r="D19" s="4">
        <v>-1.0854342217339099</v>
      </c>
      <c r="E19" s="4">
        <v>0.90454545617103499</v>
      </c>
      <c r="F19" s="4">
        <v>1</v>
      </c>
      <c r="G19" s="9"/>
      <c r="H19" s="1" t="s">
        <v>24</v>
      </c>
      <c r="I19" s="1" t="s">
        <v>25</v>
      </c>
      <c r="J19" s="1">
        <f>IF($D$4&lt;E19,0,D19*($D$4-E19)/(F19-E19))</f>
        <v>0</v>
      </c>
    </row>
    <row r="20" spans="3:12" x14ac:dyDescent="0.2">
      <c r="C20" s="4" t="s">
        <v>20</v>
      </c>
      <c r="D20" s="4">
        <v>-1.51666342337138</v>
      </c>
      <c r="E20" s="4">
        <v>0</v>
      </c>
      <c r="F20" s="4">
        <v>2.6500000953674299</v>
      </c>
      <c r="G20" s="9"/>
      <c r="H20" s="1" t="s">
        <v>21</v>
      </c>
      <c r="J20" s="1">
        <f>IF($C$4&lt;F20,D20*(F20-$C$4)/(F20-E20),0)</f>
        <v>-1.3793052314809522</v>
      </c>
    </row>
    <row r="21" spans="3:12" x14ac:dyDescent="0.2">
      <c r="C21" s="4" t="s">
        <v>26</v>
      </c>
      <c r="D21" s="4">
        <v>-0.19818858220371099</v>
      </c>
      <c r="E21" s="4">
        <v>0</v>
      </c>
      <c r="F21" s="4">
        <v>0.23636364191770501</v>
      </c>
      <c r="G21" s="9"/>
      <c r="J21" s="1">
        <f>IF($D$4&lt;F21,D21*(F21-$D$4)/(F21-E21),0)</f>
        <v>-0.19818858220371099</v>
      </c>
    </row>
    <row r="22" spans="3:12" x14ac:dyDescent="0.2">
      <c r="C22" s="4" t="s">
        <v>20</v>
      </c>
      <c r="D22" s="4">
        <v>-0.190927216672717</v>
      </c>
      <c r="E22" s="4">
        <v>0</v>
      </c>
      <c r="F22" s="4">
        <v>18.6149997711181</v>
      </c>
      <c r="G22" s="9"/>
      <c r="J22" s="1">
        <f>IF($C$4&lt;F22,D22*(F22-$C$4)/(F22-E22),0)</f>
        <v>-0.1884656248078303</v>
      </c>
    </row>
    <row r="23" spans="3:12" x14ac:dyDescent="0.2">
      <c r="C23" s="4" t="s">
        <v>20</v>
      </c>
      <c r="D23" s="4">
        <v>-1.15738550830112</v>
      </c>
      <c r="E23" s="4">
        <v>0</v>
      </c>
      <c r="F23" s="4">
        <v>10.1799998283386</v>
      </c>
      <c r="G23" s="9"/>
      <c r="J23" s="1">
        <f>IF($C$4&lt;F23,D23*(F23-$C$4)/(F23-E23),0)</f>
        <v>-1.1300994054842004</v>
      </c>
    </row>
    <row r="24" spans="3:12" x14ac:dyDescent="0.2">
      <c r="C24" s="4" t="s">
        <v>20</v>
      </c>
      <c r="D24" s="4">
        <v>-2.5079175774581999E-3</v>
      </c>
      <c r="E24" s="4">
        <v>0</v>
      </c>
      <c r="F24" s="4">
        <v>19.935000419616699</v>
      </c>
      <c r="G24" s="9"/>
      <c r="J24" s="1">
        <f>IF($C$4&lt;F24,D24*(F24-$C$4)/(F24-E24),0)</f>
        <v>-2.4777244394636969E-3</v>
      </c>
    </row>
    <row r="25" spans="3:12" x14ac:dyDescent="0.2">
      <c r="C25" s="4"/>
      <c r="D25" s="4"/>
      <c r="E25" s="4"/>
      <c r="F25" s="4"/>
      <c r="G25" s="9"/>
      <c r="I25" s="10" t="s">
        <v>4</v>
      </c>
      <c r="J25" s="1">
        <f>SUM(J10:J24)</f>
        <v>0.60323566858513245</v>
      </c>
    </row>
    <row r="26" spans="3:12" x14ac:dyDescent="0.2">
      <c r="C26" s="4" t="s">
        <v>27</v>
      </c>
      <c r="D26" s="4">
        <v>2.4863451775786101</v>
      </c>
      <c r="E26" s="4"/>
      <c r="F26" s="4"/>
      <c r="G26" s="9"/>
      <c r="H26" s="1" t="s">
        <v>5</v>
      </c>
      <c r="J26" s="1">
        <f>J25-$D$26</f>
        <v>-1.8831095089934777</v>
      </c>
    </row>
    <row r="27" spans="3:12" x14ac:dyDescent="0.2">
      <c r="C27" s="4" t="s">
        <v>28</v>
      </c>
      <c r="D27" s="4">
        <v>115.335137821031</v>
      </c>
      <c r="E27" s="4"/>
      <c r="F27" s="4"/>
      <c r="G27" s="9"/>
      <c r="H27" s="1" t="s">
        <v>6</v>
      </c>
      <c r="I27" s="3" t="s">
        <v>44</v>
      </c>
      <c r="J27" s="1">
        <f>EXP(J26)/$D$27</f>
        <v>1.3189073621528563E-3</v>
      </c>
    </row>
    <row r="28" spans="3:12" x14ac:dyDescent="0.2">
      <c r="C28" s="4" t="s">
        <v>30</v>
      </c>
      <c r="D28" s="4">
        <v>1086</v>
      </c>
      <c r="E28" s="4"/>
      <c r="F28" s="4"/>
      <c r="G28" s="9"/>
      <c r="H28" s="1" t="s">
        <v>7</v>
      </c>
      <c r="I28" s="3" t="s">
        <v>31</v>
      </c>
      <c r="J28" s="1">
        <f>J27*(EXP($D$29))/((1+J27*(EXP($D$29))))</f>
        <v>0.31015464476652715</v>
      </c>
      <c r="K28" s="1">
        <f>O4</f>
        <v>1.5915009999999999E-3</v>
      </c>
      <c r="L28" s="1">
        <f>J28-K28</f>
        <v>0.30856314376652716</v>
      </c>
    </row>
    <row r="29" spans="3:12" x14ac:dyDescent="0.2">
      <c r="C29" s="4" t="s">
        <v>45</v>
      </c>
      <c r="D29" s="4">
        <v>5.8315552186642297</v>
      </c>
      <c r="E29" s="4"/>
      <c r="F29" s="4"/>
    </row>
    <row r="33" spans="8:8" x14ac:dyDescent="0.2">
      <c r="H33" s="5" t="s">
        <v>41</v>
      </c>
    </row>
    <row r="34" spans="8:8" x14ac:dyDescent="0.2">
      <c r="H34" s="6" t="s">
        <v>33</v>
      </c>
    </row>
    <row r="35" spans="8:8" x14ac:dyDescent="0.2">
      <c r="H35" s="6" t="s">
        <v>34</v>
      </c>
    </row>
    <row r="36" spans="8:8" x14ac:dyDescent="0.2">
      <c r="H36" s="6" t="s">
        <v>35</v>
      </c>
    </row>
    <row r="37" spans="8:8" x14ac:dyDescent="0.2">
      <c r="H37" s="6" t="s">
        <v>36</v>
      </c>
    </row>
    <row r="38" spans="8:8" x14ac:dyDescent="0.2">
      <c r="H38" s="6" t="s">
        <v>37</v>
      </c>
    </row>
    <row r="39" spans="8:8" x14ac:dyDescent="0.2">
      <c r="H39" s="6" t="s">
        <v>39</v>
      </c>
    </row>
    <row r="40" spans="8:8" x14ac:dyDescent="0.2">
      <c r="H40" s="7" t="s">
        <v>38</v>
      </c>
    </row>
  </sheetData>
  <mergeCells count="3">
    <mergeCell ref="C9:F9"/>
    <mergeCell ref="C2:F2"/>
    <mergeCell ref="K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Winkler</dc:creator>
  <cp:lastModifiedBy>Greg Winkler</cp:lastModifiedBy>
  <dcterms:created xsi:type="dcterms:W3CDTF">2017-06-07T18:36:41Z</dcterms:created>
  <dcterms:modified xsi:type="dcterms:W3CDTF">2017-06-07T18:54:40Z</dcterms:modified>
</cp:coreProperties>
</file>