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rhondawinkler/Desktop/lumholtzi/"/>
    </mc:Choice>
  </mc:AlternateContent>
  <bookViews>
    <workbookView xWindow="4020" yWindow="980" windowWidth="32040" windowHeight="16380" tabRatio="500"/>
  </bookViews>
  <sheets>
    <sheet name="Sheet1" sheetId="1" r:id="rId1"/>
  </sheets>
  <externalReferences>
    <externalReference r:id="rId2"/>
  </externalReferences>
  <definedNames>
    <definedName name="D_lumholtzi" localSheetId="0">Sheet1!$I$4:$L$23</definedName>
    <definedName name="densityNormalizer">Sheet1!$J$19</definedName>
    <definedName name="entropy">Sheet1!$J$21</definedName>
    <definedName name="expEntropy">Sheet1!$C$19</definedName>
    <definedName name="linearPredictorNormalizer">Sheet1!$J$18</definedName>
    <definedName name="qx">Sheet1!$C$18</definedName>
    <definedName name="S">Sheet1!$C$17</definedName>
    <definedName name="sum_fx">Sheet1!$H$18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5" i="1"/>
  <c r="H6" i="1"/>
  <c r="H7" i="1"/>
  <c r="H8" i="1"/>
  <c r="H9" i="1"/>
  <c r="H10" i="1"/>
  <c r="H11" i="1"/>
  <c r="H12" i="1"/>
  <c r="H18" i="1"/>
  <c r="C17" i="1"/>
  <c r="C18" i="1"/>
  <c r="C19" i="1"/>
  <c r="C20" i="1"/>
  <c r="F13" i="1"/>
  <c r="D13" i="1"/>
</calcChain>
</file>

<file path=xl/connections.xml><?xml version="1.0" encoding="utf-8"?>
<connections xmlns="http://schemas.openxmlformats.org/spreadsheetml/2006/main">
  <connection id="1" name="D_lumholtzi" type="6" refreshedVersion="0" background="1" saveData="1">
    <textPr fileType="mac" sourceFile="/Users/rhondawinkler/Desktop/lumholtzi/D_lumholtzi.txt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<sst xmlns="http://schemas.openxmlformats.org/spreadsheetml/2006/main" count="89" uniqueCount="63">
  <si>
    <t>CHLA</t>
  </si>
  <si>
    <t>amfpSubmergent</t>
  </si>
  <si>
    <t>REC_PARKS</t>
  </si>
  <si>
    <t>HYDRO_TYPE</t>
  </si>
  <si>
    <t>densityNormalizer</t>
  </si>
  <si>
    <t>entropy</t>
  </si>
  <si>
    <t>y</t>
  </si>
  <si>
    <t>x</t>
  </si>
  <si>
    <t>raw</t>
  </si>
  <si>
    <t>cumulative</t>
  </si>
  <si>
    <t>Logistic</t>
  </si>
  <si>
    <t>S</t>
  </si>
  <si>
    <t>qx</t>
  </si>
  <si>
    <t>exp(entropy)</t>
  </si>
  <si>
    <t>Threshold</t>
  </si>
  <si>
    <t>(HYDRO_TYPE=0.0)</t>
  </si>
  <si>
    <t>(HYDRO_TYPE=2.0)</t>
  </si>
  <si>
    <t>(HYDRO_TYPE=3.0)</t>
  </si>
  <si>
    <t>(REC_PARKS=0.0)</t>
  </si>
  <si>
    <t>(REC_PARKS=1.0)</t>
  </si>
  <si>
    <t>(REC_PARKS=2.0)</t>
  </si>
  <si>
    <t>amfpSubmergent^2</t>
  </si>
  <si>
    <t>`CHLA</t>
  </si>
  <si>
    <t>`amfpSubmergent</t>
  </si>
  <si>
    <t>linearPredictorNormalizer</t>
  </si>
  <si>
    <t>numBackgroundPoints</t>
  </si>
  <si>
    <t>min</t>
  </si>
  <si>
    <t>max</t>
  </si>
  <si>
    <t>Raw</t>
  </si>
  <si>
    <t>Quadratic</t>
  </si>
  <si>
    <t>'amfpSubmergent</t>
  </si>
  <si>
    <t>Forward_hinge</t>
  </si>
  <si>
    <t>Reverse_hinge</t>
  </si>
  <si>
    <t>Feature</t>
  </si>
  <si>
    <t>Lambda</t>
  </si>
  <si>
    <t>Sum_fx</t>
  </si>
  <si>
    <t>if x &lt; threshold then fx = 0 otherwise fx = lambda</t>
  </si>
  <si>
    <t>x Values</t>
  </si>
  <si>
    <t>fx = lambda*(x*x - min)/(max - min)</t>
  </si>
  <si>
    <t>fx = lambda*(x - min)/(max - min)</t>
  </si>
  <si>
    <t>Prediction from Maxent (y, x are latitude, longitude; informational only)</t>
  </si>
  <si>
    <t>Calculated values (y, x are latitude, longitude; informational only)</t>
  </si>
  <si>
    <t>Not used</t>
  </si>
  <si>
    <t>if x &lt; hinge then fx = 0 otherwise fx = lambda*(x - hinge)/(max - hinge)</t>
  </si>
  <si>
    <t>if x &lt; hinge then fx = lambda*(hinge - x)/(hinge - min) otherwise fx = 0</t>
  </si>
  <si>
    <t>if x &lt; hinge then fx = lambda*(hinge - x)/(hinge - min) otherwise fx = 1</t>
  </si>
  <si>
    <t>if x &lt; hinge then fx = lambda*(hinge - x)/(hinge - min) otherwise fx = 2</t>
  </si>
  <si>
    <t>if x &lt; hinge then fx = lambda*(hinge - x)/(hinge - min) otherwise fx = 3</t>
  </si>
  <si>
    <t>Peter D. Wilson</t>
  </si>
  <si>
    <t>Research Fellow</t>
  </si>
  <si>
    <t>Invasive Plants and Climate Project</t>
  </si>
  <si>
    <t>Department of Biological Sciences</t>
  </si>
  <si>
    <t>Macquarie University, New South Wales, Australia 2109</t>
  </si>
  <si>
    <t>email: pwilson@bio.mq.edu.au</t>
  </si>
  <si>
    <t>This version produced on 9 June 2009</t>
  </si>
  <si>
    <t>Calculations are from this pdf</t>
  </si>
  <si>
    <t>Guidelines for computing MaxEnt model output values from a lambdas file</t>
  </si>
  <si>
    <t>Spreadsheet Calculated values</t>
  </si>
  <si>
    <t>Lambda File</t>
  </si>
  <si>
    <t>Formula used by spreadsheet to calculate fx</t>
  </si>
  <si>
    <t>Feature Type</t>
  </si>
  <si>
    <t>Informational:  Used to make calculations</t>
  </si>
  <si>
    <t>Calculated 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</si>
</sst>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00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1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3" fontId="0" fillId="0" borderId="6" xfId="0" applyNumberFormat="1" applyBorder="1" applyAlignment="1">
      <alignment vertical="center"/>
    </xf>
    <xf numFmtId="1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quotePrefix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0" fillId="0" borderId="17" xfId="0" applyBorder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%20lumholtzi%20suitability%20calcul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tability"/>
      <sheetName val="Data"/>
      <sheetName val="Lambdas"/>
      <sheetName val="Sheet2"/>
      <sheetName val="Sheet1"/>
    </sheetNames>
    <definedNames>
      <definedName name="clear"/>
      <definedName name="tes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queryTables/queryTable1.xml><?xml version="1.0" encoding="utf-8"?>
<queryTable xmlns="http://schemas.openxmlformats.org/spreadsheetml/2006/main" name="D_lumholtzi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2:N31"/>
  <sheetViews>
    <sheetView tabSelected="1" workbookViewId="0">
      <selection activeCell="H29" sqref="H29"/>
    </sheetView>
  </sheetViews>
  <sheetFormatPr baseColWidth="10" defaultRowHeight="16" x14ac:dyDescent="0.2"/>
  <cols>
    <col min="1" max="1" width="10.83203125" style="2"/>
    <col min="2" max="2" width="12.1640625" style="2" bestFit="1" customWidth="1"/>
    <col min="3" max="3" width="15.5" style="2" bestFit="1" customWidth="1"/>
    <col min="4" max="4" width="10.6640625" style="2" bestFit="1" customWidth="1"/>
    <col min="5" max="6" width="12.1640625" style="2" bestFit="1" customWidth="1"/>
    <col min="7" max="7" width="7.33203125" style="2" bestFit="1" customWidth="1"/>
    <col min="8" max="8" width="12.6640625" style="2" bestFit="1" customWidth="1"/>
    <col min="9" max="9" width="22.6640625" style="2" bestFit="1" customWidth="1"/>
    <col min="10" max="10" width="12.6640625" style="2" bestFit="1" customWidth="1"/>
    <col min="11" max="12" width="12.1640625" style="2" bestFit="1" customWidth="1"/>
    <col min="13" max="13" width="13.33203125" style="2" bestFit="1" customWidth="1"/>
    <col min="14" max="14" width="61.5" style="2" customWidth="1"/>
    <col min="15" max="16" width="12.1640625" style="2" bestFit="1" customWidth="1"/>
    <col min="17" max="16384" width="10.83203125" style="2"/>
  </cols>
  <sheetData>
    <row r="2" spans="2:14" ht="17" thickBot="1" x14ac:dyDescent="0.25">
      <c r="I2" s="34" t="s">
        <v>58</v>
      </c>
      <c r="J2" s="35"/>
      <c r="K2" s="35"/>
      <c r="L2" s="36"/>
      <c r="M2" s="34" t="s">
        <v>61</v>
      </c>
      <c r="N2" s="36"/>
    </row>
    <row r="3" spans="2:14" ht="17" thickBot="1" x14ac:dyDescent="0.25">
      <c r="B3" s="7" t="s">
        <v>37</v>
      </c>
      <c r="C3" s="8"/>
      <c r="D3" s="8"/>
      <c r="E3" s="9"/>
      <c r="H3" s="31" t="s">
        <v>62</v>
      </c>
      <c r="I3" s="37" t="s">
        <v>33</v>
      </c>
      <c r="J3" s="38" t="s">
        <v>34</v>
      </c>
      <c r="K3" s="38" t="s">
        <v>26</v>
      </c>
      <c r="L3" s="39" t="s">
        <v>27</v>
      </c>
      <c r="M3" s="37" t="s">
        <v>60</v>
      </c>
      <c r="N3" s="39" t="s">
        <v>59</v>
      </c>
    </row>
    <row r="4" spans="2:14" x14ac:dyDescent="0.2">
      <c r="B4" s="10" t="s">
        <v>0</v>
      </c>
      <c r="C4" s="11" t="s">
        <v>1</v>
      </c>
      <c r="D4" s="11" t="s">
        <v>2</v>
      </c>
      <c r="E4" s="12" t="s">
        <v>3</v>
      </c>
      <c r="F4" s="1"/>
      <c r="H4" s="42">
        <v>0</v>
      </c>
      <c r="I4" s="29" t="s">
        <v>15</v>
      </c>
      <c r="J4" s="14">
        <v>0</v>
      </c>
      <c r="K4" s="14">
        <v>0</v>
      </c>
      <c r="L4" s="27">
        <v>1</v>
      </c>
      <c r="M4" s="40" t="s">
        <v>14</v>
      </c>
      <c r="N4" s="27" t="s">
        <v>36</v>
      </c>
    </row>
    <row r="5" spans="2:14" ht="17" thickBot="1" x14ac:dyDescent="0.25">
      <c r="B5" s="15">
        <v>54.43</v>
      </c>
      <c r="C5" s="16">
        <v>0</v>
      </c>
      <c r="D5" s="16">
        <v>1</v>
      </c>
      <c r="E5" s="17">
        <v>1</v>
      </c>
      <c r="H5" s="23">
        <f>J5</f>
        <v>1.85609330531435</v>
      </c>
      <c r="I5" s="29" t="s">
        <v>16</v>
      </c>
      <c r="J5" s="14">
        <v>1.85609330531435</v>
      </c>
      <c r="K5" s="14">
        <v>0</v>
      </c>
      <c r="L5" s="27">
        <v>1</v>
      </c>
      <c r="M5" s="40" t="s">
        <v>14</v>
      </c>
      <c r="N5" s="27" t="s">
        <v>36</v>
      </c>
    </row>
    <row r="6" spans="2:14" ht="17" thickBot="1" x14ac:dyDescent="0.25">
      <c r="B6" s="1"/>
      <c r="H6" s="23">
        <f>J6</f>
        <v>2.2581920502325898</v>
      </c>
      <c r="I6" s="29" t="s">
        <v>17</v>
      </c>
      <c r="J6" s="14">
        <v>2.2581920502325898</v>
      </c>
      <c r="K6" s="14">
        <v>0</v>
      </c>
      <c r="L6" s="27">
        <v>1</v>
      </c>
      <c r="M6" s="40" t="s">
        <v>14</v>
      </c>
      <c r="N6" s="27" t="s">
        <v>36</v>
      </c>
    </row>
    <row r="7" spans="2:14" ht="17" thickBot="1" x14ac:dyDescent="0.25">
      <c r="B7" s="7" t="s">
        <v>40</v>
      </c>
      <c r="C7" s="8"/>
      <c r="D7" s="8"/>
      <c r="E7" s="8"/>
      <c r="F7" s="9"/>
      <c r="H7" s="23">
        <f>J7</f>
        <v>-0.80878247670035297</v>
      </c>
      <c r="I7" s="29" t="s">
        <v>18</v>
      </c>
      <c r="J7" s="14">
        <v>-0.80878247670035297</v>
      </c>
      <c r="K7" s="14">
        <v>0</v>
      </c>
      <c r="L7" s="27">
        <v>1</v>
      </c>
      <c r="M7" s="40" t="s">
        <v>14</v>
      </c>
      <c r="N7" s="27" t="s">
        <v>36</v>
      </c>
    </row>
    <row r="8" spans="2:14" x14ac:dyDescent="0.2">
      <c r="B8" s="10" t="s">
        <v>6</v>
      </c>
      <c r="C8" s="11" t="s">
        <v>7</v>
      </c>
      <c r="D8" s="11" t="s">
        <v>8</v>
      </c>
      <c r="E8" s="11" t="s">
        <v>9</v>
      </c>
      <c r="F8" s="12" t="s">
        <v>10</v>
      </c>
      <c r="G8" s="13"/>
      <c r="H8" s="23">
        <f>0</f>
        <v>0</v>
      </c>
      <c r="I8" s="29" t="s">
        <v>19</v>
      </c>
      <c r="J8" s="14">
        <v>0.589214577950676</v>
      </c>
      <c r="K8" s="14">
        <v>0</v>
      </c>
      <c r="L8" s="27">
        <v>1</v>
      </c>
      <c r="M8" s="40" t="s">
        <v>14</v>
      </c>
      <c r="N8" s="27" t="s">
        <v>36</v>
      </c>
    </row>
    <row r="9" spans="2:14" ht="17" thickBot="1" x14ac:dyDescent="0.25">
      <c r="B9" s="3">
        <v>26.93623169</v>
      </c>
      <c r="C9" s="4">
        <v>-80.866301089999993</v>
      </c>
      <c r="D9" s="5">
        <v>6.7482200000000005E-4</v>
      </c>
      <c r="E9" s="16" t="s">
        <v>42</v>
      </c>
      <c r="F9" s="6">
        <v>0.19725557499999999</v>
      </c>
      <c r="G9" s="13"/>
      <c r="H9" s="23">
        <f>J9</f>
        <v>0.58513692339123002</v>
      </c>
      <c r="I9" s="29" t="s">
        <v>20</v>
      </c>
      <c r="J9" s="14">
        <v>0.58513692339123002</v>
      </c>
      <c r="K9" s="14">
        <v>0</v>
      </c>
      <c r="L9" s="27">
        <v>1</v>
      </c>
      <c r="M9" s="40" t="s">
        <v>14</v>
      </c>
      <c r="N9" s="27" t="s">
        <v>36</v>
      </c>
    </row>
    <row r="10" spans="2:14" ht="17" thickBot="1" x14ac:dyDescent="0.25">
      <c r="G10" s="14"/>
      <c r="H10" s="23">
        <f>J10*(B5*B5-K10)/(L10-K10)</f>
        <v>-16.233438932866051</v>
      </c>
      <c r="I10" s="29" t="s">
        <v>0</v>
      </c>
      <c r="J10" s="14">
        <v>-5.1287285275846504</v>
      </c>
      <c r="K10" s="14">
        <v>0</v>
      </c>
      <c r="L10" s="27">
        <v>936</v>
      </c>
      <c r="M10" s="40" t="s">
        <v>28</v>
      </c>
      <c r="N10" s="27" t="s">
        <v>39</v>
      </c>
    </row>
    <row r="11" spans="2:14" ht="17" thickBot="1" x14ac:dyDescent="0.25">
      <c r="B11" s="7" t="s">
        <v>41</v>
      </c>
      <c r="C11" s="8"/>
      <c r="D11" s="8"/>
      <c r="E11" s="8"/>
      <c r="F11" s="9"/>
      <c r="H11" s="23">
        <f>J11*(C5*C5-K11)/(L11-K11)</f>
        <v>0</v>
      </c>
      <c r="I11" s="29" t="s">
        <v>1</v>
      </c>
      <c r="J11" s="14">
        <v>0</v>
      </c>
      <c r="K11" s="14">
        <v>0</v>
      </c>
      <c r="L11" s="27">
        <v>1</v>
      </c>
      <c r="M11" s="40" t="s">
        <v>28</v>
      </c>
      <c r="N11" s="27" t="s">
        <v>39</v>
      </c>
    </row>
    <row r="12" spans="2:14" x14ac:dyDescent="0.2">
      <c r="B12" s="10" t="s">
        <v>6</v>
      </c>
      <c r="C12" s="11" t="s">
        <v>7</v>
      </c>
      <c r="D12" s="11" t="s">
        <v>8</v>
      </c>
      <c r="E12" s="11" t="s">
        <v>9</v>
      </c>
      <c r="F12" s="12" t="s">
        <v>10</v>
      </c>
      <c r="H12" s="23">
        <f>J12*(C5*C5-K12)/(L12-K12)</f>
        <v>0</v>
      </c>
      <c r="I12" s="29" t="s">
        <v>21</v>
      </c>
      <c r="J12" s="14">
        <v>-1.5344849706736601</v>
      </c>
      <c r="K12" s="14">
        <v>0</v>
      </c>
      <c r="L12" s="27">
        <v>1</v>
      </c>
      <c r="M12" s="40" t="s">
        <v>29</v>
      </c>
      <c r="N12" s="27" t="s">
        <v>38</v>
      </c>
    </row>
    <row r="13" spans="2:14" ht="17" thickBot="1" x14ac:dyDescent="0.25">
      <c r="B13" s="3">
        <v>26.93623169</v>
      </c>
      <c r="C13" s="4">
        <v>-80.866301089999993</v>
      </c>
      <c r="D13" s="5">
        <f>qx</f>
        <v>1492764383566482</v>
      </c>
      <c r="E13" s="16" t="s">
        <v>42</v>
      </c>
      <c r="F13" s="19">
        <f>C20</f>
        <v>1</v>
      </c>
      <c r="H13" s="23">
        <f>J13*(C5-K13)/(L13-K13)</f>
        <v>12.995794020556385</v>
      </c>
      <c r="I13" s="30" t="s">
        <v>30</v>
      </c>
      <c r="J13" s="14">
        <v>-1.5336652727153901</v>
      </c>
      <c r="K13" s="14">
        <v>0.89444443583488398</v>
      </c>
      <c r="L13" s="27">
        <v>1</v>
      </c>
      <c r="M13" s="40" t="s">
        <v>31</v>
      </c>
      <c r="N13" s="27" t="s">
        <v>43</v>
      </c>
    </row>
    <row r="14" spans="2:14" x14ac:dyDescent="0.2">
      <c r="H14" s="23">
        <f>J14*(L14-$B$5)/(L14-K14)</f>
        <v>38.202390430897786</v>
      </c>
      <c r="I14" s="29" t="s">
        <v>22</v>
      </c>
      <c r="J14" s="14">
        <v>-1.95512434282731</v>
      </c>
      <c r="K14" s="14">
        <v>0</v>
      </c>
      <c r="L14" s="27">
        <v>2.6500000953674299</v>
      </c>
      <c r="M14" s="40" t="s">
        <v>32</v>
      </c>
      <c r="N14" s="27" t="s">
        <v>44</v>
      </c>
    </row>
    <row r="15" spans="2:14" ht="17" thickBot="1" x14ac:dyDescent="0.25">
      <c r="H15" s="23">
        <f>J15*(L15-$B$5)/(L15-K15)</f>
        <v>3.553564733832439</v>
      </c>
      <c r="I15" s="29" t="s">
        <v>22</v>
      </c>
      <c r="J15" s="14">
        <v>-1.8229614107764001</v>
      </c>
      <c r="K15" s="14">
        <v>0</v>
      </c>
      <c r="L15" s="27">
        <v>18.454999923706001</v>
      </c>
      <c r="M15" s="40" t="s">
        <v>32</v>
      </c>
      <c r="N15" s="27" t="s">
        <v>45</v>
      </c>
    </row>
    <row r="16" spans="2:14" ht="17" thickBot="1" x14ac:dyDescent="0.25">
      <c r="B16" s="7" t="s">
        <v>57</v>
      </c>
      <c r="C16" s="9"/>
      <c r="H16" s="23">
        <f>J16*(L16-$B$5)/(L16-K16)</f>
        <v>0.23147592979289297</v>
      </c>
      <c r="I16" s="29" t="s">
        <v>22</v>
      </c>
      <c r="J16" s="14">
        <v>-0.10276560738377299</v>
      </c>
      <c r="K16" s="14">
        <v>0</v>
      </c>
      <c r="L16" s="27">
        <v>16.7349996566772</v>
      </c>
      <c r="M16" s="40" t="s">
        <v>32</v>
      </c>
      <c r="N16" s="27" t="s">
        <v>46</v>
      </c>
    </row>
    <row r="17" spans="2:14" x14ac:dyDescent="0.2">
      <c r="B17" s="20" t="s">
        <v>11</v>
      </c>
      <c r="C17" s="18">
        <f>sum_fx - linearPredictorNormalizer</f>
        <v>39.790285956714378</v>
      </c>
      <c r="H17" s="23">
        <f>J16*(L16-$C$5)/(L16-K16)</f>
        <v>-0.10276560738377299</v>
      </c>
      <c r="I17" s="29" t="s">
        <v>23</v>
      </c>
      <c r="J17" s="14">
        <v>6.2218093331288596E-3</v>
      </c>
      <c r="K17" s="14">
        <v>0</v>
      </c>
      <c r="L17" s="27">
        <v>4.5454546809196403E-2</v>
      </c>
      <c r="M17" s="41" t="s">
        <v>32</v>
      </c>
      <c r="N17" s="28" t="s">
        <v>47</v>
      </c>
    </row>
    <row r="18" spans="2:14" x14ac:dyDescent="0.2">
      <c r="B18" s="21" t="s">
        <v>12</v>
      </c>
      <c r="C18" s="18">
        <f>EXP(S) / densityNormalizer</f>
        <v>1492764383566482</v>
      </c>
      <c r="G18" s="43" t="s">
        <v>35</v>
      </c>
      <c r="H18" s="44">
        <f>SUM(H4:H17)</f>
        <v>42.537660377067496</v>
      </c>
      <c r="I18" s="32" t="s">
        <v>24</v>
      </c>
      <c r="J18" s="14">
        <v>2.7473744203531201</v>
      </c>
      <c r="K18" s="14"/>
      <c r="L18" s="27"/>
    </row>
    <row r="19" spans="2:14" x14ac:dyDescent="0.2">
      <c r="B19" s="21" t="s">
        <v>13</v>
      </c>
      <c r="C19" s="18">
        <f>EXP(entropy)</f>
        <v>364.13550621715149</v>
      </c>
      <c r="I19" s="32" t="s">
        <v>4</v>
      </c>
      <c r="J19" s="14">
        <v>127.85283421679701</v>
      </c>
      <c r="K19" s="14"/>
      <c r="L19" s="27"/>
    </row>
    <row r="20" spans="2:14" ht="17" thickBot="1" x14ac:dyDescent="0.25">
      <c r="B20" s="22" t="s">
        <v>10</v>
      </c>
      <c r="C20" s="19">
        <f>(qx*expEntropy)/(1 + qx*expEntropy)</f>
        <v>1</v>
      </c>
      <c r="I20" s="32" t="s">
        <v>25</v>
      </c>
      <c r="J20" s="14">
        <v>1069</v>
      </c>
      <c r="K20" s="14"/>
      <c r="L20" s="27"/>
    </row>
    <row r="21" spans="2:14" x14ac:dyDescent="0.2">
      <c r="I21" s="33" t="s">
        <v>5</v>
      </c>
      <c r="J21" s="26">
        <v>5.8975260681888599</v>
      </c>
      <c r="K21" s="26"/>
      <c r="L21" s="28"/>
    </row>
    <row r="23" spans="2:14" x14ac:dyDescent="0.2">
      <c r="E23" s="1"/>
      <c r="N23" s="25" t="s">
        <v>55</v>
      </c>
    </row>
    <row r="24" spans="2:14" x14ac:dyDescent="0.2">
      <c r="E24" s="1"/>
      <c r="N24" s="23" t="s">
        <v>56</v>
      </c>
    </row>
    <row r="25" spans="2:14" x14ac:dyDescent="0.2">
      <c r="E25" s="1"/>
      <c r="N25" s="23" t="s">
        <v>48</v>
      </c>
    </row>
    <row r="26" spans="2:14" x14ac:dyDescent="0.2">
      <c r="E26" s="1"/>
      <c r="N26" s="23" t="s">
        <v>49</v>
      </c>
    </row>
    <row r="27" spans="2:14" x14ac:dyDescent="0.2">
      <c r="E27" s="1"/>
      <c r="N27" s="23" t="s">
        <v>50</v>
      </c>
    </row>
    <row r="28" spans="2:14" x14ac:dyDescent="0.2">
      <c r="E28" s="1"/>
      <c r="N28" s="23" t="s">
        <v>51</v>
      </c>
    </row>
    <row r="29" spans="2:14" x14ac:dyDescent="0.2">
      <c r="N29" s="23" t="s">
        <v>52</v>
      </c>
    </row>
    <row r="30" spans="2:14" x14ac:dyDescent="0.2">
      <c r="N30" s="23" t="s">
        <v>53</v>
      </c>
    </row>
    <row r="31" spans="2:14" x14ac:dyDescent="0.2">
      <c r="N31" s="24" t="s">
        <v>54</v>
      </c>
    </row>
  </sheetData>
  <mergeCells count="6">
    <mergeCell ref="B7:F7"/>
    <mergeCell ref="B3:E3"/>
    <mergeCell ref="B11:F11"/>
    <mergeCell ref="B16:C16"/>
    <mergeCell ref="I2:L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Winkler</dc:creator>
  <cp:lastModifiedBy>Greg Winkler</cp:lastModifiedBy>
  <dcterms:created xsi:type="dcterms:W3CDTF">2017-06-12T01:33:05Z</dcterms:created>
  <dcterms:modified xsi:type="dcterms:W3CDTF">2017-06-12T02:50:33Z</dcterms:modified>
</cp:coreProperties>
</file>