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795" windowWidth="22200" windowHeight="16065" tabRatio="728" activeTab="2"/>
  </bookViews>
  <sheets>
    <sheet name="Notes" sheetId="1" r:id="rId1"/>
    <sheet name="Loop 1 Cue Sheet 1" sheetId="2" r:id="rId2"/>
    <sheet name="Loop 2 Cue Sheet" sheetId="3" r:id="rId3"/>
    <sheet name="_file____C__Documents_20and_20S" sheetId="4" state="hidden" r:id="rId4"/>
  </sheets>
  <definedNames>
    <definedName name="_xlfn._FV" hidden="1">#NAME?</definedName>
    <definedName name="Close1">#REF!</definedName>
    <definedName name="Close2">#REF!</definedName>
    <definedName name="Close3">#REF!</definedName>
    <definedName name="Close4">#REF!</definedName>
    <definedName name="Close5">#REF!</definedName>
    <definedName name="Control1">'Loop 1 Cue Sheet 1'!#REF!</definedName>
    <definedName name="Control10">'Loop 2 Cue Sheet'!$B$25</definedName>
    <definedName name="Control11">'Loop 2 Cue Sheet'!$B$31</definedName>
    <definedName name="Control12">'Loop 2 Cue Sheet'!#REF!</definedName>
    <definedName name="Control2">'Loop 1 Cue Sheet 1'!$B$26</definedName>
    <definedName name="Control3">'Loop 1 Cue Sheet 1'!$B$46</definedName>
    <definedName name="Control4">'Loop 1 Cue Sheet 1'!$B$53</definedName>
    <definedName name="Control5">'Loop 1 Cue Sheet 1'!$B$61</definedName>
    <definedName name="Control6">'Loop 1 Cue Sheet 1'!$B$71</definedName>
    <definedName name="Control7">'Loop 1 Cue Sheet 1'!$B$82</definedName>
    <definedName name="Control8">#REF!</definedName>
    <definedName name="Control9">'Loop 2 Cue Sheet'!$B$18</definedName>
    <definedName name="Open1">#REF!</definedName>
    <definedName name="Open2">#REF!</definedName>
    <definedName name="Open3">#REF!</definedName>
    <definedName name="Open4">#REF!</definedName>
    <definedName name="Open5">#REF!</definedName>
    <definedName name="_xlnm.Print_Area" localSheetId="1">'Loop 1 Cue Sheet 1'!$A$1:$D$105</definedName>
    <definedName name="_xlnm.Print_Area" localSheetId="2">'Loop 2 Cue Sheet'!$A$1:$D$49</definedName>
    <definedName name="StartDate">#REF!</definedName>
    <definedName name="StartTime">#REF!</definedName>
  </definedNames>
  <calcPr fullCalcOnLoad="1"/>
</workbook>
</file>

<file path=xl/sharedStrings.xml><?xml version="1.0" encoding="utf-8"?>
<sst xmlns="http://schemas.openxmlformats.org/spreadsheetml/2006/main" count="448" uniqueCount="327">
  <si>
    <t>Go</t>
  </si>
  <si>
    <t>Total</t>
  </si>
  <si>
    <t>Turn</t>
  </si>
  <si>
    <t>Directions</t>
  </si>
  <si>
    <t>Ctrl 1</t>
  </si>
  <si>
    <t>R(N)</t>
  </si>
  <si>
    <t>Continue north on OK-78</t>
  </si>
  <si>
    <t>R(S)</t>
  </si>
  <si>
    <t>L(W)</t>
  </si>
  <si>
    <t>Main St (OK-78) – Durant, OK – Stores available</t>
  </si>
  <si>
    <t>L(NW)</t>
  </si>
  <si>
    <t>R(NE)</t>
  </si>
  <si>
    <t>Buffalo St (OK-22) @ SS – Unmarked</t>
  </si>
  <si>
    <t>Ctrl 4</t>
  </si>
  <si>
    <t>S(N)</t>
  </si>
  <si>
    <t>Continue west on OK-22 (Buffalo St) – Cross US-75</t>
  </si>
  <si>
    <t>S(W)</t>
  </si>
  <si>
    <r>
      <t xml:space="preserve">Cross OK-48 @ SS – </t>
    </r>
    <r>
      <rPr>
        <b/>
        <sz val="10"/>
        <rFont val="Arial"/>
        <family val="2"/>
      </rPr>
      <t>Watch traffic!</t>
    </r>
    <r>
      <rPr>
        <sz val="10"/>
        <rFont val="Arial"/>
        <family val="2"/>
      </rPr>
      <t xml:space="preserve"> - Store available</t>
    </r>
  </si>
  <si>
    <t>Straight to stay on OK-22 (to Butcher Pen)</t>
  </si>
  <si>
    <t>OK-22/OK-78 @ Tee (to Tishomingo)</t>
  </si>
  <si>
    <t>S(NW)</t>
  </si>
  <si>
    <t>Enter Tishomingo, OK – Stores available</t>
  </si>
  <si>
    <t>FM-3297</t>
  </si>
  <si>
    <t>R(W)</t>
  </si>
  <si>
    <t>Bear right to stay on OK-22 as US-377 forks left</t>
  </si>
  <si>
    <t>Ctrl 5</t>
  </si>
  <si>
    <t>R(E)</t>
  </si>
  <si>
    <t>Back the way you came on OK-22 – to Tishomingo</t>
  </si>
  <si>
    <t>Ctrl 2</t>
  </si>
  <si>
    <t>L(E)</t>
  </si>
  <si>
    <t>Bear left to stay on OK-22 as US-377 merges</t>
  </si>
  <si>
    <t>Out of parking lot, back the way you came on TX-56</t>
  </si>
  <si>
    <r>
      <t xml:space="preserve">Right to stay on OK-22 – </t>
    </r>
    <r>
      <rPr>
        <b/>
        <sz val="10"/>
        <rFont val="Arial"/>
        <family val="2"/>
      </rPr>
      <t>Do not continue straight!</t>
    </r>
  </si>
  <si>
    <t>FR(N)</t>
  </si>
  <si>
    <t>FM-898 (Main St)</t>
  </si>
  <si>
    <t>S(E)</t>
  </si>
  <si>
    <t>Cross OK-78 and continue straight (to Caddo)</t>
  </si>
  <si>
    <t>L(N)</t>
  </si>
  <si>
    <r>
      <t xml:space="preserve">Cross OK-48 @ SS – </t>
    </r>
    <r>
      <rPr>
        <b/>
        <sz val="10"/>
        <rFont val="Arial"/>
        <family val="2"/>
      </rPr>
      <t>Watch traffic!</t>
    </r>
    <r>
      <rPr>
        <sz val="10"/>
        <rFont val="Arial"/>
        <family val="2"/>
      </rPr>
      <t xml:space="preserve"> - Store available</t>
    </r>
  </si>
  <si>
    <t>FM-1753</t>
  </si>
  <si>
    <t>Cross US-75 – Caddo, OK – Store available</t>
  </si>
  <si>
    <t>US-70 @ SS – Blue, OK</t>
  </si>
  <si>
    <t>Carpenters Bluff Rd – Road turns back and forth</t>
  </si>
  <si>
    <t>Ctrl 6</t>
  </si>
  <si>
    <t>Ctrl 3</t>
  </si>
  <si>
    <t>L(S)</t>
  </si>
  <si>
    <t>Road turns right and becomes Red Lake Rd</t>
  </si>
  <si>
    <t>Romia Rd @ Tee</t>
  </si>
  <si>
    <t>S(S)</t>
  </si>
  <si>
    <t>Cross Red River into Texas – Road becomes TX-78</t>
  </si>
  <si>
    <t>Ctrl 7</t>
  </si>
  <si>
    <t>Continue south on TX-121</t>
  </si>
  <si>
    <t>TX-56 (Sam Rayburn Hwy)</t>
  </si>
  <si>
    <t>L(SE)</t>
  </si>
  <si>
    <t>FM-271</t>
  </si>
  <si>
    <t>TX-34 (Tee)</t>
  </si>
  <si>
    <t>Cross overpass – Continue on Stonewall</t>
  </si>
  <si>
    <t>Head back east on Broadway St (TX-11)</t>
  </si>
  <si>
    <t>FM-515</t>
  </si>
  <si>
    <t>FM-2966 – Road eventually changes to FM-17</t>
  </si>
  <si>
    <t>R(SE)</t>
  </si>
  <si>
    <t>US-69 @ Tee</t>
  </si>
  <si>
    <t>Ctrl 11</t>
  </si>
  <si>
    <t>FM-1567 @ light – Store on left before turn if you like</t>
  </si>
  <si>
    <t>Road changes to FM-514</t>
  </si>
  <si>
    <t>Bear left onto FM-514</t>
  </si>
  <si>
    <t>Right @ Tee to stay on FM-514</t>
  </si>
  <si>
    <t>L(NE)</t>
  </si>
  <si>
    <t>L(SW)</t>
  </si>
  <si>
    <t>FR(E)</t>
  </si>
  <si>
    <t>FM-514</t>
  </si>
  <si>
    <t>Left to stay on FM-514</t>
  </si>
  <si>
    <t>Bear right onto FM-275</t>
  </si>
  <si>
    <t>Road changes to FM-17</t>
  </si>
  <si>
    <t>Ctrl 9</t>
  </si>
  <si>
    <t>R(NW)</t>
  </si>
  <si>
    <t>US-69 @ light – Store on right after turn if you like</t>
  </si>
  <si>
    <t>FM-1564</t>
  </si>
  <si>
    <t>FM-2101</t>
  </si>
  <si>
    <t>Ctrl 10</t>
  </si>
  <si>
    <t>Ctrl 12</t>
  </si>
  <si>
    <r>
      <t xml:space="preserve">Continue east on US-70 and </t>
    </r>
    <r>
      <rPr>
        <b/>
        <sz val="10"/>
        <rFont val="Arial"/>
        <family val="2"/>
      </rPr>
      <t xml:space="preserve">first right south on Walker St – </t>
    </r>
    <r>
      <rPr>
        <b/>
        <sz val="10"/>
        <color indexed="10"/>
        <rFont val="Arial"/>
        <family val="2"/>
      </rPr>
      <t>Do NOT stay on US-70!!</t>
    </r>
  </si>
  <si>
    <t>For the 300, 400, and 600K routes, there is a 7 mile stretch of road</t>
  </si>
  <si>
    <t>between Durant and Caddo that is pretty rough.  It’s Old Hwy 69, which</t>
  </si>
  <si>
    <t>parallels the current US-69.  This is a low traffic road and the only</t>
  </si>
  <si>
    <t>feasible paved route to Caddo.  Unfortunately, it is pretty rough road</t>
  </si>
  <si>
    <t>with a lot of broken pavement and cracks running left/right where the</t>
  </si>
  <si>
    <t>concrete below the asphalt has separated.  If you are running high</t>
  </si>
  <si>
    <t>pressure tires, maybe you should rethink that choice.</t>
  </si>
  <si>
    <t>The controls on the first loop of the 600K (or 400K) should be open</t>
  </si>
  <si>
    <t>for any rider.  After the Caddo control, all stores used for controls</t>
  </si>
  <si>
    <t>on the first loop are 24-hour.  The Caddo store closes at 11:00 PM</t>
  </si>
  <si>
    <t>which should make it available for anyone on the way back from Ravia</t>
  </si>
  <si>
    <t>even though it is not a control on the way back.</t>
  </si>
  <si>
    <t>For the 400 and 600K routes, the control in Bonham is different than</t>
  </si>
  <si>
    <t>the one for the 200 and 300K routes so that we could have a store open</t>
  </si>
  <si>
    <t>24 hours.   400 and 600K</t>
  </si>
  <si>
    <t>riders should pay attention to their cue sheet as they approach</t>
  </si>
  <si>
    <t>Bonham.</t>
  </si>
  <si>
    <t>From Bonham to Greenville there is a store in Wolfe City (not a</t>
  </si>
  <si>
    <t>control), but it closes at 11:00 or 12:00 PM so is likely to be closed</t>
  </si>
  <si>
    <t>for many, if not most riders.  A fast rider might make it to the store</t>
  </si>
  <si>
    <t>before it closes, but most should probably be prepared to ride the 43</t>
  </si>
  <si>
    <t xml:space="preserve">miles from Bonham to Greenville without supplies.  </t>
  </si>
  <si>
    <t>In the event anyone would like to ride the 600K straight through (or</t>
  </si>
  <si>
    <t>start the second loop before 3:00 AM) here are some considerations.</t>
  </si>
  <si>
    <t>On loop 2, the first control, Yantis, is 45 miles from Greenville (293</t>
  </si>
  <si>
    <t>miles total).  The store does not open until 5:00 AM so an early rider</t>
  </si>
  <si>
    <t>might beat the store opening.  If so, there is a post office near the</t>
  </si>
  <si>
    <t>control in Yantis where you can send a postcard.  For supplies, in</t>
  </si>
  <si>
    <t>Miller Grove (mile 275) there is a store with a soda machine and water</t>
  </si>
  <si>
    <t>faucet (shown on the cue sheet).  There is also a store a couple miles</t>
  </si>
  <si>
    <t>after the Yantis control, called Jordan’s Coffee Creek Marina (not</t>
  </si>
  <si>
    <t>shown on the cue sheet), on the right that does not open until 8:00</t>
  </si>
  <si>
    <t>(might be open as early as 6:00 according to them) but has a soda</t>
  </si>
  <si>
    <t>machine outside.  The marina has a campground, so there are probably</t>
  </si>
  <si>
    <t>faucets on the property as well.</t>
  </si>
  <si>
    <t>There are a few churches along the route where you might find holy</t>
  </si>
  <si>
    <t>water.  I don’t have any experience with them so I don’t know which,</t>
  </si>
  <si>
    <t>if any, have an outside faucet.  Your best bet would be to take enough</t>
  </si>
  <si>
    <t>food for the trip to Winnsboro and resupply fluids in Miller Grove and/</t>
  </si>
  <si>
    <t>or Jordan’s Coffee Creek Marina as needed.</t>
  </si>
  <si>
    <t>"OK is OK"   -   600 Km   RUSA Route # 616</t>
  </si>
  <si>
    <t>Notes on the Old File from 2008 or whenever:</t>
  </si>
  <si>
    <t>I got this file from Dan, announced motel locations, then found out that originally,</t>
  </si>
  <si>
    <t>the route came back by Walmart, not by the Super 8 over on Moulton, and that</t>
  </si>
  <si>
    <t>Since I already had the motel information out on the web, I left the route as-is, and</t>
  </si>
  <si>
    <t>they had rerouted it the time this was run due to the motel by Walmart being full.</t>
  </si>
  <si>
    <t>I had a couple of people request an early start due to having to drive back to the far</t>
  </si>
  <si>
    <t>west side of Fort Worth after the finish of the ride on Monday.</t>
  </si>
  <si>
    <t>Revision Notes, 2017</t>
  </si>
  <si>
    <t>anticipate that it will be changed back next year.  The file, as received, also showed</t>
  </si>
  <si>
    <t>to start from Super 8 or Motel 6, rather than Walmart, although the control was shown</t>
  </si>
  <si>
    <t>as Walmart.</t>
  </si>
  <si>
    <t>TX-121 Bus @ T</t>
  </si>
  <si>
    <t>L/R</t>
  </si>
  <si>
    <t>Mt Calvary Rd @ SS</t>
  </si>
  <si>
    <t>Memory Ln- road curves left, becomes Memory Lane</t>
  </si>
  <si>
    <t>Bumpas Rd- road curves right, becomes Bumpas Rd</t>
  </si>
  <si>
    <t>Bloomfield Rd – road curves left, becomes Bloomfield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</si>
  <si>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Ave (OK-78) at TL- past tracks, not SE 1st</t>
    </r>
  </si>
  <si>
    <t>Armstrong Rd – Just prior to US-75- easy to miss</t>
  </si>
  <si>
    <t>First left after the old bridge (unmarked), then right onto Carpenters Bluff Rd (unmarked)</t>
  </si>
  <si>
    <t>Hendrix, OK- straight at Hendrix Bapt Church sign</t>
  </si>
  <si>
    <t>Caddo Hwy/ Old Hwy 69 @ T</t>
  </si>
  <si>
    <t>Yuba Lane @ Tee</t>
  </si>
  <si>
    <t>R (S)</t>
  </si>
  <si>
    <t>Hwy 154 at SS (Yantis)</t>
  </si>
  <si>
    <t>L (N)</t>
  </si>
  <si>
    <t>Back the way you came on Hwy 154</t>
  </si>
  <si>
    <t>R (E)</t>
  </si>
  <si>
    <t>S (E)</t>
  </si>
  <si>
    <t>TX-37 (Main St) at TL</t>
  </si>
  <si>
    <t>TX 11, Broadway St @ TL</t>
  </si>
  <si>
    <t>FM-515 at TL</t>
  </si>
  <si>
    <t>L (S)</t>
  </si>
  <si>
    <t>Back north on Hwy 154</t>
  </si>
  <si>
    <t>FM 2966 @ SS (FM 17 changes to FM 2966 here)</t>
  </si>
  <si>
    <t>L (W)</t>
  </si>
  <si>
    <t>FM 17 @ SS (FM 2966 changes to FM 17 here)</t>
  </si>
  <si>
    <t>TX-19 @ T  (CAUTION:  CONSTRUCTION)</t>
  </si>
  <si>
    <t>Left at stop sign onto FM 1570 then immediate right at light to stay on FM 1570/ Jack Fenney Blvd</t>
  </si>
  <si>
    <t>Revision Notes 2018:</t>
  </si>
  <si>
    <t>For various reasons, the file has been left with the motel as the Super 8.</t>
  </si>
  <si>
    <t>I drove the route on 9/22/18, will make updates to the file for that.</t>
  </si>
  <si>
    <t>There will be a detour required due to construction on Hwy 69, and I</t>
  </si>
  <si>
    <t>will set up a separate file for that.</t>
  </si>
  <si>
    <t>Store hours from asking clerks on 9/22/18:</t>
  </si>
  <si>
    <t>Ector Food- open 6:00 AM to 9:00 PM</t>
  </si>
  <si>
    <t>Kwik Chek, Achille, open 5:30-10:00 M-Sat, 7:00-10:00 Sunday</t>
  </si>
  <si>
    <t>C&amp;H, Caddo, hours vary weekdays, but open 4:00 AM -11:00 PM on Saturdays</t>
  </si>
  <si>
    <t>Kenefic Corner store at Kenefic, closed Sundays, closes 6:00 PM or so other days.</t>
  </si>
  <si>
    <t>EZ Mart, Ravia, open 5:00-Midnight</t>
  </si>
  <si>
    <t>EZ Mart, Bokchita, closes at midnight weeknights, but open 24 hours Friday and Saturday</t>
  </si>
  <si>
    <t>Exxon in Bonham, open 24 hours</t>
  </si>
  <si>
    <t>Valero in Greenville, open 24 hours</t>
  </si>
  <si>
    <t>Exxon in Greenville, open 24 hours</t>
  </si>
  <si>
    <t>Short Stop, Lone Oak, open 5:00-10:00 7 days</t>
  </si>
  <si>
    <t>Yantis Food Mart, open 6-10 Sat, 6-9 Sunday</t>
  </si>
  <si>
    <t>Dollar General, Yantis, open 8-10 7 days</t>
  </si>
  <si>
    <t>Armadillo Exxon, Winnsboro, open 5:30-11:55 Sat &amp; Sun, 4:30-11:55 M-F</t>
  </si>
  <si>
    <t>Brookshire Bros, open until 10:00 PM</t>
  </si>
  <si>
    <t>KEY:  L, R, S = Left, Right, Straight.  N, S, E, W = North, South, East, West.  F = First.  SS, TL = Stop Sign, Traffic Light.  T, Y = Tee intersection, Y intersection.</t>
  </si>
  <si>
    <t>FM-896 (Not Hwy 78, not CR 4720)</t>
  </si>
  <si>
    <t>Kwik Chek on the 300k route closes at 11:00, McDonald's at 12:00, per phone calls</t>
  </si>
  <si>
    <t>Curtis Quick Stop in Bennington, tried to call, couldn't get through.</t>
  </si>
  <si>
    <t>FM-898 (T, SS\)</t>
  </si>
  <si>
    <t>TX-56 (Sam Rayburn Dr) at SS</t>
  </si>
  <si>
    <t>FM-2645 (Not CR 1265)</t>
  </si>
  <si>
    <t>FM-1753 at SS, T</t>
  </si>
  <si>
    <t>Hendrix Rd @ T (unmarked)</t>
  </si>
  <si>
    <t xml:space="preserve">Greenwood CR Rd </t>
  </si>
  <si>
    <t>OK-78 (T, SS)</t>
  </si>
  <si>
    <r>
      <t xml:space="preserve">Robinson Rd (unmarked) – </t>
    </r>
    <r>
      <rPr>
        <b/>
        <sz val="10"/>
        <rFont val="Arial"/>
        <family val="2"/>
      </rPr>
      <t>Easy to miss!</t>
    </r>
    <r>
      <rPr>
        <sz val="10"/>
        <rFont val="Arial"/>
        <family val="2"/>
      </rPr>
      <t xml:space="preserve"> – @ Robinson Baptist Church sign on right</t>
    </r>
  </si>
  <si>
    <t>OK-70E @ Tee (unmarked) (not the same as US-70)</t>
  </si>
  <si>
    <t>Hotel Rd (Albany, OK) at "Yuba 7" sign-easy to miss!</t>
  </si>
  <si>
    <t>OK-78 (unmarked) @ SS – Yuba, OK</t>
  </si>
  <si>
    <t>TX-78 (Center St) at 2nd traffic light</t>
  </si>
  <si>
    <r>
      <t>Wolfe City, TX –</t>
    </r>
    <r>
      <rPr>
        <b/>
        <sz val="10"/>
        <rFont val="Arial Narrow"/>
        <family val="2"/>
      </rPr>
      <t xml:space="preserve"> Store closes at midnight</t>
    </r>
  </si>
  <si>
    <t>TX-19 @ Tee</t>
  </si>
  <si>
    <t>FM-68 (Tee) – Gober, TX</t>
  </si>
  <si>
    <t>Best Western Plus, 3001 Mustang Crossing Annex,</t>
  </si>
  <si>
    <t>Greenville, TX (903) 454-3700</t>
  </si>
  <si>
    <t>Out of motel to Mustang Crossing, out to Wesley St/ Hwy 34</t>
  </si>
  <si>
    <t>Wesley St/ Hwy 34 at SS (unmarked), go across I-30</t>
  </si>
  <si>
    <t>S (N)</t>
  </si>
  <si>
    <t xml:space="preserve">Cross Hwy 69 </t>
  </si>
  <si>
    <t>Continue straight on Wesley</t>
  </si>
  <si>
    <t>Sockwell Str/Blvd at SS, T (becomes Rees St)</t>
  </si>
  <si>
    <t>S (NW)</t>
  </si>
  <si>
    <t>Merge onto Hwy 69/ Joe Ramsey Blvd</t>
  </si>
  <si>
    <t>Caution</t>
  </si>
  <si>
    <t>S (W/N)</t>
  </si>
  <si>
    <t>Follow Hwy 69 through Celeste</t>
  </si>
  <si>
    <t>Diagonal RR tracks</t>
  </si>
  <si>
    <t>S (N/W)</t>
  </si>
  <si>
    <t>Follow Hwy 69 through Leonard (stores)</t>
  </si>
  <si>
    <t>Caution:  High speed traffic, use shoulder when possible, next 8 miles</t>
  </si>
  <si>
    <t>Caution:  Old rumble strips, possible cracks in shoulder, next 8 miles</t>
  </si>
  <si>
    <t>TX-11 at SS (Possible construction, gravel ahead)</t>
  </si>
  <si>
    <t>FM-1897/FM1753 @ T (Unmarked)</t>
  </si>
  <si>
    <t>TX-34 (Crockett St) @ SS, Tee</t>
  </si>
  <si>
    <t>BR (W)</t>
  </si>
  <si>
    <t>Bear right at Y to stay on Hwy 34</t>
  </si>
  <si>
    <t>S (SW)</t>
  </si>
  <si>
    <t>Merge onto Hwy 224/ Hwy 34</t>
  </si>
  <si>
    <t>BL (S)</t>
  </si>
  <si>
    <t>Bear left at Y to stay on Hwy 34/ US-69 Bus</t>
  </si>
  <si>
    <t>S (S)</t>
  </si>
  <si>
    <t>Becomes Stonewall</t>
  </si>
  <si>
    <t>Cross Hwy 69, continue on Stonewall</t>
  </si>
  <si>
    <t>R (W)</t>
  </si>
  <si>
    <r>
      <t>Burnett Dr</t>
    </r>
    <r>
      <rPr>
        <b/>
        <sz val="11"/>
        <color indexed="10"/>
        <rFont val="Arial"/>
        <family val="2"/>
      </rPr>
      <t xml:space="preserve"> EZ MISS</t>
    </r>
  </si>
  <si>
    <t>Wesley St/ Hwy 34 at SS</t>
  </si>
  <si>
    <t>Left at unmarked T to Best Western parking lot</t>
  </si>
  <si>
    <t>Cross I-30, stay out of right-turn-only lane at overpass</t>
  </si>
  <si>
    <t>Mustang Crossing, first right after service road</t>
  </si>
  <si>
    <t>2019- Edited Day 1 to go from the Best Western, Day 2 still to adjust</t>
  </si>
  <si>
    <t>Jack Finney Blvd/ FM 1570 at TL</t>
  </si>
  <si>
    <t>Wesley St/ Hwy 34 (unmarked) at SS</t>
  </si>
  <si>
    <t>L (E)</t>
  </si>
  <si>
    <t>Traders Road- traffic light just past Walmart</t>
  </si>
  <si>
    <t>L/R (S)</t>
  </si>
  <si>
    <t>Left on FM 2101/McCulloch at TL then</t>
  </si>
  <si>
    <t>immediate right to stay on FM 2101</t>
  </si>
  <si>
    <t>FM 1564 at SS, blinking light</t>
  </si>
  <si>
    <t>Out of motel to Mustang Crossing, to Wesley St/ Hwy 34</t>
  </si>
  <si>
    <t>Traders Road- at TL, just past carwash</t>
  </si>
  <si>
    <t>R (N)</t>
  </si>
  <si>
    <t>Wesley St/ Hwy 34 at TL, T</t>
  </si>
  <si>
    <t>Mustang Crossing- next to Exxon, across from Walmart</t>
  </si>
  <si>
    <t>Ctrl 8</t>
  </si>
  <si>
    <t>Marina/ Store</t>
  </si>
  <si>
    <t xml:space="preserve">FM-1567 – Miller Grove </t>
  </si>
  <si>
    <t>I edited Day 2 just now.</t>
  </si>
  <si>
    <t>I checked, and making Winnsboro an open control takes off 1.6 miles, but it is still over 600k, so I made that change.</t>
  </si>
  <si>
    <t>Greenville, TX 903-454-3700- Next control 40 miles</t>
  </si>
  <si>
    <t>At Carpenters Bluff bridge-  Ride across old bridge or go 0.2 mile and turn right at SS on Carpenters Bluff Rd (unmarked)</t>
  </si>
  <si>
    <t xml:space="preserve">FM-275 at SS– Miller Grove </t>
  </si>
  <si>
    <t>600km ACP BREVET</t>
  </si>
  <si>
    <t>Checkpoint       Date  Time</t>
  </si>
  <si>
    <t>==========       ====  ====</t>
  </si>
  <si>
    <t xml:space="preserve">    0mi   start: 05/25 00:00</t>
  </si>
  <si>
    <t xml:space="preserve">          close: 05/25 01:00</t>
  </si>
  <si>
    <t xml:space="preserve">   39mi    open: 05/25 01:51</t>
  </si>
  <si>
    <t xml:space="preserve">          close: 05/25 04:12</t>
  </si>
  <si>
    <t xml:space="preserve">   66mi    open: 05/25 03:09</t>
  </si>
  <si>
    <t xml:space="preserve">          close: 05/25 07:08</t>
  </si>
  <si>
    <t xml:space="preserve">   91mi    open: 05/25 04:18</t>
  </si>
  <si>
    <t xml:space="preserve">          close: 05/25 09:44</t>
  </si>
  <si>
    <t xml:space="preserve">  124mi    open: 05/25 05:53</t>
  </si>
  <si>
    <t xml:space="preserve">          close: 05/25 13:20</t>
  </si>
  <si>
    <t xml:space="preserve">  174mi    open: 05/25 08:23</t>
  </si>
  <si>
    <t xml:space="preserve">          close: 05/25 18:40</t>
  </si>
  <si>
    <t xml:space="preserve">  207mi    open: 05/25 10:02</t>
  </si>
  <si>
    <t xml:space="preserve">          close: 05/25 22:12</t>
  </si>
  <si>
    <t xml:space="preserve">  249mi    open: 05/25 12:08</t>
  </si>
  <si>
    <t xml:space="preserve">          close: 05/26 02:40</t>
  </si>
  <si>
    <t xml:space="preserve">  293mi    open: 05/25 14:32</t>
  </si>
  <si>
    <t xml:space="preserve">          close: 05/26 07:28</t>
  </si>
  <si>
    <t xml:space="preserve">  312mi    open: 05/25 15:32</t>
  </si>
  <si>
    <t xml:space="preserve">          close: 05/26 09:28</t>
  </si>
  <si>
    <t xml:space="preserve">  331mi    open: 05/25 16:34</t>
  </si>
  <si>
    <t xml:space="preserve">          close: 05/26 11:32</t>
  </si>
  <si>
    <t xml:space="preserve">  376mi    open: 05/25 18:48</t>
  </si>
  <si>
    <t xml:space="preserve">          close: 05/26 16:00</t>
  </si>
  <si>
    <t xml:space="preserve">    0mi   start: 05/25 06:30</t>
  </si>
  <si>
    <t xml:space="preserve">          close: 05/25 07:30</t>
  </si>
  <si>
    <t xml:space="preserve">   39mi    open: 05/25 08:21</t>
  </si>
  <si>
    <t xml:space="preserve">          close: 05/25 10:42</t>
  </si>
  <si>
    <t xml:space="preserve">   66mi    open: 05/25 09:39</t>
  </si>
  <si>
    <t xml:space="preserve">          close: 05/25 13:38</t>
  </si>
  <si>
    <t xml:space="preserve">   91mi    open: 05/25 10:48</t>
  </si>
  <si>
    <t xml:space="preserve">          close: 05/25 16:14</t>
  </si>
  <si>
    <t xml:space="preserve">  124mi    open: 05/25 12:23</t>
  </si>
  <si>
    <t xml:space="preserve">          close: 05/25 19:50</t>
  </si>
  <si>
    <t xml:space="preserve">  174mi    open: 05/25 14:53</t>
  </si>
  <si>
    <t xml:space="preserve">          close: 05/26 01:10</t>
  </si>
  <si>
    <t xml:space="preserve">  207mi    open: 05/25 16:32</t>
  </si>
  <si>
    <t xml:space="preserve">          close: 05/26 04:42</t>
  </si>
  <si>
    <t xml:space="preserve">  249mi    open: 05/25 18:38</t>
  </si>
  <si>
    <t xml:space="preserve">          close: 05/26 09:10</t>
  </si>
  <si>
    <t xml:space="preserve">  293mi    open: 05/25 21:02</t>
  </si>
  <si>
    <t xml:space="preserve">          close: 05/26 13:58</t>
  </si>
  <si>
    <t xml:space="preserve">  312mi    open: 05/25 22:02</t>
  </si>
  <si>
    <t xml:space="preserve">          close: 05/26 15:58</t>
  </si>
  <si>
    <t xml:space="preserve">  331mi    open: 05/25 23:04</t>
  </si>
  <si>
    <t xml:space="preserve">          close: 05/26 18:02</t>
  </si>
  <si>
    <t xml:space="preserve">  376mi    open: 05/26 01:18</t>
  </si>
  <si>
    <t xml:space="preserve">          close: 05/26 22:30</t>
  </si>
  <si>
    <t>Closes 26:40hrs after start (6:30a start = 9:10a next day)</t>
  </si>
  <si>
    <t>6:30am Start Time</t>
  </si>
  <si>
    <t>0:00 Start Time</t>
  </si>
  <si>
    <t>DOG!</t>
  </si>
  <si>
    <t>CAUTION - Dog on right bit cyclist 2022 *Malbox #4431 *Junkyard</t>
  </si>
  <si>
    <t>CAUTION - Dog on left bit cyclist 2022 *Malbox #4431 *Junkyard</t>
  </si>
  <si>
    <t>TXDOT One-lane for 9 miles - No notes about gravel (5/2023)</t>
  </si>
  <si>
    <t>Store</t>
  </si>
  <si>
    <t>Silver Dollar Grocery  730a-11p daily 580.838.2297</t>
  </si>
  <si>
    <t>verified 5/2023</t>
  </si>
  <si>
    <r>
      <t>Exxon/ Kwik Check</t>
    </r>
    <r>
      <rPr>
        <b/>
        <sz val="10"/>
        <rFont val="Arial"/>
        <family val="2"/>
      </rPr>
      <t xml:space="preserve"> (24Hr)</t>
    </r>
    <r>
      <rPr>
        <b/>
        <sz val="10"/>
        <rFont val="Arial"/>
        <family val="2"/>
      </rPr>
      <t xml:space="preserve">, 1741 N. B. Hwy 121, Bonham, TX , or Walmart just prior, Next Control 40.1 Miles  </t>
    </r>
  </si>
  <si>
    <t>disconnected! 5/2023</t>
  </si>
  <si>
    <t>No answer 5/2023</t>
  </si>
  <si>
    <t>Note</t>
  </si>
  <si>
    <t>Gravel/Hardpack for 5 miles (5/2023)</t>
  </si>
  <si>
    <t>Rough road/potholes next 10 miles (5/2023)</t>
  </si>
  <si>
    <r>
      <t xml:space="preserve">Bear right onto TX-121 – </t>
    </r>
    <r>
      <rPr>
        <b/>
        <sz val="10"/>
        <color indexed="10"/>
        <rFont val="Arial"/>
        <family val="2"/>
      </rPr>
      <t>not straight on TX-78!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</si>
</sst>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\ "/>
    <numFmt numFmtId="173" formatCode="0.0"/>
  </numFmts>
  <fonts count="61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3"/>
      <name val="Arial"/>
      <family val="2"/>
    </font>
    <font>
      <sz val="10"/>
      <name val="Arial Narrow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urier"/>
      <family val="0"/>
    </font>
    <font>
      <sz val="10"/>
      <color indexed="39"/>
      <name val="Arial"/>
      <family val="2"/>
    </font>
    <font>
      <sz val="10"/>
      <color indexed="39"/>
      <name val="Courier"/>
      <family val="0"/>
    </font>
    <font>
      <b/>
      <sz val="10"/>
      <color indexed="39"/>
      <name val="Arial"/>
      <family val="2"/>
    </font>
    <font>
      <b/>
      <sz val="10"/>
      <color indexed="39"/>
      <name val="Courier"/>
      <family val="0"/>
    </font>
    <font>
      <b/>
      <sz val="10"/>
      <color indexed="8"/>
      <name val="Courier"/>
      <family val="0"/>
    </font>
    <font>
      <sz val="10"/>
      <color indexed="10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urier"/>
      <family val="0"/>
    </font>
    <font>
      <sz val="10"/>
      <color rgb="FF0000FF"/>
      <name val="Arial"/>
      <family val="2"/>
    </font>
    <font>
      <sz val="10"/>
      <color rgb="FF0000FF"/>
      <name val="Courier"/>
      <family val="0"/>
    </font>
    <font>
      <b/>
      <sz val="10"/>
      <color rgb="FF0000FF"/>
      <name val="Arial"/>
      <family val="2"/>
    </font>
    <font>
      <b/>
      <sz val="10"/>
      <color rgb="FF0000FF"/>
      <name val="Courier"/>
      <family val="0"/>
    </font>
    <font>
      <b/>
      <sz val="10"/>
      <color rgb="FF000000"/>
      <name val="Courier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medium"/>
      <top style="double">
        <color indexed="8"/>
      </top>
      <bottom style="double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double">
        <color indexed="8"/>
      </top>
      <bottom style="medium"/>
    </border>
    <border>
      <left style="hair">
        <color indexed="8"/>
      </left>
      <right style="hair">
        <color indexed="8"/>
      </right>
      <top style="double">
        <color indexed="8"/>
      </top>
      <bottom style="medium"/>
    </border>
    <border>
      <left style="hair">
        <color indexed="8"/>
      </left>
      <right style="medium"/>
      <top style="double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/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 style="medium"/>
      <top style="medium"/>
      <bottom style="thin">
        <color theme="0" tint="-0.24993999302387238"/>
      </bottom>
    </border>
    <border>
      <left style="medium"/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/>
      <top style="medium">
        <color indexed="8"/>
      </top>
      <bottom style="double">
        <color indexed="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medium"/>
      <top style="thin">
        <color theme="0" tint="-0.2499399930238723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theme="0" tint="-0.24993999302387238"/>
      </top>
      <bottom style="medium"/>
    </border>
    <border>
      <left>
        <color indexed="63"/>
      </left>
      <right>
        <color indexed="63"/>
      </right>
      <top style="thin">
        <color theme="0" tint="-0.24993999302387238"/>
      </top>
      <bottom style="medium"/>
    </border>
    <border>
      <left>
        <color indexed="63"/>
      </left>
      <right style="medium"/>
      <top style="thin">
        <color theme="0" tint="-0.2499399930238723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72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172" fontId="1" fillId="0" borderId="10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172" fontId="0" fillId="0" borderId="13" xfId="0" applyNumberFormat="1" applyFont="1" applyBorder="1" applyAlignment="1">
      <alignment horizontal="right" vertical="center"/>
    </xf>
    <xf numFmtId="172" fontId="0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/>
    </xf>
    <xf numFmtId="172" fontId="0" fillId="0" borderId="13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173" fontId="0" fillId="0" borderId="0" xfId="0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2" fontId="1" fillId="33" borderId="17" xfId="0" applyNumberFormat="1" applyFont="1" applyFill="1" applyBorder="1" applyAlignment="1">
      <alignment horizontal="right" vertical="center"/>
    </xf>
    <xf numFmtId="172" fontId="1" fillId="33" borderId="18" xfId="0" applyNumberFormat="1" applyFont="1" applyFill="1" applyBorder="1" applyAlignment="1">
      <alignment horizontal="right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172" fontId="0" fillId="0" borderId="2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right" vertical="center"/>
    </xf>
    <xf numFmtId="172" fontId="0" fillId="0" borderId="22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172" fontId="0" fillId="0" borderId="24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vertical="center" wrapText="1"/>
    </xf>
    <xf numFmtId="172" fontId="1" fillId="33" borderId="26" xfId="0" applyNumberFormat="1" applyFont="1" applyFill="1" applyBorder="1" applyAlignment="1">
      <alignment horizontal="right" vertical="center"/>
    </xf>
    <xf numFmtId="0" fontId="1" fillId="33" borderId="27" xfId="0" applyFont="1" applyFill="1" applyBorder="1" applyAlignment="1">
      <alignment vertical="center" wrapText="1"/>
    </xf>
    <xf numFmtId="172" fontId="0" fillId="0" borderId="28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172" fontId="1" fillId="33" borderId="30" xfId="0" applyNumberFormat="1" applyFont="1" applyFill="1" applyBorder="1" applyAlignment="1">
      <alignment horizontal="right" vertical="center"/>
    </xf>
    <xf numFmtId="172" fontId="1" fillId="33" borderId="31" xfId="0" applyNumberFormat="1" applyFont="1" applyFill="1" applyBorder="1" applyAlignment="1">
      <alignment horizontal="right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172" fontId="0" fillId="0" borderId="24" xfId="0" applyNumberFormat="1" applyFont="1" applyBorder="1" applyAlignment="1">
      <alignment horizontal="right" vertical="center"/>
    </xf>
    <xf numFmtId="172" fontId="0" fillId="0" borderId="33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vertical="center" wrapText="1"/>
    </xf>
    <xf numFmtId="172" fontId="0" fillId="0" borderId="35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173" fontId="1" fillId="6" borderId="38" xfId="0" applyNumberFormat="1" applyFont="1" applyFill="1" applyBorder="1" applyAlignment="1">
      <alignment horizontal="center" vertical="center"/>
    </xf>
    <xf numFmtId="173" fontId="1" fillId="6" borderId="39" xfId="0" applyNumberFormat="1" applyFont="1" applyFill="1" applyBorder="1" applyAlignment="1">
      <alignment horizontal="center" vertical="center"/>
    </xf>
    <xf numFmtId="173" fontId="1" fillId="6" borderId="40" xfId="0" applyNumberFormat="1" applyFont="1" applyFill="1" applyBorder="1" applyAlignment="1">
      <alignment horizontal="left" vertical="center" wrapText="1"/>
    </xf>
    <xf numFmtId="172" fontId="1" fillId="0" borderId="41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vertical="center" wrapText="1"/>
    </xf>
    <xf numFmtId="173" fontId="1" fillId="6" borderId="43" xfId="0" applyNumberFormat="1" applyFont="1" applyFill="1" applyBorder="1" applyAlignment="1">
      <alignment horizontal="center" vertical="center"/>
    </xf>
    <xf numFmtId="173" fontId="1" fillId="6" borderId="44" xfId="0" applyNumberFormat="1" applyFont="1" applyFill="1" applyBorder="1" applyAlignment="1">
      <alignment horizontal="center" vertical="center"/>
    </xf>
    <xf numFmtId="173" fontId="1" fillId="6" borderId="45" xfId="0" applyNumberFormat="1" applyFont="1" applyFill="1" applyBorder="1" applyAlignment="1">
      <alignment horizontal="left" vertical="center" wrapText="1"/>
    </xf>
    <xf numFmtId="173" fontId="1" fillId="6" borderId="38" xfId="0" applyNumberFormat="1" applyFont="1" applyFill="1" applyBorder="1" applyAlignment="1">
      <alignment horizontal="center"/>
    </xf>
    <xf numFmtId="173" fontId="1" fillId="6" borderId="39" xfId="0" applyNumberFormat="1" applyFont="1" applyFill="1" applyBorder="1" applyAlignment="1">
      <alignment horizontal="center"/>
    </xf>
    <xf numFmtId="173" fontId="1" fillId="6" borderId="43" xfId="0" applyNumberFormat="1" applyFont="1" applyFill="1" applyBorder="1" applyAlignment="1">
      <alignment horizontal="center"/>
    </xf>
    <xf numFmtId="173" fontId="1" fillId="6" borderId="44" xfId="0" applyNumberFormat="1" applyFont="1" applyFill="1" applyBorder="1" applyAlignment="1">
      <alignment horizontal="center"/>
    </xf>
    <xf numFmtId="173" fontId="0" fillId="0" borderId="0" xfId="0" applyNumberFormat="1" applyAlignment="1">
      <alignment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73" fontId="0" fillId="0" borderId="0" xfId="0" applyNumberForma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72" fontId="0" fillId="34" borderId="24" xfId="0" applyNumberFormat="1" applyFont="1" applyFill="1" applyBorder="1" applyAlignment="1">
      <alignment horizontal="right" vertical="center"/>
    </xf>
    <xf numFmtId="172" fontId="1" fillId="34" borderId="24" xfId="0" applyNumberFormat="1" applyFont="1" applyFill="1" applyBorder="1" applyAlignment="1">
      <alignment horizontal="right" vertical="center"/>
    </xf>
    <xf numFmtId="172" fontId="1" fillId="34" borderId="14" xfId="0" applyNumberFormat="1" applyFont="1" applyFill="1" applyBorder="1" applyAlignment="1">
      <alignment horizontal="right" vertical="center"/>
    </xf>
    <xf numFmtId="0" fontId="59" fillId="34" borderId="14" xfId="0" applyFont="1" applyFill="1" applyBorder="1" applyAlignment="1">
      <alignment horizontal="center" vertical="center"/>
    </xf>
    <xf numFmtId="0" fontId="59" fillId="34" borderId="25" xfId="0" applyFont="1" applyFill="1" applyBorder="1" applyAlignment="1">
      <alignment vertical="center" wrapText="1"/>
    </xf>
    <xf numFmtId="172" fontId="60" fillId="34" borderId="24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59" fillId="34" borderId="46" xfId="0" applyFont="1" applyFill="1" applyBorder="1" applyAlignment="1">
      <alignment horizontal="left" vertical="center"/>
    </xf>
    <xf numFmtId="0" fontId="59" fillId="34" borderId="47" xfId="0" applyFont="1" applyFill="1" applyBorder="1" applyAlignment="1">
      <alignment vertical="center" wrapText="1"/>
    </xf>
    <xf numFmtId="172" fontId="59" fillId="34" borderId="14" xfId="0" applyNumberFormat="1" applyFont="1" applyFill="1" applyBorder="1" applyAlignment="1">
      <alignment horizontal="right" vertical="center"/>
    </xf>
    <xf numFmtId="0" fontId="54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vertical="center" wrapText="1"/>
    </xf>
    <xf numFmtId="0" fontId="1" fillId="33" borderId="27" xfId="0" applyFont="1" applyFill="1" applyBorder="1" applyAlignment="1">
      <alignment vertical="center" wrapText="1"/>
    </xf>
    <xf numFmtId="0" fontId="59" fillId="0" borderId="48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 wrapText="1"/>
    </xf>
    <xf numFmtId="0" fontId="59" fillId="0" borderId="51" xfId="0" applyFont="1" applyBorder="1" applyAlignment="1">
      <alignment horizontal="center" vertical="center" wrapText="1"/>
    </xf>
    <xf numFmtId="0" fontId="59" fillId="0" borderId="52" xfId="0" applyFont="1" applyBorder="1" applyAlignment="1">
      <alignment horizontal="center" vertical="center" wrapText="1"/>
    </xf>
    <xf numFmtId="0" fontId="59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172" fontId="0" fillId="0" borderId="57" xfId="0" applyNumberFormat="1" applyFont="1" applyBorder="1" applyAlignment="1">
      <alignment horizontal="left" vertical="center" wrapText="1"/>
    </xf>
    <xf numFmtId="172" fontId="0" fillId="0" borderId="58" xfId="0" applyNumberFormat="1" applyFont="1" applyBorder="1" applyAlignment="1">
      <alignment horizontal="left" vertical="center" wrapText="1"/>
    </xf>
    <xf numFmtId="172" fontId="0" fillId="0" borderId="59" xfId="0" applyNumberFormat="1" applyFont="1" applyBorder="1" applyAlignment="1">
      <alignment horizontal="left" vertical="center" wrapText="1"/>
    </xf>
    <xf numFmtId="172" fontId="0" fillId="0" borderId="60" xfId="0" applyNumberFormat="1" applyFont="1" applyBorder="1" applyAlignment="1">
      <alignment horizontal="left" vertical="center" wrapText="1"/>
    </xf>
    <xf numFmtId="172" fontId="0" fillId="0" borderId="0" xfId="0" applyNumberFormat="1" applyFont="1" applyBorder="1" applyAlignment="1">
      <alignment horizontal="left" vertical="center" wrapText="1"/>
    </xf>
    <xf numFmtId="172" fontId="0" fillId="0" borderId="61" xfId="0" applyNumberFormat="1" applyFont="1" applyBorder="1" applyAlignment="1">
      <alignment horizontal="left" vertical="center" wrapText="1"/>
    </xf>
    <xf numFmtId="172" fontId="0" fillId="0" borderId="62" xfId="0" applyNumberFormat="1" applyFont="1" applyBorder="1" applyAlignment="1">
      <alignment horizontal="left" vertical="center" wrapText="1"/>
    </xf>
    <xf numFmtId="172" fontId="0" fillId="0" borderId="63" xfId="0" applyNumberFormat="1" applyFont="1" applyBorder="1" applyAlignment="1">
      <alignment horizontal="left" vertical="center" wrapText="1"/>
    </xf>
    <xf numFmtId="172" fontId="0" fillId="0" borderId="64" xfId="0" applyNumberFormat="1" applyFont="1" applyBorder="1" applyAlignment="1">
      <alignment horizontal="left" vertical="center" wrapText="1"/>
    </xf>
    <xf numFmtId="0" fontId="1" fillId="6" borderId="65" xfId="0" applyFont="1" applyFill="1" applyBorder="1" applyAlignment="1">
      <alignment horizontal="center"/>
    </xf>
    <xf numFmtId="0" fontId="1" fillId="6" borderId="66" xfId="0" applyFont="1" applyFill="1" applyBorder="1" applyAlignment="1">
      <alignment horizontal="center"/>
    </xf>
    <xf numFmtId="0" fontId="1" fillId="6" borderId="6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4"/>
  <sheetViews>
    <sheetView zoomScalePageLayoutView="0" workbookViewId="0" topLeftCell="A1">
      <selection activeCell="A4" sqref="A4"/>
    </sheetView>
  </sheetViews>
  <sheetFormatPr defaultColWidth="8.8515625" defaultRowHeight="12.75"/>
  <sheetData>
    <row r="1" ht="12.75">
      <c r="A1" t="s">
        <v>237</v>
      </c>
    </row>
    <row r="2" ht="12.75">
      <c r="A2" t="s">
        <v>254</v>
      </c>
    </row>
    <row r="3" ht="12.75">
      <c r="A3" t="s">
        <v>255</v>
      </c>
    </row>
    <row r="5" ht="12.75">
      <c r="A5" t="s">
        <v>162</v>
      </c>
    </row>
    <row r="6" ht="12.75">
      <c r="A6" t="s">
        <v>163</v>
      </c>
    </row>
    <row r="7" ht="12.75">
      <c r="A7" t="s">
        <v>164</v>
      </c>
    </row>
    <row r="8" ht="12.75">
      <c r="A8" t="s">
        <v>165</v>
      </c>
    </row>
    <row r="9" ht="12.75">
      <c r="A9" t="s">
        <v>166</v>
      </c>
    </row>
    <row r="10" ht="12.75">
      <c r="A10" t="s">
        <v>167</v>
      </c>
    </row>
    <row r="11" ht="12.75">
      <c r="A11" t="s">
        <v>168</v>
      </c>
    </row>
    <row r="12" ht="12.75">
      <c r="A12" t="s">
        <v>169</v>
      </c>
    </row>
    <row r="13" ht="12.75">
      <c r="A13" t="s">
        <v>170</v>
      </c>
    </row>
    <row r="14" ht="12.75">
      <c r="A14" t="s">
        <v>171</v>
      </c>
    </row>
    <row r="15" ht="12.75">
      <c r="A15" t="s">
        <v>172</v>
      </c>
    </row>
    <row r="16" ht="12.75">
      <c r="A16" t="s">
        <v>185</v>
      </c>
    </row>
    <row r="17" ht="12.75">
      <c r="A17" t="s">
        <v>173</v>
      </c>
    </row>
    <row r="18" ht="12.75">
      <c r="A18" t="s">
        <v>184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30" ht="12.75">
      <c r="A30" t="s">
        <v>130</v>
      </c>
    </row>
    <row r="31" ht="12.75">
      <c r="A31" t="s">
        <v>124</v>
      </c>
    </row>
    <row r="32" ht="12.75">
      <c r="A32" t="s">
        <v>125</v>
      </c>
    </row>
    <row r="33" ht="12.75">
      <c r="A33" t="s">
        <v>127</v>
      </c>
    </row>
    <row r="34" ht="12.75">
      <c r="A34" t="s">
        <v>126</v>
      </c>
    </row>
    <row r="35" ht="12.75">
      <c r="A35" t="s">
        <v>131</v>
      </c>
    </row>
    <row r="36" ht="12.75">
      <c r="A36" t="s">
        <v>132</v>
      </c>
    </row>
    <row r="37" ht="12.75">
      <c r="A37" t="s">
        <v>133</v>
      </c>
    </row>
    <row r="41" ht="12.75">
      <c r="A41" t="s">
        <v>128</v>
      </c>
    </row>
    <row r="42" ht="12.75">
      <c r="A42" t="s">
        <v>129</v>
      </c>
    </row>
    <row r="58" ht="16.5">
      <c r="A58" s="24" t="s">
        <v>123</v>
      </c>
    </row>
    <row r="60" ht="16.5">
      <c r="A60" s="24" t="s">
        <v>82</v>
      </c>
    </row>
    <row r="61" ht="16.5">
      <c r="A61" s="24" t="s">
        <v>83</v>
      </c>
    </row>
    <row r="62" ht="16.5">
      <c r="A62" s="24" t="s">
        <v>84</v>
      </c>
    </row>
    <row r="63" ht="16.5">
      <c r="A63" s="24" t="s">
        <v>85</v>
      </c>
    </row>
    <row r="64" ht="16.5">
      <c r="A64" s="24" t="s">
        <v>86</v>
      </c>
    </row>
    <row r="65" ht="16.5">
      <c r="A65" s="24" t="s">
        <v>87</v>
      </c>
    </row>
    <row r="66" ht="16.5">
      <c r="A66" s="24" t="s">
        <v>88</v>
      </c>
    </row>
    <row r="68" ht="16.5">
      <c r="A68" s="24" t="s">
        <v>89</v>
      </c>
    </row>
    <row r="69" ht="16.5">
      <c r="A69" s="24" t="s">
        <v>90</v>
      </c>
    </row>
    <row r="70" ht="16.5">
      <c r="A70" s="24" t="s">
        <v>91</v>
      </c>
    </row>
    <row r="71" ht="16.5">
      <c r="A71" s="24" t="s">
        <v>92</v>
      </c>
    </row>
    <row r="72" ht="16.5">
      <c r="A72" s="24" t="s">
        <v>93</v>
      </c>
    </row>
    <row r="74" ht="16.5">
      <c r="A74" s="24" t="s">
        <v>94</v>
      </c>
    </row>
    <row r="75" ht="16.5">
      <c r="A75" s="24" t="s">
        <v>95</v>
      </c>
    </row>
    <row r="76" ht="16.5">
      <c r="A76" s="24" t="s">
        <v>96</v>
      </c>
    </row>
    <row r="77" ht="16.5">
      <c r="A77" s="24" t="s">
        <v>97</v>
      </c>
    </row>
    <row r="78" ht="16.5">
      <c r="A78" s="24" t="s">
        <v>98</v>
      </c>
    </row>
    <row r="80" ht="16.5">
      <c r="A80" s="24" t="s">
        <v>99</v>
      </c>
    </row>
    <row r="81" ht="16.5">
      <c r="A81" s="24" t="s">
        <v>100</v>
      </c>
    </row>
    <row r="82" ht="16.5">
      <c r="A82" s="24" t="s">
        <v>101</v>
      </c>
    </row>
    <row r="83" ht="16.5">
      <c r="A83" s="24" t="s">
        <v>102</v>
      </c>
    </row>
    <row r="84" ht="16.5">
      <c r="A84" s="24" t="s">
        <v>103</v>
      </c>
    </row>
    <row r="86" ht="16.5">
      <c r="A86" s="24" t="s">
        <v>104</v>
      </c>
    </row>
    <row r="87" ht="16.5">
      <c r="A87" s="24" t="s">
        <v>105</v>
      </c>
    </row>
    <row r="88" ht="16.5">
      <c r="A88" s="24" t="s">
        <v>106</v>
      </c>
    </row>
    <row r="89" ht="16.5">
      <c r="A89" s="24" t="s">
        <v>107</v>
      </c>
    </row>
    <row r="90" ht="16.5">
      <c r="A90" s="24" t="s">
        <v>108</v>
      </c>
    </row>
    <row r="91" ht="16.5">
      <c r="A91" s="24" t="s">
        <v>109</v>
      </c>
    </row>
    <row r="92" ht="16.5">
      <c r="A92" s="24" t="s">
        <v>110</v>
      </c>
    </row>
    <row r="93" ht="16.5">
      <c r="A93" s="24" t="s">
        <v>111</v>
      </c>
    </row>
    <row r="94" ht="16.5">
      <c r="A94" s="24" t="s">
        <v>112</v>
      </c>
    </row>
    <row r="95" ht="16.5">
      <c r="A95" s="24" t="s">
        <v>113</v>
      </c>
    </row>
    <row r="96" ht="16.5">
      <c r="A96" s="24" t="s">
        <v>114</v>
      </c>
    </row>
    <row r="97" ht="16.5">
      <c r="A97" s="24" t="s">
        <v>115</v>
      </c>
    </row>
    <row r="98" ht="16.5">
      <c r="A98" s="24" t="s">
        <v>116</v>
      </c>
    </row>
    <row r="100" ht="16.5">
      <c r="A100" s="24" t="s">
        <v>117</v>
      </c>
    </row>
    <row r="101" ht="16.5">
      <c r="A101" s="24" t="s">
        <v>118</v>
      </c>
    </row>
    <row r="102" ht="16.5">
      <c r="A102" s="24" t="s">
        <v>119</v>
      </c>
    </row>
    <row r="103" ht="16.5">
      <c r="A103" s="24" t="s">
        <v>120</v>
      </c>
    </row>
    <row r="104" ht="16.5">
      <c r="A104" s="24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105"/>
  <sheetViews>
    <sheetView view="pageBreakPreview" zoomScale="110" zoomScaleNormal="125" zoomScaleSheetLayoutView="110" zoomScalePageLayoutView="0" workbookViewId="0" topLeftCell="A76">
      <selection activeCell="A82" sqref="A82:IV82"/>
    </sheetView>
  </sheetViews>
  <sheetFormatPr defaultColWidth="8.8515625" defaultRowHeight="12.75"/>
  <cols>
    <col min="1" max="1" width="5.8515625" style="1" customWidth="1"/>
    <col min="2" max="2" width="6.421875" style="1" customWidth="1"/>
    <col min="3" max="3" width="7.421875" style="2" customWidth="1"/>
    <col min="4" max="4" width="47.421875" style="3" customWidth="1"/>
    <col min="5" max="5" width="7.8515625" style="2" bestFit="1" customWidth="1"/>
  </cols>
  <sheetData>
    <row r="1" spans="1:4" ht="13.5" thickBot="1">
      <c r="A1" s="89" t="s">
        <v>122</v>
      </c>
      <c r="B1" s="90"/>
      <c r="C1" s="90"/>
      <c r="D1" s="91"/>
    </row>
    <row r="2" spans="1:251" s="8" customFormat="1" ht="13.5" thickBot="1">
      <c r="A2" s="53" t="s">
        <v>0</v>
      </c>
      <c r="B2" s="5" t="s">
        <v>1</v>
      </c>
      <c r="C2" s="5" t="s">
        <v>2</v>
      </c>
      <c r="D2" s="54" t="s">
        <v>3</v>
      </c>
      <c r="E2"/>
      <c r="F2" s="63" t="s">
        <v>259</v>
      </c>
      <c r="J2" s="63"/>
      <c r="IM2"/>
      <c r="IN2"/>
      <c r="IO2"/>
      <c r="IP2"/>
      <c r="IQ2"/>
    </row>
    <row r="3" spans="1:251" s="8" customFormat="1" ht="13.5" thickTop="1">
      <c r="A3" s="92" t="s">
        <v>182</v>
      </c>
      <c r="B3" s="93"/>
      <c r="C3" s="93"/>
      <c r="D3" s="94"/>
      <c r="E3"/>
      <c r="F3" s="63" t="s">
        <v>260</v>
      </c>
      <c r="J3" s="65" t="s">
        <v>260</v>
      </c>
      <c r="K3" s="67"/>
      <c r="L3" s="67"/>
      <c r="M3" s="67"/>
      <c r="IM3"/>
      <c r="IN3"/>
      <c r="IO3"/>
      <c r="IP3"/>
      <c r="IQ3"/>
    </row>
    <row r="4" spans="1:251" s="8" customFormat="1" ht="12.75">
      <c r="A4" s="95"/>
      <c r="B4" s="96"/>
      <c r="C4" s="96"/>
      <c r="D4" s="97"/>
      <c r="E4"/>
      <c r="F4" s="63" t="s">
        <v>261</v>
      </c>
      <c r="J4" s="65" t="s">
        <v>261</v>
      </c>
      <c r="K4" s="67"/>
      <c r="L4" s="67"/>
      <c r="M4" s="67"/>
      <c r="IM4"/>
      <c r="IN4"/>
      <c r="IO4"/>
      <c r="IP4"/>
      <c r="IQ4"/>
    </row>
    <row r="5" spans="1:251" s="8" customFormat="1" ht="13.5" thickBot="1">
      <c r="A5" s="98"/>
      <c r="B5" s="99"/>
      <c r="C5" s="99"/>
      <c r="D5" s="100"/>
      <c r="E5"/>
      <c r="F5" s="69" t="s">
        <v>262</v>
      </c>
      <c r="J5" s="68" t="s">
        <v>286</v>
      </c>
      <c r="K5" s="67"/>
      <c r="L5" s="67"/>
      <c r="M5" s="67"/>
      <c r="IM5"/>
      <c r="IN5"/>
      <c r="IO5"/>
      <c r="IP5"/>
      <c r="IQ5"/>
    </row>
    <row r="6" spans="1:13" ht="12.75">
      <c r="A6" s="50">
        <v>0</v>
      </c>
      <c r="B6" s="51">
        <v>0</v>
      </c>
      <c r="C6" s="51" t="s">
        <v>4</v>
      </c>
      <c r="D6" s="52" t="s">
        <v>201</v>
      </c>
      <c r="E6"/>
      <c r="F6" s="63" t="s">
        <v>263</v>
      </c>
      <c r="J6" s="65" t="s">
        <v>287</v>
      </c>
      <c r="K6" s="64"/>
      <c r="L6" s="64"/>
      <c r="M6" s="64"/>
    </row>
    <row r="7" spans="1:13" ht="13.5" thickBot="1">
      <c r="A7" s="101" t="s">
        <v>256</v>
      </c>
      <c r="B7" s="102"/>
      <c r="C7" s="102"/>
      <c r="D7" s="103"/>
      <c r="E7"/>
      <c r="J7" s="64"/>
      <c r="K7" s="64"/>
      <c r="L7" s="64"/>
      <c r="M7" s="64"/>
    </row>
    <row r="8" spans="1:13" ht="25.5">
      <c r="A8" s="31">
        <v>0</v>
      </c>
      <c r="B8" s="10">
        <f>B6+A8</f>
        <v>0</v>
      </c>
      <c r="C8" s="11" t="s">
        <v>135</v>
      </c>
      <c r="D8" s="42" t="s">
        <v>203</v>
      </c>
      <c r="E8"/>
      <c r="F8" s="63" t="s">
        <v>264</v>
      </c>
      <c r="J8" s="65" t="s">
        <v>288</v>
      </c>
      <c r="K8" s="64"/>
      <c r="L8" s="64"/>
      <c r="M8" s="64"/>
    </row>
    <row r="9" spans="1:13" ht="12.75">
      <c r="A9" s="31">
        <v>0.3</v>
      </c>
      <c r="B9" s="10">
        <f>B8+A9</f>
        <v>0.3</v>
      </c>
      <c r="C9" s="11" t="s">
        <v>148</v>
      </c>
      <c r="D9" s="42" t="s">
        <v>204</v>
      </c>
      <c r="E9"/>
      <c r="F9" s="63" t="s">
        <v>265</v>
      </c>
      <c r="J9" s="65" t="s">
        <v>289</v>
      </c>
      <c r="K9" s="64"/>
      <c r="L9" s="64"/>
      <c r="M9" s="64"/>
    </row>
    <row r="10" spans="1:13" ht="12.75">
      <c r="A10" s="31">
        <v>1.9</v>
      </c>
      <c r="B10" s="10">
        <f>B9+A10</f>
        <v>2.1999999999999997</v>
      </c>
      <c r="C10" s="11" t="s">
        <v>205</v>
      </c>
      <c r="D10" s="32" t="s">
        <v>206</v>
      </c>
      <c r="E10"/>
      <c r="J10" s="64"/>
      <c r="K10" s="64"/>
      <c r="L10" s="64"/>
      <c r="M10" s="64"/>
    </row>
    <row r="11" spans="1:13" ht="12.75">
      <c r="A11" s="43">
        <v>0.7</v>
      </c>
      <c r="B11" s="10">
        <f>B10+A11</f>
        <v>2.8999999999999995</v>
      </c>
      <c r="C11" s="11" t="s">
        <v>205</v>
      </c>
      <c r="D11" s="42" t="s">
        <v>207</v>
      </c>
      <c r="E11"/>
      <c r="F11" s="63" t="s">
        <v>266</v>
      </c>
      <c r="J11" s="65" t="s">
        <v>290</v>
      </c>
      <c r="K11" s="64"/>
      <c r="L11" s="64"/>
      <c r="M11" s="64"/>
    </row>
    <row r="12" spans="1:13" ht="12.75">
      <c r="A12" s="31">
        <v>1.5</v>
      </c>
      <c r="B12" s="10">
        <f>B11+A12</f>
        <v>4.3999999999999995</v>
      </c>
      <c r="C12" s="11" t="s">
        <v>158</v>
      </c>
      <c r="D12" s="42" t="s">
        <v>208</v>
      </c>
      <c r="E12"/>
      <c r="F12" s="63" t="s">
        <v>267</v>
      </c>
      <c r="J12" s="65" t="s">
        <v>291</v>
      </c>
      <c r="K12" s="64"/>
      <c r="L12" s="64"/>
      <c r="M12" s="64"/>
    </row>
    <row r="13" spans="1:13" ht="12.75">
      <c r="A13" s="31">
        <v>2.3</v>
      </c>
      <c r="B13" s="10">
        <f>B12+A13</f>
        <v>6.699999999999999</v>
      </c>
      <c r="C13" s="11" t="s">
        <v>209</v>
      </c>
      <c r="D13" s="42" t="s">
        <v>210</v>
      </c>
      <c r="E13"/>
      <c r="J13" s="64"/>
      <c r="K13" s="64"/>
      <c r="L13" s="64"/>
      <c r="M13" s="64"/>
    </row>
    <row r="14" spans="1:13" ht="12.75" customHeight="1">
      <c r="A14" s="83" t="s">
        <v>217</v>
      </c>
      <c r="B14" s="84"/>
      <c r="C14" s="84"/>
      <c r="D14" s="85"/>
      <c r="E14"/>
      <c r="F14" s="63" t="s">
        <v>268</v>
      </c>
      <c r="J14" s="65" t="s">
        <v>292</v>
      </c>
      <c r="K14" s="64"/>
      <c r="L14" s="64"/>
      <c r="M14" s="64"/>
    </row>
    <row r="15" spans="1:13" ht="12.75" customHeight="1">
      <c r="A15" s="86" t="s">
        <v>218</v>
      </c>
      <c r="B15" s="87"/>
      <c r="C15" s="87"/>
      <c r="D15" s="88"/>
      <c r="E15"/>
      <c r="F15" s="63" t="s">
        <v>269</v>
      </c>
      <c r="J15" s="65" t="s">
        <v>293</v>
      </c>
      <c r="K15" s="64"/>
      <c r="L15" s="64"/>
      <c r="M15" s="64"/>
    </row>
    <row r="16" spans="1:13" ht="12.75">
      <c r="A16" s="43">
        <v>8.7</v>
      </c>
      <c r="B16" s="10">
        <f>B13+A16</f>
        <v>15.399999999999999</v>
      </c>
      <c r="C16" s="11" t="s">
        <v>212</v>
      </c>
      <c r="D16" s="42" t="s">
        <v>213</v>
      </c>
      <c r="E16"/>
      <c r="J16" s="64"/>
      <c r="K16" s="64"/>
      <c r="L16" s="64"/>
      <c r="M16" s="64"/>
    </row>
    <row r="17" spans="1:13" ht="12.75">
      <c r="A17" s="31">
        <v>0.4</v>
      </c>
      <c r="B17" s="10">
        <f>B16+A17</f>
        <v>15.799999999999999</v>
      </c>
      <c r="C17" s="11" t="s">
        <v>211</v>
      </c>
      <c r="D17" s="42" t="s">
        <v>214</v>
      </c>
      <c r="E17"/>
      <c r="F17" s="63" t="s">
        <v>270</v>
      </c>
      <c r="J17" s="65" t="s">
        <v>294</v>
      </c>
      <c r="K17" s="64"/>
      <c r="L17" s="64"/>
      <c r="M17" s="64"/>
    </row>
    <row r="18" spans="1:13" ht="12.75">
      <c r="A18" s="31">
        <v>6.1</v>
      </c>
      <c r="B18" s="10">
        <f>B17+A18</f>
        <v>21.9</v>
      </c>
      <c r="C18" s="11" t="s">
        <v>211</v>
      </c>
      <c r="D18" s="42" t="s">
        <v>214</v>
      </c>
      <c r="E18"/>
      <c r="F18" s="63" t="s">
        <v>271</v>
      </c>
      <c r="J18" s="65" t="s">
        <v>295</v>
      </c>
      <c r="K18" s="64"/>
      <c r="L18" s="64"/>
      <c r="M18" s="64"/>
    </row>
    <row r="19" spans="1:13" ht="12.75">
      <c r="A19" s="31">
        <v>0.6</v>
      </c>
      <c r="B19" s="10">
        <f>B18+A19</f>
        <v>22.5</v>
      </c>
      <c r="C19" s="11" t="s">
        <v>215</v>
      </c>
      <c r="D19" s="42" t="s">
        <v>216</v>
      </c>
      <c r="E19"/>
      <c r="J19" s="64"/>
      <c r="K19" s="64"/>
      <c r="L19" s="64"/>
      <c r="M19" s="64"/>
    </row>
    <row r="20" spans="1:251" s="14" customFormat="1" ht="12.75">
      <c r="A20" s="31">
        <v>1.5</v>
      </c>
      <c r="B20" s="10">
        <f>B19+A20</f>
        <v>24</v>
      </c>
      <c r="C20" s="11" t="s">
        <v>5</v>
      </c>
      <c r="D20" s="42" t="s">
        <v>183</v>
      </c>
      <c r="E20"/>
      <c r="F20" s="63" t="s">
        <v>272</v>
      </c>
      <c r="J20" s="65" t="s">
        <v>296</v>
      </c>
      <c r="K20" s="64"/>
      <c r="L20" s="64"/>
      <c r="M20" s="64"/>
      <c r="IM20"/>
      <c r="IN20"/>
      <c r="IO20"/>
      <c r="IP20"/>
      <c r="IQ20"/>
    </row>
    <row r="21" spans="1:13" ht="12.75">
      <c r="A21" s="31">
        <v>6.5</v>
      </c>
      <c r="B21" s="10">
        <f>B20+A21</f>
        <v>30.5</v>
      </c>
      <c r="C21" s="11" t="s">
        <v>5</v>
      </c>
      <c r="D21" s="32" t="s">
        <v>134</v>
      </c>
      <c r="E21"/>
      <c r="F21" s="63" t="s">
        <v>273</v>
      </c>
      <c r="J21" s="65" t="s">
        <v>297</v>
      </c>
      <c r="K21" s="64"/>
      <c r="L21" s="64"/>
      <c r="M21" s="64"/>
    </row>
    <row r="22" spans="1:251" s="8" customFormat="1" ht="12.75">
      <c r="A22" s="43">
        <v>0.1</v>
      </c>
      <c r="B22" s="10">
        <f aca="true" t="shared" si="0" ref="B22:B33">B21+A22</f>
        <v>30.6</v>
      </c>
      <c r="C22" s="11" t="s">
        <v>10</v>
      </c>
      <c r="D22" s="42" t="s">
        <v>219</v>
      </c>
      <c r="E22"/>
      <c r="F22"/>
      <c r="J22" s="64"/>
      <c r="K22" s="67"/>
      <c r="L22" s="67"/>
      <c r="M22" s="67"/>
      <c r="IM22"/>
      <c r="IN22"/>
      <c r="IO22"/>
      <c r="IP22"/>
      <c r="IQ22"/>
    </row>
    <row r="23" spans="1:13" ht="12.75">
      <c r="A23" s="31">
        <v>1.5</v>
      </c>
      <c r="B23" s="10">
        <f t="shared" si="0"/>
        <v>32.1</v>
      </c>
      <c r="C23" s="11" t="s">
        <v>5</v>
      </c>
      <c r="D23" s="42" t="s">
        <v>22</v>
      </c>
      <c r="E23"/>
      <c r="F23" s="63" t="s">
        <v>274</v>
      </c>
      <c r="J23" s="65" t="s">
        <v>298</v>
      </c>
      <c r="K23" s="64"/>
      <c r="L23" s="64"/>
      <c r="M23" s="64"/>
    </row>
    <row r="24" spans="1:13" ht="12.75" customHeight="1">
      <c r="A24" s="31">
        <v>2.7</v>
      </c>
      <c r="B24" s="10">
        <f t="shared" si="0"/>
        <v>34.800000000000004</v>
      </c>
      <c r="C24" s="11" t="s">
        <v>5</v>
      </c>
      <c r="D24" s="42" t="s">
        <v>186</v>
      </c>
      <c r="E24"/>
      <c r="F24" s="63" t="s">
        <v>275</v>
      </c>
      <c r="J24" s="65" t="s">
        <v>299</v>
      </c>
      <c r="K24" s="64"/>
      <c r="L24" s="64"/>
      <c r="M24" s="64"/>
    </row>
    <row r="25" spans="1:13" ht="12" customHeight="1" thickBot="1">
      <c r="A25" s="31">
        <v>4.6</v>
      </c>
      <c r="B25" s="10">
        <f t="shared" si="0"/>
        <v>39.400000000000006</v>
      </c>
      <c r="C25" s="11" t="s">
        <v>26</v>
      </c>
      <c r="D25" s="42" t="s">
        <v>187</v>
      </c>
      <c r="E25"/>
      <c r="J25" s="64"/>
      <c r="K25" s="64"/>
      <c r="L25" s="64"/>
      <c r="M25" s="64"/>
    </row>
    <row r="26" spans="1:13" ht="25.5" customHeight="1" thickBot="1" thickTop="1">
      <c r="A26" s="33">
        <v>0.1</v>
      </c>
      <c r="B26" s="21">
        <f t="shared" si="0"/>
        <v>39.50000000000001</v>
      </c>
      <c r="C26" s="22" t="s">
        <v>28</v>
      </c>
      <c r="D26" s="34" t="str">
        <f>"Ector Food Mart, 110 E TX-56, Ector, TX - 903-961-2747 - On right - Open 6-9, Next control "&amp;TEXT(Control3-Control2,"0.0")&amp;" mi"</f>
        <v>Ector Food Mart, 110 E TX-56, Ector, TX - 903-961-2747 - On right - Open 6-9, Next control 27.4 mi</v>
      </c>
      <c r="E26"/>
      <c r="F26" s="63" t="s">
        <v>276</v>
      </c>
      <c r="J26" s="65" t="s">
        <v>300</v>
      </c>
      <c r="K26" s="64"/>
      <c r="L26" s="64"/>
      <c r="M26" s="64"/>
    </row>
    <row r="27" spans="1:13" ht="13.5" thickTop="1">
      <c r="A27" s="31">
        <v>0</v>
      </c>
      <c r="B27" s="10">
        <f t="shared" si="0"/>
        <v>39.50000000000001</v>
      </c>
      <c r="C27" s="11" t="s">
        <v>8</v>
      </c>
      <c r="D27" s="42" t="s">
        <v>31</v>
      </c>
      <c r="E27"/>
      <c r="F27" s="63" t="s">
        <v>277</v>
      </c>
      <c r="J27" s="65" t="s">
        <v>301</v>
      </c>
      <c r="K27" s="64"/>
      <c r="L27" s="64"/>
      <c r="M27" s="64"/>
    </row>
    <row r="28" spans="1:13" ht="12.75">
      <c r="A28" s="31">
        <v>0.1</v>
      </c>
      <c r="B28" s="10">
        <f t="shared" si="0"/>
        <v>39.60000000000001</v>
      </c>
      <c r="C28" s="11" t="s">
        <v>33</v>
      </c>
      <c r="D28" s="42" t="s">
        <v>34</v>
      </c>
      <c r="E28"/>
      <c r="J28" s="64"/>
      <c r="K28" s="64"/>
      <c r="L28" s="64"/>
      <c r="M28" s="64"/>
    </row>
    <row r="29" spans="1:13" ht="12.75">
      <c r="A29" s="31">
        <v>3.4</v>
      </c>
      <c r="B29" s="10">
        <f t="shared" si="0"/>
        <v>43.00000000000001</v>
      </c>
      <c r="C29" s="11" t="s">
        <v>37</v>
      </c>
      <c r="D29" s="42" t="s">
        <v>188</v>
      </c>
      <c r="E29"/>
      <c r="F29" s="63" t="s">
        <v>278</v>
      </c>
      <c r="J29" s="65" t="s">
        <v>302</v>
      </c>
      <c r="K29" s="64"/>
      <c r="L29" s="64"/>
      <c r="M29" s="64"/>
    </row>
    <row r="30" spans="1:13" ht="12.75">
      <c r="A30" s="31">
        <v>5</v>
      </c>
      <c r="B30" s="10">
        <f t="shared" si="0"/>
        <v>48.00000000000001</v>
      </c>
      <c r="C30" s="11" t="s">
        <v>8</v>
      </c>
      <c r="D30" s="42" t="s">
        <v>189</v>
      </c>
      <c r="E30"/>
      <c r="F30" s="63" t="s">
        <v>279</v>
      </c>
      <c r="J30" s="65" t="s">
        <v>303</v>
      </c>
      <c r="K30" s="64"/>
      <c r="L30" s="64"/>
      <c r="M30" s="64"/>
    </row>
    <row r="31" spans="1:13" ht="12.75">
      <c r="A31" s="31">
        <v>4.7</v>
      </c>
      <c r="B31" s="10">
        <f t="shared" si="0"/>
        <v>52.70000000000001</v>
      </c>
      <c r="C31" s="11" t="s">
        <v>5</v>
      </c>
      <c r="D31" s="32" t="s">
        <v>220</v>
      </c>
      <c r="E31"/>
      <c r="J31" s="64"/>
      <c r="K31" s="64"/>
      <c r="L31" s="64"/>
      <c r="M31" s="64"/>
    </row>
    <row r="32" spans="1:13" ht="12.75">
      <c r="A32" s="43">
        <v>0.6</v>
      </c>
      <c r="B32" s="10">
        <f t="shared" si="0"/>
        <v>53.30000000000001</v>
      </c>
      <c r="C32" s="11" t="s">
        <v>8</v>
      </c>
      <c r="D32" s="42" t="s">
        <v>39</v>
      </c>
      <c r="E32"/>
      <c r="F32" s="63" t="s">
        <v>280</v>
      </c>
      <c r="J32" s="65" t="s">
        <v>304</v>
      </c>
      <c r="K32" s="64"/>
      <c r="L32" s="64"/>
      <c r="M32" s="64"/>
    </row>
    <row r="33" spans="1:13" ht="12.75">
      <c r="A33" s="31">
        <v>0.7</v>
      </c>
      <c r="B33" s="10">
        <f t="shared" si="0"/>
        <v>54.000000000000014</v>
      </c>
      <c r="C33" s="11" t="s">
        <v>5</v>
      </c>
      <c r="D33" s="42" t="s">
        <v>42</v>
      </c>
      <c r="E33"/>
      <c r="F33" s="63" t="s">
        <v>281</v>
      </c>
      <c r="J33" s="65" t="s">
        <v>305</v>
      </c>
      <c r="K33" s="64"/>
      <c r="L33" s="64"/>
      <c r="M33" s="64"/>
    </row>
    <row r="34" spans="1:13" ht="12.75">
      <c r="A34" s="31"/>
      <c r="B34" s="10"/>
      <c r="C34" s="73" t="s">
        <v>323</v>
      </c>
      <c r="D34" s="74" t="s">
        <v>324</v>
      </c>
      <c r="E34"/>
      <c r="F34" s="63"/>
      <c r="J34" s="65"/>
      <c r="K34" s="64"/>
      <c r="L34" s="64"/>
      <c r="M34" s="64"/>
    </row>
    <row r="35" spans="1:13" ht="38.25">
      <c r="A35" s="31">
        <v>5.5</v>
      </c>
      <c r="B35" s="10">
        <f>B33+A35</f>
        <v>59.500000000000014</v>
      </c>
      <c r="C35" s="11" t="s">
        <v>11</v>
      </c>
      <c r="D35" s="42" t="s">
        <v>257</v>
      </c>
      <c r="E35"/>
      <c r="J35" s="64"/>
      <c r="K35" s="64"/>
      <c r="L35" s="64"/>
      <c r="M35" s="64"/>
    </row>
    <row r="36" spans="1:13" ht="25.5" customHeight="1">
      <c r="A36" s="31">
        <v>0.4</v>
      </c>
      <c r="B36" s="10">
        <f>A36+B35</f>
        <v>59.90000000000001</v>
      </c>
      <c r="C36" s="11" t="s">
        <v>135</v>
      </c>
      <c r="D36" s="42" t="s">
        <v>142</v>
      </c>
      <c r="E36"/>
      <c r="F36" s="63" t="s">
        <v>282</v>
      </c>
      <c r="J36" s="65" t="s">
        <v>306</v>
      </c>
      <c r="K36" s="64"/>
      <c r="L36" s="64"/>
      <c r="M36" s="64"/>
    </row>
    <row r="37" spans="1:13" ht="12.75">
      <c r="A37" s="31"/>
      <c r="B37" s="10">
        <v>60</v>
      </c>
      <c r="C37" s="80" t="s">
        <v>317</v>
      </c>
      <c r="D37" s="81" t="s">
        <v>318</v>
      </c>
      <c r="E37"/>
      <c r="F37" s="63" t="s">
        <v>283</v>
      </c>
      <c r="J37" s="65" t="s">
        <v>307</v>
      </c>
      <c r="K37" s="64"/>
      <c r="L37" s="64"/>
      <c r="M37" s="64"/>
    </row>
    <row r="38" spans="1:13" ht="12.75">
      <c r="A38" s="31">
        <v>0.6</v>
      </c>
      <c r="B38" s="10">
        <f>B36+A38</f>
        <v>60.500000000000014</v>
      </c>
      <c r="C38" s="11" t="s">
        <v>14</v>
      </c>
      <c r="D38" s="42" t="s">
        <v>143</v>
      </c>
      <c r="E38"/>
      <c r="J38" s="64"/>
      <c r="K38" s="64"/>
      <c r="L38" s="64"/>
      <c r="M38" s="64"/>
    </row>
    <row r="39" spans="1:13" ht="12.75">
      <c r="A39" s="31">
        <v>1.5</v>
      </c>
      <c r="B39" s="10">
        <f>B35+A39</f>
        <v>61.000000000000014</v>
      </c>
      <c r="C39" s="11" t="s">
        <v>26</v>
      </c>
      <c r="D39" s="42" t="s">
        <v>190</v>
      </c>
      <c r="E39"/>
      <c r="F39" s="63" t="s">
        <v>284</v>
      </c>
      <c r="J39" s="65" t="s">
        <v>308</v>
      </c>
      <c r="K39" s="64"/>
      <c r="L39" s="64"/>
      <c r="M39" s="64"/>
    </row>
    <row r="40" spans="1:13" ht="12.75">
      <c r="A40" s="31">
        <v>0.5</v>
      </c>
      <c r="B40" s="10">
        <f aca="true" t="shared" si="1" ref="B40:B46">B39+A40</f>
        <v>61.500000000000014</v>
      </c>
      <c r="C40" s="11" t="s">
        <v>37</v>
      </c>
      <c r="D40" s="42" t="s">
        <v>136</v>
      </c>
      <c r="E40"/>
      <c r="F40" s="63" t="s">
        <v>285</v>
      </c>
      <c r="J40" s="65" t="s">
        <v>309</v>
      </c>
      <c r="K40" s="64"/>
      <c r="L40" s="64"/>
      <c r="M40" s="64"/>
    </row>
    <row r="41" spans="1:5" ht="12.75">
      <c r="A41" s="31">
        <v>0.5</v>
      </c>
      <c r="B41" s="10">
        <f t="shared" si="1"/>
        <v>62.000000000000014</v>
      </c>
      <c r="C41" s="11" t="s">
        <v>26</v>
      </c>
      <c r="D41" s="42" t="s">
        <v>191</v>
      </c>
      <c r="E41"/>
    </row>
    <row r="42" spans="1:5" ht="12.75">
      <c r="A42" s="31">
        <v>0.5</v>
      </c>
      <c r="B42" s="10">
        <f t="shared" si="1"/>
        <v>62.500000000000014</v>
      </c>
      <c r="C42" s="11" t="s">
        <v>37</v>
      </c>
      <c r="D42" s="42" t="s">
        <v>137</v>
      </c>
      <c r="E42"/>
    </row>
    <row r="43" spans="1:5" ht="12.75">
      <c r="A43" s="31">
        <v>0.9</v>
      </c>
      <c r="B43" s="10">
        <f t="shared" si="1"/>
        <v>63.40000000000001</v>
      </c>
      <c r="C43" s="11" t="s">
        <v>26</v>
      </c>
      <c r="D43" s="32" t="s">
        <v>138</v>
      </c>
      <c r="E43"/>
    </row>
    <row r="44" spans="1:5" ht="12.75">
      <c r="A44" s="43">
        <v>0.5</v>
      </c>
      <c r="B44" s="10">
        <f t="shared" si="1"/>
        <v>63.90000000000001</v>
      </c>
      <c r="C44" s="11" t="s">
        <v>37</v>
      </c>
      <c r="D44" s="42" t="s">
        <v>139</v>
      </c>
      <c r="E44"/>
    </row>
    <row r="45" spans="1:5" ht="13.5" thickBot="1">
      <c r="A45" s="44">
        <v>1.2</v>
      </c>
      <c r="B45" s="10">
        <f t="shared" si="1"/>
        <v>65.10000000000001</v>
      </c>
      <c r="C45" s="16" t="s">
        <v>37</v>
      </c>
      <c r="D45" s="45" t="s">
        <v>192</v>
      </c>
      <c r="E45"/>
    </row>
    <row r="46" spans="1:5" ht="27" thickBot="1" thickTop="1">
      <c r="A46" s="33">
        <v>1.8</v>
      </c>
      <c r="B46" s="21">
        <f t="shared" si="1"/>
        <v>66.9</v>
      </c>
      <c r="C46" s="22" t="s">
        <v>44</v>
      </c>
      <c r="D46" s="34" t="str">
        <f>"Kwik Chek, 102 S OK-78, Achille, OK - On right - 580-283-3920 , Open 5:30-10, Next control "&amp;TEXT(Control4-Control3,"0.0")&amp;" mi"</f>
        <v>Kwik Chek, 102 S OK-78, Achille, OK - On right - 580-283-3920 , Open 5:30-10, Next control 24.4 mi</v>
      </c>
      <c r="E46"/>
    </row>
    <row r="47" spans="1:5" ht="13.5" thickTop="1">
      <c r="A47" s="31">
        <v>0</v>
      </c>
      <c r="B47" s="10">
        <f>B46+A47</f>
        <v>66.9</v>
      </c>
      <c r="C47" s="11" t="s">
        <v>5</v>
      </c>
      <c r="D47" s="42" t="s">
        <v>6</v>
      </c>
      <c r="E47" s="17"/>
    </row>
    <row r="48" spans="1:5" ht="12.75">
      <c r="A48" s="31">
        <v>11.1</v>
      </c>
      <c r="B48" s="10">
        <f aca="true" t="shared" si="2" ref="B48:B71">B47+A48</f>
        <v>78</v>
      </c>
      <c r="C48" s="11" t="s">
        <v>8</v>
      </c>
      <c r="D48" s="32" t="s">
        <v>9</v>
      </c>
      <c r="E48" s="18"/>
    </row>
    <row r="49" spans="1:5" ht="14.25">
      <c r="A49" s="31">
        <v>0.4</v>
      </c>
      <c r="B49" s="10">
        <f t="shared" si="2"/>
        <v>78.4</v>
      </c>
      <c r="C49" s="11" t="s">
        <v>5</v>
      </c>
      <c r="D49" s="32" t="s">
        <v>140</v>
      </c>
      <c r="E49"/>
    </row>
    <row r="50" spans="1:5" ht="12.75">
      <c r="A50" s="31">
        <v>2.8</v>
      </c>
      <c r="B50" s="10">
        <f>B49+A50</f>
        <v>81.2</v>
      </c>
      <c r="C50" s="11" t="s">
        <v>5</v>
      </c>
      <c r="D50" s="32" t="s">
        <v>141</v>
      </c>
      <c r="E50"/>
    </row>
    <row r="51" spans="1:5" ht="12.75">
      <c r="A51" s="31">
        <v>1.8</v>
      </c>
      <c r="B51" s="10">
        <f t="shared" si="2"/>
        <v>83</v>
      </c>
      <c r="C51" s="11" t="s">
        <v>11</v>
      </c>
      <c r="D51" s="37" t="s">
        <v>144</v>
      </c>
      <c r="E51"/>
    </row>
    <row r="52" spans="1:5" ht="13.5" thickBot="1">
      <c r="A52" s="31">
        <v>7.5</v>
      </c>
      <c r="B52" s="10">
        <f t="shared" si="2"/>
        <v>90.5</v>
      </c>
      <c r="C52" s="11" t="s">
        <v>8</v>
      </c>
      <c r="D52" s="32" t="s">
        <v>12</v>
      </c>
      <c r="E52"/>
    </row>
    <row r="53" spans="1:6" ht="37.5" customHeight="1" thickBot="1" thickTop="1">
      <c r="A53" s="38">
        <v>0.8</v>
      </c>
      <c r="B53" s="39">
        <f t="shared" si="2"/>
        <v>91.3</v>
      </c>
      <c r="C53" s="40" t="s">
        <v>13</v>
      </c>
      <c r="D53" s="41" t="str">
        <f>"C&amp;H One Stop Valero, 801 Buffalo St, Caddo, OK - On left - 4-11 - 580-367-3020 - Next control "&amp;TEXT(Control5-Control4,"0.0")&amp;" mi  DairyQueen 1030a-9pdaily, Dollar Gen 8a-10p daily"</f>
        <v>C&amp;H One Stop Valero, 801 Buffalo St, Caddo, OK - On left - 4-11 - 580-367-3020 - Next control 33.5 mi  DairyQueen 1030a-9pdaily, Dollar Gen 8a-10p daily</v>
      </c>
      <c r="F53" t="s">
        <v>322</v>
      </c>
    </row>
    <row r="54" spans="1:4" ht="12.75">
      <c r="A54" s="27">
        <v>0</v>
      </c>
      <c r="B54" s="28">
        <f>B53+A54</f>
        <v>91.3</v>
      </c>
      <c r="C54" s="29" t="s">
        <v>8</v>
      </c>
      <c r="D54" s="30" t="s">
        <v>15</v>
      </c>
    </row>
    <row r="55" spans="1:4" ht="12.75">
      <c r="A55" s="31">
        <v>6.3</v>
      </c>
      <c r="B55" s="10">
        <f t="shared" si="2"/>
        <v>97.6</v>
      </c>
      <c r="C55" s="11" t="s">
        <v>16</v>
      </c>
      <c r="D55" s="32" t="s">
        <v>17</v>
      </c>
    </row>
    <row r="56" spans="1:4" ht="12.75">
      <c r="A56" s="31">
        <v>7.4</v>
      </c>
      <c r="B56" s="10">
        <f t="shared" si="2"/>
        <v>105</v>
      </c>
      <c r="C56" s="11" t="s">
        <v>16</v>
      </c>
      <c r="D56" s="32" t="s">
        <v>18</v>
      </c>
    </row>
    <row r="57" spans="1:4" ht="25.5">
      <c r="A57" s="71"/>
      <c r="B57" s="72">
        <v>113.4</v>
      </c>
      <c r="C57" s="73" t="s">
        <v>313</v>
      </c>
      <c r="D57" s="74" t="s">
        <v>314</v>
      </c>
    </row>
    <row r="58" spans="1:4" ht="12.75">
      <c r="A58" s="31">
        <v>12.8</v>
      </c>
      <c r="B58" s="10">
        <f>B56+A58</f>
        <v>117.8</v>
      </c>
      <c r="C58" s="11" t="s">
        <v>8</v>
      </c>
      <c r="D58" s="32" t="s">
        <v>19</v>
      </c>
    </row>
    <row r="59" spans="1:4" ht="12.75">
      <c r="A59" s="31">
        <v>2</v>
      </c>
      <c r="B59" s="10">
        <f t="shared" si="2"/>
        <v>119.8</v>
      </c>
      <c r="C59" s="11" t="s">
        <v>20</v>
      </c>
      <c r="D59" s="32" t="s">
        <v>21</v>
      </c>
    </row>
    <row r="60" spans="1:4" ht="25.5" customHeight="1" thickBot="1">
      <c r="A60" s="31">
        <v>1.7</v>
      </c>
      <c r="B60" s="10">
        <f t="shared" si="2"/>
        <v>121.5</v>
      </c>
      <c r="C60" s="11" t="s">
        <v>23</v>
      </c>
      <c r="D60" s="32" t="s">
        <v>24</v>
      </c>
    </row>
    <row r="61" spans="1:6" ht="39.75" thickBot="1" thickTop="1">
      <c r="A61" s="33">
        <v>3.3</v>
      </c>
      <c r="B61" s="21">
        <f t="shared" si="2"/>
        <v>124.8</v>
      </c>
      <c r="C61" s="22" t="s">
        <v>25</v>
      </c>
      <c r="D61" s="34" t="str">
        <f>"EZ Mart, OK-12 &amp; OK-22, Ravia, OK - On left - On left - 5 AM-Midnight - 580-371-9112 - Next control "&amp;TEXT(Control6-Control5,"0.0")&amp;" mi"</f>
        <v>EZ Mart, OK-12 &amp; OK-22, Ravia, OK - On left - On left - 5 AM-Midnight - 580-371-9112 - Next control 49.2 mi</v>
      </c>
      <c r="F61" t="s">
        <v>319</v>
      </c>
    </row>
    <row r="62" spans="1:4" ht="13.5" thickTop="1">
      <c r="A62" s="35">
        <v>0</v>
      </c>
      <c r="B62" s="25">
        <f>B61+A62</f>
        <v>124.8</v>
      </c>
      <c r="C62" s="26" t="s">
        <v>26</v>
      </c>
      <c r="D62" s="36" t="s">
        <v>27</v>
      </c>
    </row>
    <row r="63" spans="1:4" ht="12.75">
      <c r="A63" s="31">
        <v>3.1</v>
      </c>
      <c r="B63" s="10">
        <f t="shared" si="2"/>
        <v>127.89999999999999</v>
      </c>
      <c r="C63" s="11" t="s">
        <v>29</v>
      </c>
      <c r="D63" s="32" t="s">
        <v>30</v>
      </c>
    </row>
    <row r="64" spans="1:4" ht="12.75">
      <c r="A64" s="31">
        <v>3.9</v>
      </c>
      <c r="B64" s="10">
        <f t="shared" si="2"/>
        <v>131.79999999999998</v>
      </c>
      <c r="C64" s="11" t="s">
        <v>7</v>
      </c>
      <c r="D64" s="32" t="s">
        <v>32</v>
      </c>
    </row>
    <row r="65" spans="1:4" ht="25.5">
      <c r="A65" s="70"/>
      <c r="B65" s="72">
        <v>136.2</v>
      </c>
      <c r="C65" s="73" t="s">
        <v>313</v>
      </c>
      <c r="D65" s="74" t="s">
        <v>315</v>
      </c>
    </row>
    <row r="66" spans="1:4" ht="12.75">
      <c r="A66" s="31">
        <v>12.6</v>
      </c>
      <c r="B66" s="10">
        <f>B64+A66</f>
        <v>144.39999999999998</v>
      </c>
      <c r="C66" s="11" t="s">
        <v>35</v>
      </c>
      <c r="D66" s="32" t="s">
        <v>36</v>
      </c>
    </row>
    <row r="67" spans="1:4" ht="12.75">
      <c r="A67" s="31">
        <v>7.6</v>
      </c>
      <c r="B67" s="10">
        <f t="shared" si="2"/>
        <v>151.99999999999997</v>
      </c>
      <c r="C67" s="11" t="s">
        <v>35</v>
      </c>
      <c r="D67" s="32" t="s">
        <v>38</v>
      </c>
    </row>
    <row r="68" spans="1:4" ht="12.75">
      <c r="A68" s="31">
        <v>6.1</v>
      </c>
      <c r="B68" s="10">
        <f t="shared" si="2"/>
        <v>158.09999999999997</v>
      </c>
      <c r="C68" s="11" t="s">
        <v>35</v>
      </c>
      <c r="D68" s="32" t="s">
        <v>40</v>
      </c>
    </row>
    <row r="69" spans="1:4" ht="25.5">
      <c r="A69" s="31">
        <v>3.1</v>
      </c>
      <c r="B69" s="10">
        <f t="shared" si="2"/>
        <v>161.19999999999996</v>
      </c>
      <c r="C69" s="11" t="s">
        <v>7</v>
      </c>
      <c r="D69" s="32" t="s">
        <v>193</v>
      </c>
    </row>
    <row r="70" spans="1:4" ht="13.5" thickBot="1">
      <c r="A70" s="31">
        <v>8</v>
      </c>
      <c r="B70" s="10">
        <f t="shared" si="2"/>
        <v>169.19999999999996</v>
      </c>
      <c r="C70" s="11" t="s">
        <v>29</v>
      </c>
      <c r="D70" s="32" t="s">
        <v>41</v>
      </c>
    </row>
    <row r="71" spans="1:6" ht="27" thickBot="1" thickTop="1">
      <c r="A71" s="33">
        <v>4.8</v>
      </c>
      <c r="B71" s="21">
        <f t="shared" si="2"/>
        <v>173.99999999999997</v>
      </c>
      <c r="C71" s="22" t="s">
        <v>43</v>
      </c>
      <c r="D71" s="34" t="str">
        <f>"EZ Mart, 110 W Main St, Bokchito, OK - On right - till midnight - 580-295-3131 - Next control "&amp;TEXT(Control7-Control6,"0.0")&amp;" mi"</f>
        <v>EZ Mart, 110 W Main St, Bokchito, OK - On right - till midnight - 580-295-3131 - Next control 33.2 mi</v>
      </c>
      <c r="F71" t="s">
        <v>319</v>
      </c>
    </row>
    <row r="72" spans="1:4" ht="26.25" thickTop="1">
      <c r="A72" s="31">
        <v>0.1</v>
      </c>
      <c r="B72" s="10">
        <f>Control6+A72</f>
        <v>174.09999999999997</v>
      </c>
      <c r="C72" s="11" t="s">
        <v>26</v>
      </c>
      <c r="D72" s="37" t="s">
        <v>81</v>
      </c>
    </row>
    <row r="73" spans="1:4" ht="12.75">
      <c r="A73" s="31"/>
      <c r="B73" s="10"/>
      <c r="C73" s="73" t="s">
        <v>323</v>
      </c>
      <c r="D73" s="74" t="s">
        <v>325</v>
      </c>
    </row>
    <row r="74" spans="1:4" ht="12.75">
      <c r="A74" s="31">
        <v>8.9</v>
      </c>
      <c r="B74" s="10">
        <f>B72+A74</f>
        <v>182.99999999999997</v>
      </c>
      <c r="C74" s="11" t="s">
        <v>23</v>
      </c>
      <c r="D74" s="32" t="s">
        <v>194</v>
      </c>
    </row>
    <row r="75" spans="1:4" ht="12.75">
      <c r="A75" s="31">
        <v>1.2</v>
      </c>
      <c r="B75" s="10">
        <f aca="true" t="shared" si="3" ref="B75:B90">B74+A75</f>
        <v>184.19999999999996</v>
      </c>
      <c r="C75" s="11" t="s">
        <v>45</v>
      </c>
      <c r="D75" s="32" t="s">
        <v>195</v>
      </c>
    </row>
    <row r="76" spans="1:4" ht="12.75">
      <c r="A76" s="31">
        <v>3.2</v>
      </c>
      <c r="B76" s="10">
        <f t="shared" si="3"/>
        <v>187.39999999999995</v>
      </c>
      <c r="C76" s="11" t="s">
        <v>23</v>
      </c>
      <c r="D76" s="32" t="s">
        <v>46</v>
      </c>
    </row>
    <row r="77" spans="1:4" ht="12.75">
      <c r="A77" s="31">
        <v>2</v>
      </c>
      <c r="B77" s="10">
        <f t="shared" si="3"/>
        <v>189.39999999999995</v>
      </c>
      <c r="C77" s="11" t="s">
        <v>45</v>
      </c>
      <c r="D77" s="32" t="s">
        <v>47</v>
      </c>
    </row>
    <row r="78" spans="1:4" ht="12.75">
      <c r="A78" s="31">
        <v>2</v>
      </c>
      <c r="B78" s="10">
        <f t="shared" si="3"/>
        <v>191.39999999999995</v>
      </c>
      <c r="C78" s="11" t="s">
        <v>23</v>
      </c>
      <c r="D78" s="32" t="s">
        <v>145</v>
      </c>
    </row>
    <row r="79" spans="1:4" ht="12.75">
      <c r="A79" s="31">
        <v>0.2</v>
      </c>
      <c r="B79" s="10">
        <f t="shared" si="3"/>
        <v>191.59999999999994</v>
      </c>
      <c r="C79" s="11" t="s">
        <v>45</v>
      </c>
      <c r="D79" s="32" t="s">
        <v>196</v>
      </c>
    </row>
    <row r="80" spans="1:4" ht="12.75">
      <c r="A80" s="31">
        <v>3.9</v>
      </c>
      <c r="B80" s="10">
        <f t="shared" si="3"/>
        <v>195.49999999999994</v>
      </c>
      <c r="C80" s="11" t="s">
        <v>48</v>
      </c>
      <c r="D80" s="32" t="s">
        <v>49</v>
      </c>
    </row>
    <row r="81" spans="1:4" ht="13.5" thickBot="1">
      <c r="A81" s="31">
        <v>8.8</v>
      </c>
      <c r="B81" s="10">
        <f t="shared" si="3"/>
        <v>204.29999999999995</v>
      </c>
      <c r="C81" s="11" t="s">
        <v>23</v>
      </c>
      <c r="D81" s="37" t="s">
        <v>326</v>
      </c>
    </row>
    <row r="82" spans="1:6" ht="39.75" thickBot="1" thickTop="1">
      <c r="A82" s="33">
        <v>2.9</v>
      </c>
      <c r="B82" s="21">
        <f t="shared" si="3"/>
        <v>207.19999999999996</v>
      </c>
      <c r="C82" s="22" t="s">
        <v>50</v>
      </c>
      <c r="D82" s="82" t="s">
        <v>320</v>
      </c>
      <c r="F82" t="s">
        <v>319</v>
      </c>
    </row>
    <row r="83" spans="1:4" ht="13.5" thickTop="1">
      <c r="A83" s="31">
        <v>0</v>
      </c>
      <c r="B83" s="10">
        <f t="shared" si="3"/>
        <v>207.19999999999996</v>
      </c>
      <c r="C83" s="11" t="s">
        <v>7</v>
      </c>
      <c r="D83" s="32" t="s">
        <v>51</v>
      </c>
    </row>
    <row r="84" spans="1:4" ht="12.75">
      <c r="A84" s="31">
        <v>1.3</v>
      </c>
      <c r="B84" s="10">
        <f t="shared" si="3"/>
        <v>208.49999999999997</v>
      </c>
      <c r="C84" s="11" t="s">
        <v>29</v>
      </c>
      <c r="D84" s="32" t="s">
        <v>52</v>
      </c>
    </row>
    <row r="85" spans="1:4" ht="12.75">
      <c r="A85" s="31">
        <v>0.8</v>
      </c>
      <c r="B85" s="10">
        <f t="shared" si="3"/>
        <v>209.29999999999998</v>
      </c>
      <c r="C85" s="11" t="s">
        <v>7</v>
      </c>
      <c r="D85" s="32" t="s">
        <v>197</v>
      </c>
    </row>
    <row r="86" spans="1:5" ht="12.75">
      <c r="A86" s="31">
        <v>1.5</v>
      </c>
      <c r="B86" s="10">
        <f>B85+A86</f>
        <v>210.79999999999998</v>
      </c>
      <c r="C86" s="11" t="s">
        <v>53</v>
      </c>
      <c r="D86" s="32" t="s">
        <v>54</v>
      </c>
      <c r="E86" s="76"/>
    </row>
    <row r="87" spans="1:4" ht="12.75">
      <c r="A87" s="75"/>
      <c r="B87" s="79">
        <v>210.8</v>
      </c>
      <c r="C87" s="77" t="s">
        <v>316</v>
      </c>
      <c r="D87" s="78"/>
    </row>
    <row r="88" spans="1:4" ht="12.75">
      <c r="A88" s="31">
        <v>9</v>
      </c>
      <c r="B88" s="10">
        <f>B86+A88</f>
        <v>219.79999999999998</v>
      </c>
      <c r="C88" s="11" t="s">
        <v>29</v>
      </c>
      <c r="D88" s="32" t="s">
        <v>200</v>
      </c>
    </row>
    <row r="89" spans="1:4" ht="12.75">
      <c r="A89" s="31">
        <v>4.8</v>
      </c>
      <c r="B89" s="10">
        <f t="shared" si="3"/>
        <v>224.6</v>
      </c>
      <c r="C89" s="11" t="s">
        <v>7</v>
      </c>
      <c r="D89" s="32" t="s">
        <v>55</v>
      </c>
    </row>
    <row r="90" spans="1:4" ht="12.75">
      <c r="A90" s="31">
        <v>3.6</v>
      </c>
      <c r="B90" s="10">
        <f t="shared" si="3"/>
        <v>228.2</v>
      </c>
      <c r="C90" s="11" t="s">
        <v>48</v>
      </c>
      <c r="D90" s="37" t="s">
        <v>198</v>
      </c>
    </row>
    <row r="91" spans="1:4" ht="12.75">
      <c r="A91" s="31">
        <v>0.5</v>
      </c>
      <c r="B91" s="10">
        <f>B90+A91</f>
        <v>228.7</v>
      </c>
      <c r="C91" s="11" t="s">
        <v>23</v>
      </c>
      <c r="D91" s="32" t="s">
        <v>221</v>
      </c>
    </row>
    <row r="92" spans="1:4" ht="12.75">
      <c r="A92" s="31">
        <v>15.2</v>
      </c>
      <c r="B92" s="10">
        <f>B91+A92</f>
        <v>243.89999999999998</v>
      </c>
      <c r="C92" s="11" t="s">
        <v>222</v>
      </c>
      <c r="D92" s="32" t="s">
        <v>223</v>
      </c>
    </row>
    <row r="93" spans="1:4" ht="12.75">
      <c r="A93" s="31">
        <v>0.1</v>
      </c>
      <c r="B93" s="10">
        <f aca="true" t="shared" si="4" ref="B93:B102">B92+A93</f>
        <v>243.99999999999997</v>
      </c>
      <c r="C93" s="11" t="s">
        <v>224</v>
      </c>
      <c r="D93" s="32" t="s">
        <v>225</v>
      </c>
    </row>
    <row r="94" spans="1:4" ht="12.75">
      <c r="A94" s="31">
        <v>0.4</v>
      </c>
      <c r="B94" s="10">
        <f t="shared" si="4"/>
        <v>244.39999999999998</v>
      </c>
      <c r="C94" s="11" t="s">
        <v>226</v>
      </c>
      <c r="D94" s="32" t="s">
        <v>227</v>
      </c>
    </row>
    <row r="95" spans="1:4" ht="12.75">
      <c r="A95" s="31">
        <v>0.2</v>
      </c>
      <c r="B95" s="10">
        <f t="shared" si="4"/>
        <v>244.59999999999997</v>
      </c>
      <c r="C95" s="11" t="s">
        <v>228</v>
      </c>
      <c r="D95" s="32" t="s">
        <v>229</v>
      </c>
    </row>
    <row r="96" spans="1:4" ht="12.75">
      <c r="A96" s="31">
        <v>1</v>
      </c>
      <c r="B96" s="10">
        <f t="shared" si="4"/>
        <v>245.59999999999997</v>
      </c>
      <c r="C96" s="11" t="s">
        <v>48</v>
      </c>
      <c r="D96" s="32" t="s">
        <v>56</v>
      </c>
    </row>
    <row r="97" spans="1:4" ht="12.75">
      <c r="A97" s="31">
        <v>0.9</v>
      </c>
      <c r="B97" s="10">
        <f t="shared" si="4"/>
        <v>246.49999999999997</v>
      </c>
      <c r="C97" s="11" t="s">
        <v>48</v>
      </c>
      <c r="D97" s="32" t="s">
        <v>230</v>
      </c>
    </row>
    <row r="98" spans="1:4" ht="15">
      <c r="A98" s="31">
        <v>1.5</v>
      </c>
      <c r="B98" s="10">
        <f t="shared" si="4"/>
        <v>247.99999999999997</v>
      </c>
      <c r="C98" s="11" t="s">
        <v>231</v>
      </c>
      <c r="D98" s="32" t="s">
        <v>232</v>
      </c>
    </row>
    <row r="99" spans="1:4" ht="12.75">
      <c r="A99" s="31">
        <v>0.1</v>
      </c>
      <c r="B99" s="10">
        <f t="shared" si="4"/>
        <v>248.09999999999997</v>
      </c>
      <c r="C99" s="11" t="s">
        <v>155</v>
      </c>
      <c r="D99" s="32" t="s">
        <v>233</v>
      </c>
    </row>
    <row r="100" spans="1:4" ht="12.75">
      <c r="A100" s="31">
        <v>0.3</v>
      </c>
      <c r="B100" s="10">
        <f t="shared" si="4"/>
        <v>248.39999999999998</v>
      </c>
      <c r="C100" s="11" t="s">
        <v>228</v>
      </c>
      <c r="D100" s="32" t="s">
        <v>235</v>
      </c>
    </row>
    <row r="101" spans="1:4" ht="12.75">
      <c r="A101" s="31">
        <v>0.1</v>
      </c>
      <c r="B101" s="10">
        <f t="shared" si="4"/>
        <v>248.49999999999997</v>
      </c>
      <c r="C101" s="11" t="s">
        <v>231</v>
      </c>
      <c r="D101" s="32" t="s">
        <v>236</v>
      </c>
    </row>
    <row r="102" spans="1:11" ht="13.5" thickBot="1">
      <c r="A102" s="31">
        <v>0.1</v>
      </c>
      <c r="B102" s="10">
        <f t="shared" si="4"/>
        <v>248.59999999999997</v>
      </c>
      <c r="C102" s="11" t="s">
        <v>155</v>
      </c>
      <c r="D102" s="32" t="s">
        <v>234</v>
      </c>
      <c r="G102" s="63"/>
      <c r="K102" s="63"/>
    </row>
    <row r="103" spans="1:11" ht="12.75">
      <c r="A103" s="50">
        <v>0.2</v>
      </c>
      <c r="B103" s="51">
        <f>(B102+A103)</f>
        <v>248.79999999999995</v>
      </c>
      <c r="C103" s="51" t="s">
        <v>251</v>
      </c>
      <c r="D103" s="52" t="s">
        <v>201</v>
      </c>
      <c r="G103" s="63"/>
      <c r="K103" s="63"/>
    </row>
    <row r="104" spans="1:4" ht="13.5" thickBot="1">
      <c r="A104" s="55"/>
      <c r="B104" s="56"/>
      <c r="C104" s="56"/>
      <c r="D104" s="57" t="s">
        <v>202</v>
      </c>
    </row>
    <row r="105" ht="25.5">
      <c r="D105" s="3" t="s">
        <v>310</v>
      </c>
    </row>
  </sheetData>
  <sheetProtection/>
  <mergeCells count="5">
    <mergeCell ref="A14:D14"/>
    <mergeCell ref="A15:D15"/>
    <mergeCell ref="A1:D1"/>
    <mergeCell ref="A3:D5"/>
    <mergeCell ref="A7:D7"/>
  </mergeCells>
  <printOptions horizontalCentered="1" verticalCentered="1"/>
  <pageMargins left="0.3" right="0.25" top="0.554166666666667" bottom="0.25" header="0.25" footer="0.511805555555556"/>
  <pageSetup horizontalDpi="300" verticalDpi="300" orientation="portrait" r:id="rId1"/>
  <headerFooter alignWithMargins="0">
    <oddHeader>&amp;C&amp;"Arial,Bold"&amp;14OK is OK 600K Brevet - Loop 1 Cue Sheet</oddHeader>
  </headerFooter>
  <rowBreaks count="2" manualBreakCount="2">
    <brk id="52" max="255" man="1"/>
    <brk id="8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="112" zoomScaleNormal="98" zoomScaleSheetLayoutView="112" zoomScalePageLayoutView="0" workbookViewId="0" topLeftCell="A22">
      <selection activeCell="F26" sqref="F26"/>
    </sheetView>
  </sheetViews>
  <sheetFormatPr defaultColWidth="11.421875" defaultRowHeight="12.75"/>
  <cols>
    <col min="1" max="1" width="5.8515625" style="1" customWidth="1"/>
    <col min="2" max="2" width="6.421875" style="1" customWidth="1"/>
    <col min="3" max="3" width="6.421875" style="2" customWidth="1"/>
    <col min="4" max="4" width="49.421875" style="3" customWidth="1"/>
    <col min="5" max="5" width="3.140625" style="2" customWidth="1"/>
  </cols>
  <sheetData>
    <row r="1" spans="1:5" ht="13.5" thickBot="1">
      <c r="A1" s="4" t="s">
        <v>0</v>
      </c>
      <c r="B1" s="5" t="s">
        <v>1</v>
      </c>
      <c r="C1" s="5" t="s">
        <v>2</v>
      </c>
      <c r="D1" s="6" t="s">
        <v>3</v>
      </c>
      <c r="E1" s="7"/>
    </row>
    <row r="2" spans="1:5" ht="13.5" thickTop="1">
      <c r="A2" s="31">
        <v>0</v>
      </c>
      <c r="B2" s="10">
        <f>248.8</f>
        <v>248.8</v>
      </c>
      <c r="C2" s="11" t="s">
        <v>135</v>
      </c>
      <c r="D2" s="12" t="s">
        <v>246</v>
      </c>
      <c r="E2" s="7"/>
    </row>
    <row r="3" spans="1:12" ht="12.75">
      <c r="A3" s="31">
        <v>0.3</v>
      </c>
      <c r="B3" s="10">
        <f aca="true" t="shared" si="0" ref="B3:B10">B2+A3</f>
        <v>249.10000000000002</v>
      </c>
      <c r="C3" s="11" t="s">
        <v>146</v>
      </c>
      <c r="D3" s="13" t="s">
        <v>239</v>
      </c>
      <c r="E3" s="7"/>
      <c r="G3" t="s">
        <v>312</v>
      </c>
      <c r="J3" s="64" t="s">
        <v>311</v>
      </c>
      <c r="K3" s="64"/>
      <c r="L3" s="64"/>
    </row>
    <row r="4" spans="1:12" ht="12.75">
      <c r="A4" s="9">
        <v>0.1</v>
      </c>
      <c r="B4" s="10">
        <f t="shared" si="0"/>
        <v>249.20000000000002</v>
      </c>
      <c r="C4" s="11" t="s">
        <v>240</v>
      </c>
      <c r="D4" s="12" t="s">
        <v>241</v>
      </c>
      <c r="E4" s="7"/>
      <c r="G4" s="63" t="s">
        <v>276</v>
      </c>
      <c r="J4" s="65" t="s">
        <v>300</v>
      </c>
      <c r="K4" s="64"/>
      <c r="L4" s="64"/>
    </row>
    <row r="5" spans="1:12" ht="12.75">
      <c r="A5" s="9">
        <v>1.6</v>
      </c>
      <c r="B5" s="10">
        <f t="shared" si="0"/>
        <v>250.8</v>
      </c>
      <c r="C5" s="11" t="s">
        <v>146</v>
      </c>
      <c r="D5" s="12" t="s">
        <v>238</v>
      </c>
      <c r="E5" s="7"/>
      <c r="G5" s="63" t="s">
        <v>277</v>
      </c>
      <c r="J5" s="65" t="s">
        <v>301</v>
      </c>
      <c r="K5" s="64"/>
      <c r="L5" s="64"/>
    </row>
    <row r="6" spans="1:12" ht="12.75">
      <c r="A6" s="9">
        <v>1.4</v>
      </c>
      <c r="B6" s="10">
        <f t="shared" si="0"/>
        <v>252.20000000000002</v>
      </c>
      <c r="C6" s="11" t="s">
        <v>242</v>
      </c>
      <c r="D6" s="12" t="s">
        <v>243</v>
      </c>
      <c r="E6" s="7"/>
      <c r="J6" s="64"/>
      <c r="K6" s="64"/>
      <c r="L6" s="64"/>
    </row>
    <row r="7" spans="1:12" ht="12.75">
      <c r="A7" s="9"/>
      <c r="B7" s="10"/>
      <c r="C7" s="11"/>
      <c r="D7" s="13" t="s">
        <v>244</v>
      </c>
      <c r="E7" s="7"/>
      <c r="F7">
        <f>293.5-248.8</f>
        <v>44.69999999999999</v>
      </c>
      <c r="G7" s="63" t="s">
        <v>278</v>
      </c>
      <c r="J7" s="65" t="s">
        <v>302</v>
      </c>
      <c r="K7" s="64"/>
      <c r="L7" s="64"/>
    </row>
    <row r="8" spans="1:12" ht="12.75">
      <c r="A8" s="9">
        <v>5</v>
      </c>
      <c r="B8" s="10">
        <f>B6+A8</f>
        <v>257.20000000000005</v>
      </c>
      <c r="C8" s="11" t="s">
        <v>240</v>
      </c>
      <c r="D8" s="12" t="s">
        <v>245</v>
      </c>
      <c r="E8" s="7"/>
      <c r="F8" s="66">
        <f>312.4-B2</f>
        <v>63.599999999999966</v>
      </c>
      <c r="G8" s="63" t="s">
        <v>279</v>
      </c>
      <c r="J8" s="65" t="s">
        <v>303</v>
      </c>
      <c r="K8" s="64"/>
      <c r="L8" s="64"/>
    </row>
    <row r="9" spans="1:12" ht="12.75">
      <c r="A9" s="9">
        <v>4</v>
      </c>
      <c r="B9" s="10">
        <f t="shared" si="0"/>
        <v>261.20000000000005</v>
      </c>
      <c r="C9" s="11" t="s">
        <v>60</v>
      </c>
      <c r="D9" s="12" t="s">
        <v>61</v>
      </c>
      <c r="E9" s="7"/>
      <c r="F9" s="66">
        <f>331.3-B2</f>
        <v>82.5</v>
      </c>
      <c r="J9" s="64"/>
      <c r="K9" s="64"/>
      <c r="L9" s="64"/>
    </row>
    <row r="10" spans="1:12" ht="12.75">
      <c r="A10" s="9">
        <v>4.8</v>
      </c>
      <c r="B10" s="10">
        <f t="shared" si="0"/>
        <v>266.00000000000006</v>
      </c>
      <c r="C10" s="11" t="s">
        <v>29</v>
      </c>
      <c r="D10" s="12" t="s">
        <v>63</v>
      </c>
      <c r="E10" s="7"/>
      <c r="F10" s="66">
        <f>376-B2</f>
        <v>127.19999999999999</v>
      </c>
      <c r="G10" s="63" t="s">
        <v>280</v>
      </c>
      <c r="J10" s="65" t="s">
        <v>304</v>
      </c>
      <c r="K10" s="64"/>
      <c r="L10" s="64"/>
    </row>
    <row r="11" spans="1:12" ht="12.75">
      <c r="A11" s="9">
        <v>8.6</v>
      </c>
      <c r="B11" s="10">
        <f aca="true" t="shared" si="1" ref="B11:B25">B10+A11</f>
        <v>274.6000000000001</v>
      </c>
      <c r="C11" s="11" t="s">
        <v>7</v>
      </c>
      <c r="D11" s="12" t="s">
        <v>258</v>
      </c>
      <c r="E11" s="7"/>
      <c r="G11" s="63" t="s">
        <v>281</v>
      </c>
      <c r="J11" s="65" t="s">
        <v>305</v>
      </c>
      <c r="K11" s="64"/>
      <c r="L11" s="64"/>
    </row>
    <row r="12" spans="1:12" ht="12.75">
      <c r="A12" s="9">
        <v>4.2</v>
      </c>
      <c r="B12" s="10">
        <f t="shared" si="1"/>
        <v>278.80000000000007</v>
      </c>
      <c r="C12" s="11" t="s">
        <v>29</v>
      </c>
      <c r="D12" s="13" t="s">
        <v>65</v>
      </c>
      <c r="E12" s="7"/>
      <c r="J12" s="64"/>
      <c r="K12" s="64"/>
      <c r="L12" s="64"/>
    </row>
    <row r="13" spans="1:12" ht="12.75">
      <c r="A13" s="15">
        <v>3.6</v>
      </c>
      <c r="B13" s="10">
        <f t="shared" si="1"/>
        <v>282.4000000000001</v>
      </c>
      <c r="C13" s="11" t="s">
        <v>67</v>
      </c>
      <c r="D13" s="12" t="s">
        <v>199</v>
      </c>
      <c r="E13" s="7"/>
      <c r="G13" s="63" t="s">
        <v>282</v>
      </c>
      <c r="J13" s="65" t="s">
        <v>306</v>
      </c>
      <c r="K13" s="64"/>
      <c r="L13" s="64"/>
    </row>
    <row r="14" spans="1:12" ht="12.75">
      <c r="A14" s="9">
        <v>0.4</v>
      </c>
      <c r="B14" s="10">
        <f t="shared" si="1"/>
        <v>282.80000000000007</v>
      </c>
      <c r="C14" s="11" t="s">
        <v>69</v>
      </c>
      <c r="D14" s="12" t="s">
        <v>70</v>
      </c>
      <c r="E14" s="7"/>
      <c r="G14" s="63" t="s">
        <v>283</v>
      </c>
      <c r="J14" s="65" t="s">
        <v>307</v>
      </c>
      <c r="K14" s="64"/>
      <c r="L14" s="64"/>
    </row>
    <row r="15" spans="1:12" ht="12.75">
      <c r="A15" s="9">
        <v>5.3</v>
      </c>
      <c r="B15" s="10">
        <f t="shared" si="1"/>
        <v>288.1000000000001</v>
      </c>
      <c r="C15" s="11" t="s">
        <v>29</v>
      </c>
      <c r="D15" s="12" t="s">
        <v>71</v>
      </c>
      <c r="E15" s="7"/>
      <c r="J15" s="64"/>
      <c r="K15" s="64"/>
      <c r="L15" s="64"/>
    </row>
    <row r="16" spans="1:12" ht="12.75">
      <c r="A16" s="9">
        <v>3.6</v>
      </c>
      <c r="B16" s="10">
        <f t="shared" si="1"/>
        <v>291.7000000000001</v>
      </c>
      <c r="C16" s="11" t="s">
        <v>35</v>
      </c>
      <c r="D16" s="12" t="s">
        <v>73</v>
      </c>
      <c r="E16" s="7"/>
      <c r="G16" s="63" t="s">
        <v>284</v>
      </c>
      <c r="J16" s="65" t="s">
        <v>308</v>
      </c>
      <c r="K16" s="64"/>
      <c r="L16" s="64"/>
    </row>
    <row r="17" spans="1:12" ht="13.5" thickBot="1">
      <c r="A17" s="46">
        <v>1.7</v>
      </c>
      <c r="B17" s="10">
        <f t="shared" si="1"/>
        <v>293.4000000000001</v>
      </c>
      <c r="C17" s="47" t="s">
        <v>146</v>
      </c>
      <c r="D17" s="48" t="s">
        <v>147</v>
      </c>
      <c r="E17" s="7"/>
      <c r="G17" s="63" t="s">
        <v>285</v>
      </c>
      <c r="J17" s="65" t="s">
        <v>309</v>
      </c>
      <c r="K17" s="64"/>
      <c r="L17" s="64"/>
    </row>
    <row r="18" spans="1:6" ht="39.75" thickBot="1" thickTop="1">
      <c r="A18" s="20">
        <v>0.1</v>
      </c>
      <c r="B18" s="21">
        <f>B17+A18</f>
        <v>293.5000000000001</v>
      </c>
      <c r="C18" s="22" t="s">
        <v>74</v>
      </c>
      <c r="D18" s="23" t="str">
        <f>"Yantis Food Mart on right (6a-10p M-Sat, 9p Sun) – 107 N Main, Yantis, TX (2nd store from SW corner of FM-17 &amp; TX-154) - 903-383-2565 - Next control "&amp;TEXT(Control10-Control9,"0.0")&amp;" mi"</f>
        <v>Yantis Food Mart on right (6a-10p M-Sat, 9p Sun) – 107 N Main, Yantis, TX (2nd store from SW corner of FM-17 &amp; TX-154) - 903-383-2565 - Next control 18.9 mi</v>
      </c>
      <c r="E18" s="7"/>
      <c r="F18" t="s">
        <v>319</v>
      </c>
    </row>
    <row r="19" spans="1:5" ht="13.5" thickTop="1">
      <c r="A19" s="9">
        <v>0</v>
      </c>
      <c r="B19" s="10">
        <f>B18</f>
        <v>293.5000000000001</v>
      </c>
      <c r="C19" s="11" t="s">
        <v>148</v>
      </c>
      <c r="D19" s="12" t="s">
        <v>149</v>
      </c>
      <c r="E19" s="7"/>
    </row>
    <row r="20" spans="1:5" ht="12.75">
      <c r="A20" s="9">
        <v>0</v>
      </c>
      <c r="B20" s="10">
        <f t="shared" si="1"/>
        <v>293.5000000000001</v>
      </c>
      <c r="C20" s="11" t="s">
        <v>150</v>
      </c>
      <c r="D20" s="13" t="s">
        <v>157</v>
      </c>
      <c r="E20" s="7"/>
    </row>
    <row r="21" spans="1:5" ht="12.75">
      <c r="A21" s="9">
        <v>4.5</v>
      </c>
      <c r="B21" s="10">
        <f t="shared" si="1"/>
        <v>298.0000000000001</v>
      </c>
      <c r="C21" s="19" t="s">
        <v>151</v>
      </c>
      <c r="D21" s="49" t="s">
        <v>252</v>
      </c>
      <c r="E21" s="7"/>
    </row>
    <row r="22" spans="1:5" ht="12.75">
      <c r="A22" s="9">
        <v>3</v>
      </c>
      <c r="B22" s="10">
        <f t="shared" si="1"/>
        <v>301.0000000000001</v>
      </c>
      <c r="C22" s="11" t="s">
        <v>29</v>
      </c>
      <c r="D22" s="12" t="s">
        <v>58</v>
      </c>
      <c r="E22" s="7"/>
    </row>
    <row r="23" spans="1:5" ht="12.75">
      <c r="A23" s="9">
        <v>10.6</v>
      </c>
      <c r="B23" s="10">
        <f t="shared" si="1"/>
        <v>311.60000000000014</v>
      </c>
      <c r="C23" s="11" t="s">
        <v>67</v>
      </c>
      <c r="D23" s="12" t="s">
        <v>152</v>
      </c>
      <c r="E23" s="7"/>
    </row>
    <row r="24" spans="1:5" ht="13.5" thickBot="1">
      <c r="A24" s="9">
        <v>0.6</v>
      </c>
      <c r="B24" s="10">
        <f t="shared" si="1"/>
        <v>312.20000000000016</v>
      </c>
      <c r="C24" s="11" t="s">
        <v>8</v>
      </c>
      <c r="D24" s="12" t="s">
        <v>153</v>
      </c>
      <c r="E24" s="7"/>
    </row>
    <row r="25" spans="1:6" ht="54" customHeight="1" thickBot="1" thickTop="1">
      <c r="A25" s="20">
        <v>0.2</v>
      </c>
      <c r="B25" s="21">
        <f t="shared" si="1"/>
        <v>312.40000000000015</v>
      </c>
      <c r="C25" s="22" t="s">
        <v>79</v>
      </c>
      <c r="D25" s="23" t="str">
        <f>"Armadillo Country Store/Exxon/Race Runner, 400 W Broadway St, Winnsboro, TX - 5:30 AM-11:55 PM, 903-342-5626 - OR- USE ANY STORE- Next control "&amp;TEXT(Control11-Control10,"0.0")&amp;" mi"</f>
        <v>Armadillo Country Store/Exxon/Race Runner, 400 W Broadway St, Winnsboro, TX - 5:30 AM-11:55 PM, 903-342-5626 - OR- USE ANY STORE- Next control 18.9 mi</v>
      </c>
      <c r="F25" t="s">
        <v>321</v>
      </c>
    </row>
    <row r="26" spans="1:4" ht="13.5" thickTop="1">
      <c r="A26" s="9">
        <v>0</v>
      </c>
      <c r="B26" s="10">
        <f>B25+A26</f>
        <v>312.40000000000015</v>
      </c>
      <c r="C26" s="11" t="s">
        <v>68</v>
      </c>
      <c r="D26" s="12" t="s">
        <v>57</v>
      </c>
    </row>
    <row r="27" spans="1:4" ht="12.75">
      <c r="A27" s="9">
        <v>0.2</v>
      </c>
      <c r="B27" s="10">
        <f aca="true" t="shared" si="2" ref="B27:B43">B26+A27</f>
        <v>312.60000000000014</v>
      </c>
      <c r="C27" s="11" t="s">
        <v>7</v>
      </c>
      <c r="D27" s="12" t="s">
        <v>152</v>
      </c>
    </row>
    <row r="28" spans="1:4" ht="12.75">
      <c r="A28" s="9">
        <v>0.6</v>
      </c>
      <c r="B28" s="10">
        <f t="shared" si="2"/>
        <v>313.20000000000016</v>
      </c>
      <c r="C28" s="11" t="s">
        <v>23</v>
      </c>
      <c r="D28" s="12" t="s">
        <v>154</v>
      </c>
    </row>
    <row r="29" spans="1:4" ht="12.75">
      <c r="A29" s="9">
        <v>10.6</v>
      </c>
      <c r="B29" s="10">
        <f t="shared" si="2"/>
        <v>323.8000000000002</v>
      </c>
      <c r="C29" s="11" t="s">
        <v>5</v>
      </c>
      <c r="D29" s="12" t="s">
        <v>59</v>
      </c>
    </row>
    <row r="30" spans="1:4" ht="13.5" thickBot="1">
      <c r="A30" s="46">
        <v>7.5</v>
      </c>
      <c r="B30" s="10">
        <f t="shared" si="2"/>
        <v>331.3000000000002</v>
      </c>
      <c r="C30" s="47" t="s">
        <v>155</v>
      </c>
      <c r="D30" s="48" t="s">
        <v>147</v>
      </c>
    </row>
    <row r="31" spans="1:6" ht="39.75" thickBot="1" thickTop="1">
      <c r="A31" s="20">
        <v>0</v>
      </c>
      <c r="B31" s="21">
        <f>B30+A31</f>
        <v>331.3000000000002</v>
      </c>
      <c r="C31" s="22" t="s">
        <v>62</v>
      </c>
      <c r="D31" s="23" t="str">
        <f>"Yantis Food Mart on right (6a-10p M-Sat, 9p Sun) – 107 N Main, Yantis, TX (2nd store from SW corner of FM 17 &amp; TX 154) - 903-383-2565 - Next control "&amp;TEXT(B48-B31,"0.0")&amp;" mi"</f>
        <v>Yantis Food Mart on right (6a-10p M-Sat, 9p Sun) – 107 N Main, Yantis, TX (2nd store from SW corner of FM 17 &amp; TX 154) - 903-383-2565 - Next control 44.7 mi</v>
      </c>
      <c r="F31" t="s">
        <v>319</v>
      </c>
    </row>
    <row r="32" spans="1:4" ht="13.5" thickTop="1">
      <c r="A32" s="9">
        <v>0</v>
      </c>
      <c r="B32" s="10">
        <f>B31+A32</f>
        <v>331.3000000000002</v>
      </c>
      <c r="C32" s="11" t="s">
        <v>148</v>
      </c>
      <c r="D32" s="12" t="s">
        <v>156</v>
      </c>
    </row>
    <row r="33" spans="1:4" ht="12.75">
      <c r="A33" s="9">
        <v>0.1</v>
      </c>
      <c r="B33" s="10">
        <f>B32+A33</f>
        <v>331.4000000000002</v>
      </c>
      <c r="C33" s="11" t="s">
        <v>158</v>
      </c>
      <c r="D33" s="12" t="s">
        <v>159</v>
      </c>
    </row>
    <row r="34" spans="1:4" ht="12.75">
      <c r="A34" s="9">
        <v>1.7</v>
      </c>
      <c r="B34" s="10">
        <f>B33+A34</f>
        <v>333.1000000000002</v>
      </c>
      <c r="C34" s="11" t="s">
        <v>16</v>
      </c>
      <c r="D34" s="12" t="s">
        <v>64</v>
      </c>
    </row>
    <row r="35" spans="1:4" ht="12.75">
      <c r="A35" s="9">
        <v>3.5</v>
      </c>
      <c r="B35" s="10">
        <f>B34+A35</f>
        <v>336.6000000000002</v>
      </c>
      <c r="C35" s="11" t="s">
        <v>5</v>
      </c>
      <c r="D35" s="12" t="s">
        <v>66</v>
      </c>
    </row>
    <row r="36" spans="1:4" ht="12.75">
      <c r="A36" s="9">
        <v>5.4</v>
      </c>
      <c r="B36" s="10">
        <f t="shared" si="2"/>
        <v>342.00000000000017</v>
      </c>
      <c r="C36" s="11" t="s">
        <v>68</v>
      </c>
      <c r="D36" s="12" t="s">
        <v>160</v>
      </c>
    </row>
    <row r="37" spans="1:4" ht="12.75">
      <c r="A37" s="9">
        <v>0.5</v>
      </c>
      <c r="B37" s="10">
        <f t="shared" si="2"/>
        <v>342.50000000000017</v>
      </c>
      <c r="C37" s="11" t="s">
        <v>23</v>
      </c>
      <c r="D37" s="12" t="s">
        <v>70</v>
      </c>
    </row>
    <row r="38" spans="1:4" ht="12.75">
      <c r="A38" s="9">
        <v>3.5</v>
      </c>
      <c r="B38" s="10">
        <f t="shared" si="2"/>
        <v>346.00000000000017</v>
      </c>
      <c r="C38" s="11" t="s">
        <v>5</v>
      </c>
      <c r="D38" s="12" t="s">
        <v>72</v>
      </c>
    </row>
    <row r="39" spans="1:4" ht="12.75">
      <c r="A39" s="9">
        <v>4.2</v>
      </c>
      <c r="B39" s="10">
        <f t="shared" si="2"/>
        <v>350.20000000000016</v>
      </c>
      <c r="C39" s="11" t="s">
        <v>8</v>
      </c>
      <c r="D39" s="12" t="s">
        <v>253</v>
      </c>
    </row>
    <row r="40" spans="1:4" ht="12.75">
      <c r="A40" s="9">
        <v>8.6</v>
      </c>
      <c r="B40" s="10">
        <f t="shared" si="2"/>
        <v>358.8000000000002</v>
      </c>
      <c r="C40" s="11" t="s">
        <v>75</v>
      </c>
      <c r="D40" s="12" t="s">
        <v>76</v>
      </c>
    </row>
    <row r="41" spans="1:4" ht="12.75">
      <c r="A41" s="9">
        <v>4.8</v>
      </c>
      <c r="B41" s="10">
        <f t="shared" si="2"/>
        <v>363.6000000000002</v>
      </c>
      <c r="C41" s="11" t="s">
        <v>8</v>
      </c>
      <c r="D41" s="12" t="s">
        <v>77</v>
      </c>
    </row>
    <row r="42" spans="1:4" ht="12.75">
      <c r="A42" s="9">
        <v>4</v>
      </c>
      <c r="B42" s="10">
        <f t="shared" si="2"/>
        <v>367.6000000000002</v>
      </c>
      <c r="C42" s="11" t="s">
        <v>5</v>
      </c>
      <c r="D42" s="12" t="s">
        <v>78</v>
      </c>
    </row>
    <row r="43" spans="1:4" ht="25.5">
      <c r="A43" s="9">
        <v>5</v>
      </c>
      <c r="B43" s="10">
        <f t="shared" si="2"/>
        <v>372.6000000000002</v>
      </c>
      <c r="C43" s="11" t="s">
        <v>135</v>
      </c>
      <c r="D43" s="12" t="s">
        <v>161</v>
      </c>
    </row>
    <row r="44" spans="1:4" ht="12.75">
      <c r="A44" s="9">
        <v>1.4</v>
      </c>
      <c r="B44" s="10">
        <f>B43+A44</f>
        <v>374.00000000000017</v>
      </c>
      <c r="C44" s="11" t="s">
        <v>158</v>
      </c>
      <c r="D44" s="12" t="s">
        <v>247</v>
      </c>
    </row>
    <row r="45" spans="1:4" ht="12.75">
      <c r="A45" s="9">
        <v>1.6</v>
      </c>
      <c r="B45" s="10">
        <f>B44+A45</f>
        <v>375.6000000000002</v>
      </c>
      <c r="C45" s="11" t="s">
        <v>248</v>
      </c>
      <c r="D45" s="12" t="s">
        <v>249</v>
      </c>
    </row>
    <row r="46" spans="1:4" ht="12.75">
      <c r="A46" s="9">
        <v>0.1</v>
      </c>
      <c r="B46" s="10">
        <f>B45+A46</f>
        <v>375.7000000000002</v>
      </c>
      <c r="C46" s="11" t="s">
        <v>158</v>
      </c>
      <c r="D46" s="12" t="s">
        <v>250</v>
      </c>
    </row>
    <row r="47" spans="1:4" ht="13.5" thickBot="1">
      <c r="A47" s="9">
        <v>0.2</v>
      </c>
      <c r="B47" s="10">
        <f>B46+A47</f>
        <v>375.9000000000002</v>
      </c>
      <c r="C47" s="11" t="s">
        <v>155</v>
      </c>
      <c r="D47" s="12" t="s">
        <v>234</v>
      </c>
    </row>
    <row r="48" spans="1:4" ht="12.75">
      <c r="A48" s="58">
        <v>0.1</v>
      </c>
      <c r="B48" s="59">
        <f>B47+A48</f>
        <v>376.0000000000002</v>
      </c>
      <c r="C48" s="51" t="s">
        <v>80</v>
      </c>
      <c r="D48" s="52" t="s">
        <v>201</v>
      </c>
    </row>
    <row r="49" spans="1:4" ht="13.5" thickBot="1">
      <c r="A49" s="60"/>
      <c r="B49" s="61"/>
      <c r="C49" s="56"/>
      <c r="D49" s="57" t="s">
        <v>202</v>
      </c>
    </row>
    <row r="52" ht="12.75">
      <c r="D52" s="62"/>
    </row>
  </sheetData>
  <sheetProtection/>
  <printOptions horizontalCentered="1" verticalCentered="1"/>
  <pageMargins left="0.25" right="0.25" top="0.5" bottom="0.25" header="0.3" footer="0.3"/>
  <pageSetup horizontalDpi="300" verticalDpi="300" orientation="portrait" r:id="rId1"/>
  <headerFooter alignWithMargins="0">
    <oddHeader>&amp;C&amp;"Arial,Bold"&amp;14OK is OK 600K Brevet - Loop 2 Cue Sheet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"/>
    </sheetView>
  </sheetViews>
  <sheetFormatPr defaultColWidth="11.7109375" defaultRowHeight="12.75"/>
  <sheetData>
    <row r="1" ht="12.75">
      <c r="B1">
        <v>39068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Hazelton</dc:creator>
  <cp:keywords/>
  <dc:description/>
  <cp:lastModifiedBy>Pam Wright</cp:lastModifiedBy>
  <cp:lastPrinted>2023-05-25T22:10:11Z</cp:lastPrinted>
  <dcterms:created xsi:type="dcterms:W3CDTF">2017-10-01T19:59:24Z</dcterms:created>
  <dcterms:modified xsi:type="dcterms:W3CDTF">2023-05-25T22:36:58Z</dcterms:modified>
  <cp:category/>
  <cp:version/>
  <cp:contentType/>
  <cp:contentStatus/>
</cp:coreProperties>
</file>