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25" yWindow="3045" windowWidth="30120" windowHeight="16065" tabRatio="713" activeTab="0"/>
  </bookViews>
  <sheets>
    <sheet name="Cue Sheet" sheetId="1" r:id="rId1"/>
    <sheet name="_file____C__Documents_20and_20S" sheetId="2" state="hidden" r:id="rId2"/>
  </sheets>
  <definedNames>
    <definedName name="Close1">#REF!</definedName>
    <definedName name="Close2">#REF!</definedName>
    <definedName name="Close3">#REF!</definedName>
    <definedName name="Close4">#REF!</definedName>
    <definedName name="Close5">#REF!</definedName>
    <definedName name="Control1">'Cue Sheet'!$B$4</definedName>
    <definedName name="Control2">'Cue Sheet'!$B$22</definedName>
    <definedName name="Control3">'Cue Sheet'!$B$46</definedName>
    <definedName name="Control4">'Cue Sheet'!$G$8</definedName>
    <definedName name="Control5">'Cue Sheet'!#REF!</definedName>
    <definedName name="Control6">'Cue Sheet'!$G$25</definedName>
    <definedName name="Control7">'Cue Sheet'!$G$51</definedName>
    <definedName name="HostCell">#REF!</definedName>
    <definedName name="Open1">#REF!</definedName>
    <definedName name="Open2">#REF!</definedName>
    <definedName name="Open3">#REF!</definedName>
    <definedName name="Open4">#REF!</definedName>
    <definedName name="Open5">#REF!</definedName>
    <definedName name="_xlnm.Print_Area" localSheetId="0">'Cue Sheet'!$A$1:$I$52</definedName>
    <definedName name="RideHost">#REF!</definedName>
    <definedName name="StartDate">#REF!</definedName>
    <definedName name="StartTime">#REF!</definedName>
  </definedNames>
  <calcPr fullCalcOnLoad="1"/>
</workbook>
</file>

<file path=xl/sharedStrings.xml><?xml version="1.0" encoding="utf-8"?>
<sst xmlns="http://schemas.openxmlformats.org/spreadsheetml/2006/main" count="174" uniqueCount="123">
  <si>
    <t>Go</t>
  </si>
  <si>
    <t>Total</t>
  </si>
  <si>
    <t>Turn</t>
  </si>
  <si>
    <t>Directions</t>
  </si>
  <si>
    <t>Ctrl 1</t>
  </si>
  <si>
    <t>R(E)</t>
  </si>
  <si>
    <t>R(N)</t>
  </si>
  <si>
    <t>R(S)</t>
  </si>
  <si>
    <t>L(W)</t>
  </si>
  <si>
    <t>L(E)</t>
  </si>
  <si>
    <t>S(N)</t>
  </si>
  <si>
    <t>Celeste, TX – Continue on US-69 – Stores if you like</t>
  </si>
  <si>
    <t>Leonard, TX – Continue on US-69 – Stores if you like</t>
  </si>
  <si>
    <t>R(W)</t>
  </si>
  <si>
    <t>L(S)</t>
  </si>
  <si>
    <t>TX-121 Bus @ Tee</t>
  </si>
  <si>
    <t>Road turns right and becomes Red Lake Rd</t>
  </si>
  <si>
    <t>L(NW)</t>
  </si>
  <si>
    <t>FM-3297</t>
  </si>
  <si>
    <t>OK-78 – Yuba, OK</t>
  </si>
  <si>
    <t>S(S)</t>
  </si>
  <si>
    <t>Cross Red River into Texas</t>
  </si>
  <si>
    <t>Ctrl 2</t>
  </si>
  <si>
    <t>Cross US-82</t>
  </si>
  <si>
    <t>Out of parking lot, back the way you came on TX-56</t>
  </si>
  <si>
    <t>Ctrl 6</t>
  </si>
  <si>
    <t>FR(N)</t>
  </si>
  <si>
    <t>FM-898 (Main St)</t>
  </si>
  <si>
    <t>L(N)</t>
  </si>
  <si>
    <t>L(SE)</t>
  </si>
  <si>
    <t>FM-271</t>
  </si>
  <si>
    <t>FM-1753</t>
  </si>
  <si>
    <r>
      <t xml:space="preserve">FM-68 (Tee) – Gober, TX – </t>
    </r>
    <r>
      <rPr>
        <b/>
        <sz val="10"/>
        <rFont val="Arial"/>
        <family val="2"/>
      </rPr>
      <t>Watch for Dogs!</t>
    </r>
  </si>
  <si>
    <t>TX-34 (Tee)</t>
  </si>
  <si>
    <t>Carpenters Bluff Rd – Road turns back and forth</t>
  </si>
  <si>
    <t>R(NE)</t>
  </si>
  <si>
    <t>R(SW)</t>
  </si>
  <si>
    <t>Cross overpass – Continue on Stonewall</t>
  </si>
  <si>
    <r>
      <t xml:space="preserve">Wesley St (TX-34) – Cross I-30 – </t>
    </r>
    <r>
      <rPr>
        <b/>
        <sz val="10"/>
        <rFont val="Arial"/>
        <family val="2"/>
      </rPr>
      <t>Use Caution!</t>
    </r>
  </si>
  <si>
    <t>Ctrl 8</t>
  </si>
  <si>
    <t>Ctrl 3</t>
  </si>
  <si>
    <t>Continue north on OK78</t>
  </si>
  <si>
    <t>Armstrong Rd – Just prior to US-75</t>
  </si>
  <si>
    <t>Buffalo St (OK-22) @ SS – Unmarked</t>
  </si>
  <si>
    <t>Ctrl 4</t>
  </si>
  <si>
    <t>Road turns left and becomes Romia Rd</t>
  </si>
  <si>
    <r>
      <t xml:space="preserve">Burnett St  - </t>
    </r>
    <r>
      <rPr>
        <b/>
        <sz val="10"/>
        <rFont val="Arial"/>
        <family val="2"/>
      </rPr>
      <t>EZ TO MISS!!</t>
    </r>
  </si>
  <si>
    <t>Head north on Wesley St (TX-34) to cross I-30</t>
  </si>
  <si>
    <t>Mt Calvary Rd @ SS</t>
  </si>
  <si>
    <t>Memory Ln- road curves left, becomes Memory Ln</t>
  </si>
  <si>
    <t>Bumpas Rd- road curves right, becomes Bumpas Rd</t>
  </si>
  <si>
    <t>Bloomfield Rd – road curves left, becomes Bloomfield</t>
  </si>
  <si>
    <t>Main St @ SS (OK-78) (Durant, OK- Stores available)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</si>
  <si>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Ave (OK-78) at TL-  past RR tracks- not SE 1st</t>
    </r>
  </si>
  <si>
    <t xml:space="preserve">Caddo Hwy @ Tee </t>
  </si>
  <si>
    <t>Hendrix, OK – straight at Hendrix Baptist Church sign</t>
  </si>
  <si>
    <t>Caution- Diagonal RR Tracks!</t>
  </si>
  <si>
    <t>FM-896 (Not Hwy 78, Not CR 4720)</t>
  </si>
  <si>
    <t>TX-11 at SS</t>
  </si>
  <si>
    <t>FM-898 @ SS, T</t>
  </si>
  <si>
    <t>TX-56 (Sam Rayburn Dr) at SS</t>
  </si>
  <si>
    <t xml:space="preserve">Head back east on Buffalo St (OK-22) (back through </t>
  </si>
  <si>
    <t>downtown Caddo)</t>
  </si>
  <si>
    <t xml:space="preserve">Key:  L/R/S = Left, Right, Straight; N/S/E/W = North, South, East, West; </t>
  </si>
  <si>
    <t>SS, TL = Stop Sign, Traffic Light; F=First; RR=Railroad; T, Y = Tee or Wye</t>
  </si>
  <si>
    <t>Carpenters Bluff Bridge on right (unmarked)- cross old</t>
  </si>
  <si>
    <t xml:space="preserve"> bridge, then take first paved left after bridge &amp; </t>
  </si>
  <si>
    <t>immediate right onto Carpenters Bluff Road</t>
  </si>
  <si>
    <t>Or, continue straight 1/4 mile and turn R at SS onto</t>
  </si>
  <si>
    <t>Carpenters Bluff Rd and cross new bridge</t>
  </si>
  <si>
    <t>Caution:  Watch for dogs before and after bridge!</t>
  </si>
  <si>
    <t>FM-2645 (Not CR 1265)</t>
  </si>
  <si>
    <t>FM-1753 @ SS, T</t>
  </si>
  <si>
    <t>FM-1897/FM-1753 @ T</t>
  </si>
  <si>
    <t>Hendrix Rd @ T (unmarked)</t>
  </si>
  <si>
    <t>Greenwood CR Rd</t>
  </si>
  <si>
    <t>OK-78 @ SS, T</t>
  </si>
  <si>
    <t>Hotel Rd – Albany, OK</t>
  </si>
  <si>
    <t>Yuba Lane at T</t>
  </si>
  <si>
    <t>Wolfe City, TX – Store if you like – Open to Midnite</t>
  </si>
  <si>
    <t>Note:  Right lane turns right at I-30- go straight!</t>
  </si>
  <si>
    <t>Cross US-69 (Joe Ramsey Blvd) – Stay on Stonewall</t>
  </si>
  <si>
    <t>S (N)</t>
  </si>
  <si>
    <t>Continue north on Wesley (Hwy 34 turns)</t>
  </si>
  <si>
    <t>L (NW)</t>
  </si>
  <si>
    <t>Sockwell Blvd/ Bus 69 at SS, T (becomes Rees)</t>
  </si>
  <si>
    <t>S (NW)</t>
  </si>
  <si>
    <t>Continue straight on Bus-60</t>
  </si>
  <si>
    <t>Merge onto Hwy 69</t>
  </si>
  <si>
    <t>Caution- Rough Shoulder, high speed traffic</t>
  </si>
  <si>
    <t>Robinson Rd (unmarked, ook for church sign)</t>
  </si>
  <si>
    <t>US-70 @ SS, T (unmarked)</t>
  </si>
  <si>
    <t>R (S)</t>
  </si>
  <si>
    <t>Walker Str (first right after EZ Mart, Bokchito)</t>
  </si>
  <si>
    <t>R (W)</t>
  </si>
  <si>
    <t>OK-70E</t>
  </si>
  <si>
    <t>Bear right onto Hwy 121</t>
  </si>
  <si>
    <t>Continue the way you were going on Hwy 121</t>
  </si>
  <si>
    <t>L (E)</t>
  </si>
  <si>
    <t>Hwy 56/ Sam Rayburn Dr at TL</t>
  </si>
  <si>
    <t>Hwy 78/ Center Street (2nd light)</t>
  </si>
  <si>
    <t>FM 512/ Crockett St at SS, T</t>
  </si>
  <si>
    <t>FM 512/ turns south</t>
  </si>
  <si>
    <t>To stay on FM 512</t>
  </si>
  <si>
    <t>R (SW)</t>
  </si>
  <si>
    <t>FM 118</t>
  </si>
  <si>
    <t>To stay on FM 118</t>
  </si>
  <si>
    <t>Hwy 224 at blinking light (store)</t>
  </si>
  <si>
    <t>BL(W)</t>
  </si>
  <si>
    <t>Bear left to stay on Hwy 224</t>
  </si>
  <si>
    <t>BLS()</t>
  </si>
  <si>
    <t>Bear left onto Hwy 69-Bus</t>
  </si>
  <si>
    <t>BL (S)</t>
  </si>
  <si>
    <t>Continue onto Stonewall</t>
  </si>
  <si>
    <t>TXDOT One-lane for 9 miles - No notes about gravel (5/2023)</t>
  </si>
  <si>
    <t>Silver Dollar Grocery  730a-11p daily 580.838.2297</t>
  </si>
  <si>
    <t>Store</t>
  </si>
  <si>
    <t xml:space="preserve">Dairy Queen 1030a-9p daily &amp; Dollar Gen 8a-10pdaily </t>
  </si>
  <si>
    <t>Great store!  Burger King next door takes long time</t>
  </si>
  <si>
    <t>verified 5/2023</t>
  </si>
  <si>
    <t>No answer 5/2023</t>
  </si>
  <si>
    <t>Note</t>
  </si>
  <si>
    <t>Gravel/Hardpack for 5 miles (5/2023)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</si>
</sst>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\ "/>
    <numFmt numFmtId="173" formatCode="0.0"/>
    <numFmt numFmtId="174" formatCode="mmmm\ d&quot;, &quot;yyyy"/>
    <numFmt numFmtId="175" formatCode="hh:mm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mmmm\ d\,\ yyyy;@"/>
    <numFmt numFmtId="182" formatCode="[&lt;=9999999]###\-####;\(###\)\ ###\-####"/>
  </numFmts>
  <fonts count="50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sz val="10"/>
      <color indexed="39"/>
      <name val="Courier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Courie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72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172" fontId="1" fillId="0" borderId="10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172" fontId="0" fillId="0" borderId="13" xfId="0" applyNumberFormat="1" applyFont="1" applyBorder="1" applyAlignment="1">
      <alignment horizontal="right" vertical="center"/>
    </xf>
    <xf numFmtId="172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 vertical="center" wrapText="1"/>
    </xf>
    <xf numFmtId="172" fontId="0" fillId="0" borderId="13" xfId="0" applyNumberFormat="1" applyFont="1" applyBorder="1" applyAlignment="1">
      <alignment horizontal="right" vertical="center"/>
    </xf>
    <xf numFmtId="173" fontId="0" fillId="0" borderId="0" xfId="0" applyNumberFormat="1" applyFont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172" fontId="1" fillId="0" borderId="16" xfId="0" applyNumberFormat="1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172" fontId="0" fillId="0" borderId="19" xfId="0" applyNumberFormat="1" applyFont="1" applyBorder="1" applyAlignment="1">
      <alignment horizontal="right" vertical="center"/>
    </xf>
    <xf numFmtId="172" fontId="0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172" fontId="1" fillId="34" borderId="0" xfId="0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center" vertical="center"/>
    </xf>
    <xf numFmtId="172" fontId="0" fillId="0" borderId="22" xfId="0" applyNumberFormat="1" applyFont="1" applyBorder="1" applyAlignment="1">
      <alignment horizontal="right" vertical="center"/>
    </xf>
    <xf numFmtId="172" fontId="0" fillId="0" borderId="23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172" fontId="1" fillId="34" borderId="25" xfId="0" applyNumberFormat="1" applyFont="1" applyFill="1" applyBorder="1" applyAlignment="1">
      <alignment horizontal="right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vertical="center" wrapText="1"/>
    </xf>
    <xf numFmtId="172" fontId="1" fillId="34" borderId="27" xfId="0" applyNumberFormat="1" applyFont="1" applyFill="1" applyBorder="1" applyAlignment="1">
      <alignment horizontal="right" vertical="center"/>
    </xf>
    <xf numFmtId="172" fontId="1" fillId="34" borderId="28" xfId="0" applyNumberFormat="1" applyFont="1" applyFill="1" applyBorder="1" applyAlignment="1">
      <alignment horizontal="right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vertical="center" wrapText="1"/>
    </xf>
    <xf numFmtId="172" fontId="1" fillId="34" borderId="30" xfId="0" applyNumberFormat="1" applyFont="1" applyFill="1" applyBorder="1" applyAlignment="1">
      <alignment horizontal="right" vertical="center"/>
    </xf>
    <xf numFmtId="172" fontId="1" fillId="34" borderId="31" xfId="0" applyNumberFormat="1" applyFont="1" applyFill="1" applyBorder="1" applyAlignment="1">
      <alignment horizontal="right" vertical="center"/>
    </xf>
    <xf numFmtId="0" fontId="1" fillId="34" borderId="32" xfId="0" applyFont="1" applyFill="1" applyBorder="1" applyAlignment="1">
      <alignment vertical="center" wrapText="1"/>
    </xf>
    <xf numFmtId="172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vertical="center" wrapText="1"/>
    </xf>
    <xf numFmtId="172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vertical="center" wrapText="1"/>
    </xf>
    <xf numFmtId="172" fontId="3" fillId="0" borderId="37" xfId="0" applyNumberFormat="1" applyFont="1" applyBorder="1" applyAlignment="1">
      <alignment horizontal="left" vertical="center"/>
    </xf>
    <xf numFmtId="172" fontId="3" fillId="0" borderId="38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72" fontId="46" fillId="33" borderId="39" xfId="0" applyNumberFormat="1" applyFont="1" applyFill="1" applyBorder="1" applyAlignment="1">
      <alignment horizontal="right" vertical="center"/>
    </xf>
    <xf numFmtId="172" fontId="46" fillId="33" borderId="40" xfId="0" applyNumberFormat="1" applyFont="1" applyFill="1" applyBorder="1" applyAlignment="1">
      <alignment horizontal="right" vertical="center"/>
    </xf>
    <xf numFmtId="0" fontId="46" fillId="33" borderId="40" xfId="0" applyFont="1" applyFill="1" applyBorder="1" applyAlignment="1">
      <alignment horizontal="left" vertical="center"/>
    </xf>
    <xf numFmtId="0" fontId="46" fillId="33" borderId="41" xfId="0" applyFont="1" applyFill="1" applyBorder="1" applyAlignment="1">
      <alignment vertical="center" wrapText="1"/>
    </xf>
    <xf numFmtId="0" fontId="47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vertical="center" wrapText="1"/>
    </xf>
    <xf numFmtId="0" fontId="1" fillId="34" borderId="29" xfId="0" applyFont="1" applyFill="1" applyBorder="1" applyAlignment="1">
      <alignment vertical="center" wrapText="1"/>
    </xf>
    <xf numFmtId="0" fontId="1" fillId="34" borderId="32" xfId="0" applyFont="1" applyFill="1" applyBorder="1" applyAlignment="1">
      <alignment vertical="center" wrapText="1"/>
    </xf>
    <xf numFmtId="172" fontId="0" fillId="0" borderId="42" xfId="0" applyNumberFormat="1" applyFont="1" applyBorder="1" applyAlignment="1">
      <alignment horizontal="right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43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view="pageBreakPreview" zoomScale="125" zoomScaleNormal="125" zoomScaleSheetLayoutView="125" zoomScalePageLayoutView="0" workbookViewId="0" topLeftCell="A13">
      <selection activeCell="D31" sqref="D31"/>
    </sheetView>
  </sheetViews>
  <sheetFormatPr defaultColWidth="8.8515625" defaultRowHeight="12.75"/>
  <cols>
    <col min="1" max="1" width="5.8515625" style="1" customWidth="1"/>
    <col min="2" max="2" width="6.421875" style="1" customWidth="1"/>
    <col min="3" max="3" width="6.421875" style="2" customWidth="1"/>
    <col min="4" max="4" width="47.421875" style="3" customWidth="1"/>
    <col min="5" max="5" width="3.140625" style="2" customWidth="1"/>
    <col min="6" max="6" width="5.7109375" style="1" customWidth="1"/>
    <col min="7" max="7" width="6.28125" style="1" customWidth="1"/>
    <col min="8" max="8" width="6.421875" style="2" customWidth="1"/>
    <col min="9" max="9" width="47.7109375" style="3" customWidth="1"/>
    <col min="10" max="10" width="5.28125" style="2" customWidth="1"/>
  </cols>
  <sheetData>
    <row r="1" spans="1:256" s="8" customFormat="1" ht="13.5" thickBot="1">
      <c r="A1" s="23" t="s">
        <v>0</v>
      </c>
      <c r="B1" s="24" t="s">
        <v>1</v>
      </c>
      <c r="C1" s="25" t="s">
        <v>2</v>
      </c>
      <c r="D1" s="26" t="s">
        <v>3</v>
      </c>
      <c r="E1" s="7"/>
      <c r="F1" s="4" t="s">
        <v>0</v>
      </c>
      <c r="G1" s="5" t="s">
        <v>1</v>
      </c>
      <c r="H1" s="5" t="s">
        <v>2</v>
      </c>
      <c r="I1" s="6" t="s">
        <v>3</v>
      </c>
      <c r="J1"/>
      <c r="IR1"/>
      <c r="IS1"/>
      <c r="IT1"/>
      <c r="IU1"/>
      <c r="IV1"/>
    </row>
    <row r="2" spans="1:256" s="8" customFormat="1" ht="13.5" thickTop="1">
      <c r="A2" s="54" t="s">
        <v>63</v>
      </c>
      <c r="B2" s="48"/>
      <c r="C2" s="49"/>
      <c r="D2" s="50"/>
      <c r="E2" s="7"/>
      <c r="F2" s="27">
        <v>0</v>
      </c>
      <c r="G2" s="28">
        <f>B46+F2</f>
        <v>65.60000000000001</v>
      </c>
      <c r="H2" s="29" t="s">
        <v>6</v>
      </c>
      <c r="I2" s="30" t="s">
        <v>41</v>
      </c>
      <c r="J2"/>
      <c r="IR2"/>
      <c r="IS2"/>
      <c r="IT2"/>
      <c r="IU2"/>
      <c r="IV2"/>
    </row>
    <row r="3" spans="1:256" s="8" customFormat="1" ht="12.75">
      <c r="A3" s="55" t="s">
        <v>64</v>
      </c>
      <c r="B3" s="51"/>
      <c r="C3" s="52"/>
      <c r="D3" s="53"/>
      <c r="E3" s="7"/>
      <c r="F3" s="9">
        <v>11.1</v>
      </c>
      <c r="G3" s="10">
        <f aca="true" t="shared" si="0" ref="G3:G8">G2+F3</f>
        <v>76.7</v>
      </c>
      <c r="H3" s="11" t="s">
        <v>8</v>
      </c>
      <c r="I3" s="14" t="s">
        <v>52</v>
      </c>
      <c r="J3"/>
      <c r="IR3"/>
      <c r="IS3"/>
      <c r="IT3"/>
      <c r="IU3"/>
      <c r="IV3"/>
    </row>
    <row r="4" spans="1:10" ht="13.5" customHeight="1">
      <c r="A4" s="46">
        <v>0</v>
      </c>
      <c r="B4" s="31">
        <v>0</v>
      </c>
      <c r="C4" s="32" t="s">
        <v>4</v>
      </c>
      <c r="D4" s="47" t="str">
        <f>"Walmart Parking Lot – 401 IH-30, Greenville, TX "</f>
        <v>Walmart Parking Lot – 401 IH-30, Greenville, TX </v>
      </c>
      <c r="E4" s="7"/>
      <c r="F4" s="9">
        <v>0.3</v>
      </c>
      <c r="G4" s="10">
        <f t="shared" si="0"/>
        <v>77</v>
      </c>
      <c r="H4" s="11" t="s">
        <v>6</v>
      </c>
      <c r="I4" s="14" t="s">
        <v>53</v>
      </c>
      <c r="J4"/>
    </row>
    <row r="5" spans="1:10" ht="13.5" customHeight="1" thickBot="1">
      <c r="A5" s="41"/>
      <c r="B5" s="42"/>
      <c r="C5" s="43"/>
      <c r="D5" s="44" t="str">
        <f>"Next control "&amp;TEXT(Control2-Control1,"0.0")&amp;" mi"</f>
        <v>Next control 39.2 mi</v>
      </c>
      <c r="E5" s="7"/>
      <c r="F5" s="9">
        <v>2.8</v>
      </c>
      <c r="G5" s="10">
        <f t="shared" si="0"/>
        <v>79.8</v>
      </c>
      <c r="H5" s="11" t="s">
        <v>6</v>
      </c>
      <c r="I5" s="14" t="s">
        <v>42</v>
      </c>
      <c r="J5"/>
    </row>
    <row r="6" spans="1:10" ht="13.5" thickTop="1">
      <c r="A6" s="27">
        <v>0</v>
      </c>
      <c r="B6" s="28">
        <f>B4+A6</f>
        <v>0</v>
      </c>
      <c r="C6" s="29" t="s">
        <v>6</v>
      </c>
      <c r="D6" s="30" t="s">
        <v>47</v>
      </c>
      <c r="E6" s="7"/>
      <c r="F6" s="9">
        <v>1.9</v>
      </c>
      <c r="G6" s="10">
        <f t="shared" si="0"/>
        <v>81.7</v>
      </c>
      <c r="H6" s="11" t="s">
        <v>35</v>
      </c>
      <c r="I6" s="14" t="s">
        <v>54</v>
      </c>
      <c r="J6"/>
    </row>
    <row r="7" spans="1:10" ht="13.5" thickBot="1">
      <c r="A7" s="27">
        <v>2.7</v>
      </c>
      <c r="B7" s="56">
        <f aca="true" t="shared" si="1" ref="B7:B12">B6+A7</f>
        <v>2.7</v>
      </c>
      <c r="C7" s="29" t="s">
        <v>82</v>
      </c>
      <c r="D7" s="30" t="s">
        <v>83</v>
      </c>
      <c r="E7" s="7"/>
      <c r="F7" s="33">
        <v>7.4</v>
      </c>
      <c r="G7" s="34">
        <f t="shared" si="0"/>
        <v>89.10000000000001</v>
      </c>
      <c r="H7" s="35" t="s">
        <v>8</v>
      </c>
      <c r="I7" s="37" t="s">
        <v>43</v>
      </c>
      <c r="J7"/>
    </row>
    <row r="8" spans="1:11" ht="13.5" thickTop="1">
      <c r="A8" s="27">
        <v>1.5</v>
      </c>
      <c r="B8" s="56">
        <f t="shared" si="1"/>
        <v>4.2</v>
      </c>
      <c r="C8" s="29" t="s">
        <v>84</v>
      </c>
      <c r="D8" s="30" t="s">
        <v>85</v>
      </c>
      <c r="E8" s="7"/>
      <c r="F8" s="45">
        <v>0.8</v>
      </c>
      <c r="G8" s="38">
        <f t="shared" si="0"/>
        <v>89.9</v>
      </c>
      <c r="H8" s="39" t="s">
        <v>44</v>
      </c>
      <c r="I8" s="40" t="str">
        <f>"C&amp;H One Stop Valero, 801 Buffalo St, Caddo, OK"</f>
        <v>C&amp;H One Stop Valero, 801 Buffalo St, Caddo, OK</v>
      </c>
      <c r="J8"/>
      <c r="K8" t="s">
        <v>120</v>
      </c>
    </row>
    <row r="9" spans="1:10" ht="25.5">
      <c r="A9" s="9">
        <v>2</v>
      </c>
      <c r="B9" s="56">
        <f t="shared" si="1"/>
        <v>6.2</v>
      </c>
      <c r="C9" s="11" t="s">
        <v>86</v>
      </c>
      <c r="D9" s="14" t="s">
        <v>87</v>
      </c>
      <c r="E9" s="7"/>
      <c r="F9" s="46"/>
      <c r="G9" s="31"/>
      <c r="H9" s="32"/>
      <c r="I9" s="47" t="str">
        <f>"On left – 4:00-23:00 – 580-367-3020 – Next control 49.3mi"</f>
        <v>On left – 4:00-23:00 – 580-367-3020 – Next control 49.3mi</v>
      </c>
      <c r="J9"/>
    </row>
    <row r="10" spans="1:10" ht="26.25" thickBot="1">
      <c r="A10" s="9">
        <v>0.3</v>
      </c>
      <c r="B10" s="56">
        <f t="shared" si="1"/>
        <v>6.5</v>
      </c>
      <c r="C10" s="11" t="s">
        <v>86</v>
      </c>
      <c r="D10" s="14" t="s">
        <v>88</v>
      </c>
      <c r="E10" s="7"/>
      <c r="F10" s="41"/>
      <c r="G10" s="42"/>
      <c r="H10" s="43"/>
      <c r="I10" s="65" t="s">
        <v>117</v>
      </c>
      <c r="J10"/>
    </row>
    <row r="11" spans="1:10" ht="13.5" thickTop="1">
      <c r="A11" s="9">
        <v>0</v>
      </c>
      <c r="B11" s="56">
        <f t="shared" si="1"/>
        <v>6.5</v>
      </c>
      <c r="C11" s="11" t="s">
        <v>10</v>
      </c>
      <c r="D11" s="22" t="s">
        <v>89</v>
      </c>
      <c r="E11" s="7"/>
      <c r="F11" s="27">
        <v>0</v>
      </c>
      <c r="G11" s="28">
        <f>G8+F11</f>
        <v>89.9</v>
      </c>
      <c r="H11" s="29" t="s">
        <v>5</v>
      </c>
      <c r="I11" s="30" t="s">
        <v>61</v>
      </c>
      <c r="J11"/>
    </row>
    <row r="12" spans="1:10" ht="12.75">
      <c r="A12" s="9">
        <v>9</v>
      </c>
      <c r="B12" s="56">
        <f t="shared" si="1"/>
        <v>15.5</v>
      </c>
      <c r="C12" s="11" t="s">
        <v>10</v>
      </c>
      <c r="D12" s="22" t="s">
        <v>56</v>
      </c>
      <c r="E12" s="7"/>
      <c r="F12" s="9"/>
      <c r="G12" s="10"/>
      <c r="H12" s="11"/>
      <c r="I12" s="12" t="s">
        <v>62</v>
      </c>
      <c r="J12"/>
    </row>
    <row r="13" spans="1:10" ht="12.75">
      <c r="A13" s="9">
        <v>0</v>
      </c>
      <c r="B13" s="10">
        <f aca="true" t="shared" si="2" ref="B13:B30">B12+A13</f>
        <v>15.5</v>
      </c>
      <c r="C13" s="11" t="s">
        <v>10</v>
      </c>
      <c r="D13" s="12" t="s">
        <v>11</v>
      </c>
      <c r="E13" s="7"/>
      <c r="F13" s="9">
        <v>3</v>
      </c>
      <c r="G13" s="10">
        <f>G11+F13</f>
        <v>92.9</v>
      </c>
      <c r="H13" s="11" t="s">
        <v>7</v>
      </c>
      <c r="I13" s="12" t="s">
        <v>90</v>
      </c>
      <c r="J13"/>
    </row>
    <row r="14" spans="1:10" ht="12.75">
      <c r="A14" s="9">
        <v>6.1</v>
      </c>
      <c r="B14" s="10">
        <f t="shared" si="2"/>
        <v>21.6</v>
      </c>
      <c r="C14" s="11" t="s">
        <v>10</v>
      </c>
      <c r="D14" s="22" t="s">
        <v>56</v>
      </c>
      <c r="E14" s="7"/>
      <c r="F14" s="33">
        <v>8</v>
      </c>
      <c r="G14" s="34">
        <f aca="true" t="shared" si="3" ref="G14:G50">G13+F14</f>
        <v>100.9</v>
      </c>
      <c r="H14" s="35" t="s">
        <v>9</v>
      </c>
      <c r="I14" s="36" t="s">
        <v>91</v>
      </c>
      <c r="J14"/>
    </row>
    <row r="15" spans="1:10" ht="12.75">
      <c r="A15" s="9">
        <v>0.4</v>
      </c>
      <c r="B15" s="10">
        <f t="shared" si="2"/>
        <v>22</v>
      </c>
      <c r="C15" s="11" t="s">
        <v>10</v>
      </c>
      <c r="D15" s="12" t="s">
        <v>12</v>
      </c>
      <c r="E15" s="7"/>
      <c r="F15" s="9">
        <v>4.9</v>
      </c>
      <c r="G15" s="34">
        <f t="shared" si="3"/>
        <v>105.80000000000001</v>
      </c>
      <c r="H15" s="57" t="s">
        <v>92</v>
      </c>
      <c r="I15" s="58" t="s">
        <v>93</v>
      </c>
      <c r="J15"/>
    </row>
    <row r="16" spans="1:10" ht="12.75">
      <c r="A16" s="9">
        <v>1.7</v>
      </c>
      <c r="B16" s="10">
        <f t="shared" si="2"/>
        <v>23.7</v>
      </c>
      <c r="C16" s="11" t="s">
        <v>6</v>
      </c>
      <c r="D16" s="12" t="s">
        <v>57</v>
      </c>
      <c r="E16" s="7"/>
      <c r="F16" s="9">
        <v>9</v>
      </c>
      <c r="G16" s="34">
        <f t="shared" si="3"/>
        <v>114.80000000000001</v>
      </c>
      <c r="H16" s="57" t="s">
        <v>94</v>
      </c>
      <c r="I16" s="58" t="s">
        <v>95</v>
      </c>
      <c r="J16"/>
    </row>
    <row r="17" spans="1:256" s="13" customFormat="1" ht="12.75">
      <c r="A17" s="9">
        <v>6.6</v>
      </c>
      <c r="B17" s="10">
        <f t="shared" si="2"/>
        <v>30.299999999999997</v>
      </c>
      <c r="C17" s="11" t="s">
        <v>6</v>
      </c>
      <c r="D17" s="14" t="s">
        <v>15</v>
      </c>
      <c r="E17" s="7"/>
      <c r="F17" s="9">
        <v>1.2</v>
      </c>
      <c r="G17" s="34">
        <f t="shared" si="3"/>
        <v>116.00000000000001</v>
      </c>
      <c r="H17" s="11" t="s">
        <v>14</v>
      </c>
      <c r="I17" s="12" t="s">
        <v>77</v>
      </c>
      <c r="J17"/>
      <c r="IR17"/>
      <c r="IS17"/>
      <c r="IT17"/>
      <c r="IU17"/>
      <c r="IV17"/>
    </row>
    <row r="18" spans="1:10" ht="13.5" customHeight="1">
      <c r="A18" s="15">
        <v>0.1</v>
      </c>
      <c r="B18" s="10">
        <f t="shared" si="2"/>
        <v>30.4</v>
      </c>
      <c r="C18" s="11" t="s">
        <v>17</v>
      </c>
      <c r="D18" s="12" t="s">
        <v>58</v>
      </c>
      <c r="E18" s="7"/>
      <c r="F18" s="9">
        <v>3.1</v>
      </c>
      <c r="G18" s="34">
        <f t="shared" si="3"/>
        <v>119.10000000000001</v>
      </c>
      <c r="H18" s="11" t="s">
        <v>13</v>
      </c>
      <c r="I18" s="12" t="s">
        <v>16</v>
      </c>
      <c r="J18"/>
    </row>
    <row r="19" spans="1:256" s="8" customFormat="1" ht="12.75">
      <c r="A19" s="9">
        <v>1.5</v>
      </c>
      <c r="B19" s="10">
        <f t="shared" si="2"/>
        <v>31.9</v>
      </c>
      <c r="C19" s="11" t="s">
        <v>6</v>
      </c>
      <c r="D19" s="12" t="s">
        <v>18</v>
      </c>
      <c r="E19" s="7"/>
      <c r="F19" s="9">
        <v>2</v>
      </c>
      <c r="G19" s="34">
        <f t="shared" si="3"/>
        <v>121.10000000000001</v>
      </c>
      <c r="H19" s="11" t="s">
        <v>14</v>
      </c>
      <c r="I19" s="12" t="s">
        <v>45</v>
      </c>
      <c r="J19"/>
      <c r="IR19"/>
      <c r="IS19"/>
      <c r="IT19"/>
      <c r="IU19"/>
      <c r="IV19"/>
    </row>
    <row r="20" spans="1:10" ht="12.75">
      <c r="A20" s="9">
        <v>2.7</v>
      </c>
      <c r="B20" s="10">
        <f t="shared" si="2"/>
        <v>34.6</v>
      </c>
      <c r="C20" s="11" t="s">
        <v>6</v>
      </c>
      <c r="D20" s="12" t="s">
        <v>59</v>
      </c>
      <c r="E20" s="7"/>
      <c r="F20" s="9">
        <v>2</v>
      </c>
      <c r="G20" s="34">
        <f t="shared" si="3"/>
        <v>123.10000000000001</v>
      </c>
      <c r="H20" s="11" t="s">
        <v>13</v>
      </c>
      <c r="I20" s="12" t="s">
        <v>78</v>
      </c>
      <c r="J20"/>
    </row>
    <row r="21" spans="1:10" ht="13.5" thickBot="1">
      <c r="A21" s="33">
        <v>4.5</v>
      </c>
      <c r="B21" s="34">
        <f t="shared" si="2"/>
        <v>39.1</v>
      </c>
      <c r="C21" s="35" t="s">
        <v>5</v>
      </c>
      <c r="D21" s="36" t="s">
        <v>60</v>
      </c>
      <c r="E21" s="7"/>
      <c r="F21" s="9">
        <v>0.2</v>
      </c>
      <c r="G21" s="34">
        <f t="shared" si="3"/>
        <v>123.30000000000001</v>
      </c>
      <c r="H21" s="11" t="s">
        <v>14</v>
      </c>
      <c r="I21" s="12" t="s">
        <v>19</v>
      </c>
      <c r="J21"/>
    </row>
    <row r="22" spans="1:10" ht="13.5" customHeight="1" thickTop="1">
      <c r="A22" s="45">
        <v>0.1</v>
      </c>
      <c r="B22" s="38">
        <f t="shared" si="2"/>
        <v>39.2</v>
      </c>
      <c r="C22" s="39" t="s">
        <v>22</v>
      </c>
      <c r="D22" s="40" t="str">
        <f>"Ector Food Mart, 110 E TX-56, Ector, TX – On right "</f>
        <v>Ector Food Mart, 110 E TX-56, Ector, TX – On right </v>
      </c>
      <c r="E22" s="7"/>
      <c r="F22" s="9">
        <v>3.9</v>
      </c>
      <c r="G22" s="10">
        <f t="shared" si="3"/>
        <v>127.20000000000002</v>
      </c>
      <c r="H22" s="11" t="s">
        <v>20</v>
      </c>
      <c r="I22" s="12" t="s">
        <v>21</v>
      </c>
      <c r="J22"/>
    </row>
    <row r="23" spans="1:10" ht="13.5" customHeight="1" thickBot="1">
      <c r="A23" s="41"/>
      <c r="B23" s="42"/>
      <c r="C23" s="43"/>
      <c r="D23" s="44" t="str">
        <f>"903-961-2747 – Open 6-9:30- Next control "&amp;TEXT(Control3-Control2,"0.0")&amp;" mi"</f>
        <v>903-961-2747 – Open 6-9:30- Next control 26.4 mi</v>
      </c>
      <c r="E23" s="7"/>
      <c r="F23" s="9">
        <v>8.8</v>
      </c>
      <c r="G23" s="10">
        <f t="shared" si="3"/>
        <v>136.00000000000003</v>
      </c>
      <c r="H23" s="11" t="s">
        <v>92</v>
      </c>
      <c r="I23" s="12" t="s">
        <v>96</v>
      </c>
      <c r="J23"/>
    </row>
    <row r="24" spans="1:10" ht="14.25" thickBot="1" thickTop="1">
      <c r="A24" s="27">
        <v>0</v>
      </c>
      <c r="B24" s="28">
        <f>B22+A24</f>
        <v>39.2</v>
      </c>
      <c r="C24" s="29" t="s">
        <v>8</v>
      </c>
      <c r="D24" s="30" t="s">
        <v>24</v>
      </c>
      <c r="E24" s="7"/>
      <c r="F24" s="33">
        <v>2.1</v>
      </c>
      <c r="G24" s="34">
        <f t="shared" si="3"/>
        <v>138.10000000000002</v>
      </c>
      <c r="H24" s="35" t="s">
        <v>20</v>
      </c>
      <c r="I24" s="36" t="s">
        <v>23</v>
      </c>
      <c r="J24"/>
    </row>
    <row r="25" spans="1:11" ht="26.25" thickTop="1">
      <c r="A25" s="9">
        <v>0.2</v>
      </c>
      <c r="B25" s="10">
        <f t="shared" si="2"/>
        <v>39.400000000000006</v>
      </c>
      <c r="C25" s="11" t="s">
        <v>26</v>
      </c>
      <c r="D25" s="12" t="s">
        <v>27</v>
      </c>
      <c r="E25" s="7"/>
      <c r="F25" s="45">
        <v>1.1</v>
      </c>
      <c r="G25" s="38">
        <f t="shared" si="3"/>
        <v>139.20000000000002</v>
      </c>
      <c r="H25" s="39" t="s">
        <v>25</v>
      </c>
      <c r="I25" s="40" t="str">
        <f>"Kwik Chek(24Hr), 1741 TX-121, Bonham, TX – On right"</f>
        <v>Kwik Chek(24Hr), 1741 TX-121, Bonham, TX – On right</v>
      </c>
      <c r="J25"/>
      <c r="K25" t="s">
        <v>119</v>
      </c>
    </row>
    <row r="26" spans="1:10" ht="12.75">
      <c r="A26" s="9">
        <v>3.3</v>
      </c>
      <c r="B26" s="10">
        <f t="shared" si="2"/>
        <v>42.7</v>
      </c>
      <c r="C26" s="11" t="s">
        <v>28</v>
      </c>
      <c r="D26" s="12" t="s">
        <v>71</v>
      </c>
      <c r="E26" s="7"/>
      <c r="F26" s="46"/>
      <c r="G26" s="31"/>
      <c r="H26" s="32"/>
      <c r="I26" s="47" t="str">
        <f>"903.640.0343  Next control "&amp;TEXT(Control7-Control6,"0.0")&amp;" mi"</f>
        <v>903.640.0343  Next control 46.6 mi</v>
      </c>
      <c r="J26"/>
    </row>
    <row r="27" spans="1:10" ht="25.5">
      <c r="A27" s="9">
        <v>5.1000000000000005</v>
      </c>
      <c r="B27" s="10">
        <f t="shared" si="2"/>
        <v>47.800000000000004</v>
      </c>
      <c r="C27" s="11" t="s">
        <v>8</v>
      </c>
      <c r="D27" s="12" t="s">
        <v>72</v>
      </c>
      <c r="E27" s="7"/>
      <c r="F27" s="46"/>
      <c r="G27" s="31"/>
      <c r="H27" s="32"/>
      <c r="I27" s="66" t="s">
        <v>118</v>
      </c>
      <c r="J27"/>
    </row>
    <row r="28" spans="1:10" ht="13.5" thickBot="1">
      <c r="A28" s="9">
        <v>4.6000000000000005</v>
      </c>
      <c r="B28" s="10">
        <f t="shared" si="2"/>
        <v>52.400000000000006</v>
      </c>
      <c r="C28" s="11" t="s">
        <v>6</v>
      </c>
      <c r="D28" s="14" t="s">
        <v>73</v>
      </c>
      <c r="E28" s="7"/>
      <c r="F28" s="41"/>
      <c r="G28" s="42"/>
      <c r="H28" s="43"/>
      <c r="I28" s="44"/>
      <c r="J28"/>
    </row>
    <row r="29" spans="1:10" ht="13.5" thickTop="1">
      <c r="A29" s="15">
        <v>0.6</v>
      </c>
      <c r="B29" s="10">
        <f t="shared" si="2"/>
        <v>53.00000000000001</v>
      </c>
      <c r="C29" s="11" t="s">
        <v>8</v>
      </c>
      <c r="D29" s="12" t="s">
        <v>31</v>
      </c>
      <c r="E29" s="7"/>
      <c r="F29" s="27">
        <v>0</v>
      </c>
      <c r="G29" s="28">
        <f>G25+F29</f>
        <v>139.20000000000002</v>
      </c>
      <c r="H29" s="29" t="s">
        <v>20</v>
      </c>
      <c r="I29" s="30" t="s">
        <v>97</v>
      </c>
      <c r="J29"/>
    </row>
    <row r="30" spans="1:10" ht="12.75">
      <c r="A30" s="9">
        <v>0.8</v>
      </c>
      <c r="B30" s="10">
        <f t="shared" si="2"/>
        <v>53.800000000000004</v>
      </c>
      <c r="C30" s="11" t="s">
        <v>6</v>
      </c>
      <c r="D30" s="12" t="s">
        <v>34</v>
      </c>
      <c r="E30" s="7"/>
      <c r="F30" s="27">
        <v>1.1</v>
      </c>
      <c r="G30" s="10">
        <f t="shared" si="3"/>
        <v>140.3</v>
      </c>
      <c r="H30" s="29" t="s">
        <v>98</v>
      </c>
      <c r="I30" s="30" t="s">
        <v>99</v>
      </c>
      <c r="J30"/>
    </row>
    <row r="31" spans="1:13" ht="12.75">
      <c r="A31" s="67"/>
      <c r="B31" s="10"/>
      <c r="C31" s="68" t="s">
        <v>121</v>
      </c>
      <c r="D31" s="69" t="s">
        <v>122</v>
      </c>
      <c r="E31"/>
      <c r="F31" s="27">
        <v>0.8</v>
      </c>
      <c r="G31" s="10">
        <f>G30+F31</f>
        <v>141.10000000000002</v>
      </c>
      <c r="H31" s="29" t="s">
        <v>92</v>
      </c>
      <c r="I31" s="30" t="s">
        <v>100</v>
      </c>
      <c r="J31" s="70"/>
      <c r="K31" s="71"/>
      <c r="L31" s="71"/>
      <c r="M31" s="71"/>
    </row>
    <row r="32" spans="1:10" ht="12.75">
      <c r="A32" s="9">
        <v>5.4</v>
      </c>
      <c r="B32" s="10">
        <f>B30+A32</f>
        <v>59.2</v>
      </c>
      <c r="C32" s="11" t="s">
        <v>35</v>
      </c>
      <c r="D32" s="12" t="s">
        <v>65</v>
      </c>
      <c r="E32" s="7"/>
      <c r="F32" s="9">
        <v>1.4</v>
      </c>
      <c r="G32" s="10">
        <f t="shared" si="3"/>
        <v>142.50000000000003</v>
      </c>
      <c r="H32" s="11" t="s">
        <v>29</v>
      </c>
      <c r="I32" s="12" t="s">
        <v>30</v>
      </c>
      <c r="J32"/>
    </row>
    <row r="33" spans="1:10" ht="12.75">
      <c r="A33" s="9"/>
      <c r="B33" s="10"/>
      <c r="C33" s="11"/>
      <c r="D33" s="12" t="s">
        <v>66</v>
      </c>
      <c r="E33" s="7"/>
      <c r="F33" s="59"/>
      <c r="G33" s="60">
        <v>143.6</v>
      </c>
      <c r="H33" s="61" t="s">
        <v>114</v>
      </c>
      <c r="I33" s="62"/>
      <c r="J33"/>
    </row>
    <row r="34" spans="1:10" ht="12.75">
      <c r="A34" s="9"/>
      <c r="B34" s="10"/>
      <c r="C34" s="11"/>
      <c r="D34" s="14" t="s">
        <v>67</v>
      </c>
      <c r="E34" s="7"/>
      <c r="F34" s="9">
        <v>9.1</v>
      </c>
      <c r="G34" s="10">
        <f>G32+F34</f>
        <v>151.60000000000002</v>
      </c>
      <c r="H34" s="11" t="s">
        <v>9</v>
      </c>
      <c r="I34" s="12" t="s">
        <v>32</v>
      </c>
      <c r="J34"/>
    </row>
    <row r="35" spans="1:10" ht="12.75">
      <c r="A35" s="15"/>
      <c r="B35" s="10"/>
      <c r="C35" s="11"/>
      <c r="D35" s="12" t="s">
        <v>68</v>
      </c>
      <c r="E35" s="7"/>
      <c r="F35" s="9">
        <v>4.8</v>
      </c>
      <c r="G35" s="10">
        <f t="shared" si="3"/>
        <v>156.40000000000003</v>
      </c>
      <c r="H35" s="11" t="s">
        <v>7</v>
      </c>
      <c r="I35" s="12" t="s">
        <v>33</v>
      </c>
      <c r="J35"/>
    </row>
    <row r="36" spans="1:10" ht="12.75">
      <c r="A36" s="9"/>
      <c r="B36" s="10"/>
      <c r="C36" s="11"/>
      <c r="D36" s="12" t="s">
        <v>69</v>
      </c>
      <c r="E36" s="7"/>
      <c r="F36" s="9">
        <v>3.3</v>
      </c>
      <c r="G36" s="10">
        <f t="shared" si="3"/>
        <v>159.70000000000005</v>
      </c>
      <c r="H36" s="11" t="s">
        <v>20</v>
      </c>
      <c r="I36" s="12" t="s">
        <v>79</v>
      </c>
      <c r="J36"/>
    </row>
    <row r="37" spans="1:10" ht="12.75">
      <c r="A37" s="9">
        <v>0</v>
      </c>
      <c r="B37" s="10">
        <f>B32+A37</f>
        <v>59.2</v>
      </c>
      <c r="C37" s="11"/>
      <c r="D37" s="12" t="s">
        <v>70</v>
      </c>
      <c r="E37" s="7"/>
      <c r="F37" s="9">
        <v>0.8</v>
      </c>
      <c r="G37" s="10">
        <f t="shared" si="3"/>
        <v>160.50000000000006</v>
      </c>
      <c r="H37" s="11" t="s">
        <v>98</v>
      </c>
      <c r="I37" s="12" t="s">
        <v>101</v>
      </c>
      <c r="J37"/>
    </row>
    <row r="38" spans="1:10" ht="12.75">
      <c r="A38" s="9"/>
      <c r="B38" s="10">
        <v>60</v>
      </c>
      <c r="C38" s="63" t="s">
        <v>116</v>
      </c>
      <c r="D38" s="64" t="s">
        <v>115</v>
      </c>
      <c r="E38" s="7"/>
      <c r="F38" s="9">
        <v>0.2</v>
      </c>
      <c r="G38" s="10">
        <f t="shared" si="3"/>
        <v>160.70000000000005</v>
      </c>
      <c r="H38" s="11" t="s">
        <v>92</v>
      </c>
      <c r="I38" s="12" t="s">
        <v>102</v>
      </c>
      <c r="J38"/>
    </row>
    <row r="39" spans="1:10" ht="12.75">
      <c r="A39" s="9">
        <v>1</v>
      </c>
      <c r="B39" s="10">
        <f aca="true" t="shared" si="4" ref="B39:B47">B38+A39</f>
        <v>61</v>
      </c>
      <c r="C39" s="11" t="s">
        <v>10</v>
      </c>
      <c r="D39" s="12" t="s">
        <v>55</v>
      </c>
      <c r="E39" s="7"/>
      <c r="F39" s="9">
        <v>6.9</v>
      </c>
      <c r="G39" s="10">
        <f t="shared" si="3"/>
        <v>167.60000000000005</v>
      </c>
      <c r="H39" s="11" t="s">
        <v>92</v>
      </c>
      <c r="I39" s="12" t="s">
        <v>103</v>
      </c>
      <c r="J39"/>
    </row>
    <row r="40" spans="1:10" ht="12.75">
      <c r="A40" s="9">
        <v>0.5</v>
      </c>
      <c r="B40" s="10">
        <f t="shared" si="4"/>
        <v>61.5</v>
      </c>
      <c r="C40" s="11" t="s">
        <v>5</v>
      </c>
      <c r="D40" s="12" t="s">
        <v>74</v>
      </c>
      <c r="E40" s="7"/>
      <c r="F40" s="9">
        <v>2.5</v>
      </c>
      <c r="G40" s="10">
        <f t="shared" si="3"/>
        <v>170.10000000000005</v>
      </c>
      <c r="H40" s="11" t="s">
        <v>104</v>
      </c>
      <c r="I40" s="12" t="s">
        <v>105</v>
      </c>
      <c r="J40"/>
    </row>
    <row r="41" spans="1:10" ht="12.75">
      <c r="A41" s="9">
        <v>0.5</v>
      </c>
      <c r="B41" s="10">
        <f t="shared" si="4"/>
        <v>62</v>
      </c>
      <c r="C41" s="11" t="s">
        <v>28</v>
      </c>
      <c r="D41" s="12" t="s">
        <v>48</v>
      </c>
      <c r="E41" s="7"/>
      <c r="F41" s="9">
        <v>5.4</v>
      </c>
      <c r="G41" s="10">
        <f t="shared" si="3"/>
        <v>175.50000000000006</v>
      </c>
      <c r="H41" s="11" t="s">
        <v>94</v>
      </c>
      <c r="I41" s="12" t="s">
        <v>106</v>
      </c>
      <c r="J41"/>
    </row>
    <row r="42" spans="1:10" ht="12.75">
      <c r="A42" s="9">
        <v>0.5</v>
      </c>
      <c r="B42" s="10">
        <f t="shared" si="4"/>
        <v>62.5</v>
      </c>
      <c r="C42" s="11" t="s">
        <v>5</v>
      </c>
      <c r="D42" s="12" t="s">
        <v>75</v>
      </c>
      <c r="E42" s="7"/>
      <c r="F42" s="9">
        <v>3.8</v>
      </c>
      <c r="G42" s="10">
        <f t="shared" si="3"/>
        <v>179.30000000000007</v>
      </c>
      <c r="H42" s="11" t="s">
        <v>36</v>
      </c>
      <c r="I42" s="12" t="s">
        <v>107</v>
      </c>
      <c r="J42"/>
    </row>
    <row r="43" spans="1:10" ht="12.75">
      <c r="A43" s="9">
        <v>0.5</v>
      </c>
      <c r="B43" s="10">
        <f t="shared" si="4"/>
        <v>63</v>
      </c>
      <c r="C43" s="11" t="s">
        <v>28</v>
      </c>
      <c r="D43" s="12" t="s">
        <v>49</v>
      </c>
      <c r="E43" s="7"/>
      <c r="F43" s="9">
        <v>1.9</v>
      </c>
      <c r="G43" s="10">
        <f t="shared" si="3"/>
        <v>181.20000000000007</v>
      </c>
      <c r="H43" s="11" t="s">
        <v>108</v>
      </c>
      <c r="I43" s="12" t="s">
        <v>109</v>
      </c>
      <c r="J43"/>
    </row>
    <row r="44" spans="1:10" ht="12.75">
      <c r="A44" s="9">
        <v>0.9</v>
      </c>
      <c r="B44" s="10">
        <f t="shared" si="4"/>
        <v>63.9</v>
      </c>
      <c r="C44" s="11" t="s">
        <v>5</v>
      </c>
      <c r="D44" s="14" t="s">
        <v>50</v>
      </c>
      <c r="E44" s="7"/>
      <c r="F44" s="9">
        <v>0.5</v>
      </c>
      <c r="G44" s="10">
        <f t="shared" si="3"/>
        <v>181.70000000000007</v>
      </c>
      <c r="H44" s="11" t="s">
        <v>110</v>
      </c>
      <c r="I44" s="12" t="s">
        <v>111</v>
      </c>
      <c r="J44"/>
    </row>
    <row r="45" spans="1:10" ht="12.75">
      <c r="A45" s="15">
        <v>0.5</v>
      </c>
      <c r="B45" s="10">
        <f t="shared" si="4"/>
        <v>64.4</v>
      </c>
      <c r="C45" s="11" t="s">
        <v>28</v>
      </c>
      <c r="D45" s="12" t="s">
        <v>51</v>
      </c>
      <c r="E45" s="7"/>
      <c r="F45" s="9">
        <v>0.1</v>
      </c>
      <c r="G45" s="10">
        <f t="shared" si="3"/>
        <v>181.80000000000007</v>
      </c>
      <c r="H45" s="2" t="s">
        <v>112</v>
      </c>
      <c r="I45" s="3" t="s">
        <v>113</v>
      </c>
      <c r="J45"/>
    </row>
    <row r="46" spans="1:10" ht="13.5" customHeight="1" thickBot="1">
      <c r="A46" s="33">
        <v>1.2</v>
      </c>
      <c r="B46" s="34">
        <f t="shared" si="4"/>
        <v>65.60000000000001</v>
      </c>
      <c r="C46" s="35" t="s">
        <v>28</v>
      </c>
      <c r="D46" s="36" t="s">
        <v>76</v>
      </c>
      <c r="E46" s="7"/>
      <c r="F46" s="9">
        <v>1</v>
      </c>
      <c r="G46" s="10">
        <f t="shared" si="3"/>
        <v>182.80000000000007</v>
      </c>
      <c r="H46" s="11" t="s">
        <v>20</v>
      </c>
      <c r="I46" s="12" t="s">
        <v>37</v>
      </c>
      <c r="J46"/>
    </row>
    <row r="47" spans="1:10" ht="13.5" customHeight="1" thickTop="1">
      <c r="A47" s="45">
        <v>1.9</v>
      </c>
      <c r="B47" s="38">
        <f t="shared" si="4"/>
        <v>67.50000000000001</v>
      </c>
      <c r="C47" s="39" t="s">
        <v>40</v>
      </c>
      <c r="D47" s="40" t="str">
        <f>"Kwik Chek, 102 S OK-78, Achille, OK – On right"</f>
        <v>Kwik Chek, 102 S OK-78, Achille, OK – On right</v>
      </c>
      <c r="E47" s="7"/>
      <c r="F47" s="9">
        <v>1</v>
      </c>
      <c r="G47" s="10">
        <f t="shared" si="3"/>
        <v>183.80000000000007</v>
      </c>
      <c r="H47" s="11" t="s">
        <v>20</v>
      </c>
      <c r="I47" s="14" t="s">
        <v>81</v>
      </c>
      <c r="J47"/>
    </row>
    <row r="48" spans="1:10" ht="13.5" thickBot="1">
      <c r="A48" s="41"/>
      <c r="B48" s="42"/>
      <c r="C48" s="43"/>
      <c r="D48" s="44" t="str">
        <f>"580-283-3920 – Open 630-9p - Next control "&amp;TEXT(Control4-Control3,"0.0")&amp;" mi"</f>
        <v>580-283-3920 – Open 630-9p - Next control 24.3 mi</v>
      </c>
      <c r="E48" s="16"/>
      <c r="F48" s="9">
        <v>1.5</v>
      </c>
      <c r="G48" s="10">
        <f t="shared" si="3"/>
        <v>185.30000000000007</v>
      </c>
      <c r="H48" s="11" t="s">
        <v>13</v>
      </c>
      <c r="I48" s="21" t="s">
        <v>46</v>
      </c>
      <c r="J48" s="17"/>
    </row>
    <row r="49" spans="5:10" ht="13.5" thickTop="1">
      <c r="E49" s="16"/>
      <c r="F49" s="33">
        <v>0.1</v>
      </c>
      <c r="G49" s="34">
        <f t="shared" si="3"/>
        <v>185.40000000000006</v>
      </c>
      <c r="H49" s="35" t="s">
        <v>14</v>
      </c>
      <c r="I49" s="37" t="s">
        <v>38</v>
      </c>
      <c r="J49" s="18"/>
    </row>
    <row r="50" spans="5:10" ht="13.5" thickBot="1">
      <c r="E50" s="7"/>
      <c r="F50" s="33"/>
      <c r="G50" s="34">
        <f t="shared" si="3"/>
        <v>185.40000000000006</v>
      </c>
      <c r="H50" s="35"/>
      <c r="I50" s="36" t="s">
        <v>80</v>
      </c>
      <c r="J50"/>
    </row>
    <row r="51" spans="5:10" ht="13.5" thickTop="1">
      <c r="E51" s="19"/>
      <c r="F51" s="45">
        <v>0.4</v>
      </c>
      <c r="G51" s="38">
        <f>G50+F51</f>
        <v>185.80000000000007</v>
      </c>
      <c r="H51" s="39" t="s">
        <v>39</v>
      </c>
      <c r="I51" s="40" t="str">
        <f>"Exxon Tiger Mart – 7500 Wesley St, Greenville, TX"</f>
        <v>Exxon Tiger Mart – 7500 Wesley St, Greenville, TX</v>
      </c>
      <c r="J51"/>
    </row>
    <row r="52" spans="5:10" ht="13.5" thickBot="1">
      <c r="E52" s="7"/>
      <c r="F52" s="41"/>
      <c r="G52" s="42"/>
      <c r="H52" s="43"/>
      <c r="I52" s="44" t="str">
        <f>" Just after I-30 – On right – 903-454-4739- 24 Hrs"</f>
        <v> Just after I-30 – On right – 903-454-4739- 24 Hrs</v>
      </c>
      <c r="J52"/>
    </row>
    <row r="53" spans="5:10" ht="13.5" thickTop="1">
      <c r="E53" s="7"/>
      <c r="J53"/>
    </row>
    <row r="54" spans="5:10" ht="13.5" customHeight="1">
      <c r="E54" s="20"/>
      <c r="J54"/>
    </row>
    <row r="55" spans="5:10" ht="13.5" customHeight="1">
      <c r="E55" s="20"/>
      <c r="J55"/>
    </row>
    <row r="56" spans="5:10" ht="13.5" customHeight="1">
      <c r="E56" s="20"/>
      <c r="J56"/>
    </row>
    <row r="57" spans="5:10" ht="12.75">
      <c r="E57" s="20"/>
      <c r="J57"/>
    </row>
    <row r="58" spans="5:10" ht="12.75">
      <c r="E58" s="20"/>
      <c r="J58"/>
    </row>
    <row r="61" ht="13.5" customHeight="1"/>
    <row r="62" ht="13.5" customHeight="1"/>
    <row r="63" ht="13.5" customHeight="1"/>
    <row r="64" ht="13.5" customHeight="1"/>
    <row r="71" ht="13.5" customHeight="1"/>
    <row r="72" ht="13.5" customHeight="1"/>
    <row r="73" ht="13.5" customHeight="1"/>
    <row r="74" ht="13.5" customHeight="1"/>
    <row r="86" ht="13.5" customHeight="1"/>
    <row r="96" ht="13.5" customHeight="1"/>
  </sheetData>
  <sheetProtection/>
  <printOptions horizontalCentered="1" verticalCentered="1"/>
  <pageMargins left="0.25" right="0.25" top="0.5" bottom="0.25" header="0.3" footer="0.3"/>
  <pageSetup fitToHeight="1" fitToWidth="1" horizontalDpi="300" verticalDpi="300" orientation="landscape" scale="77" r:id="rId1"/>
  <headerFooter alignWithMargins="0">
    <oddHeader>&amp;C&amp;"Arial,Bold"&amp;14OK is OK 300K Brevet Cue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"/>
    </sheetView>
  </sheetViews>
  <sheetFormatPr defaultColWidth="11.7109375" defaultRowHeight="12.75"/>
  <sheetData>
    <row r="1" ht="12.75">
      <c r="B1">
        <v>39068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Pam Wright</cp:lastModifiedBy>
  <cp:lastPrinted>2023-05-25T22:04:03Z</cp:lastPrinted>
  <dcterms:created xsi:type="dcterms:W3CDTF">2010-10-06T19:31:31Z</dcterms:created>
  <dcterms:modified xsi:type="dcterms:W3CDTF">2023-05-25T22:04:05Z</dcterms:modified>
  <cp:category/>
  <cp:version/>
  <cp:contentType/>
  <cp:contentStatus/>
</cp:coreProperties>
</file>