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L10" s="1"/>
  <c r="G10"/>
  <c r="K10" s="1"/>
  <c r="F10"/>
  <c r="J10" s="1"/>
  <c r="J32"/>
  <c r="J31"/>
  <c r="L16"/>
  <c r="K16"/>
  <c r="L12"/>
  <c r="K12"/>
  <c r="J16"/>
  <c r="J13"/>
  <c r="J12"/>
  <c r="J2"/>
  <c r="I15"/>
  <c r="I22"/>
  <c r="I21"/>
  <c r="I20"/>
  <c r="I19"/>
  <c r="I18"/>
  <c r="I17"/>
  <c r="I26"/>
  <c r="I25"/>
  <c r="I24"/>
  <c r="I23"/>
  <c r="I28"/>
  <c r="E14"/>
  <c r="I14" s="1"/>
  <c r="I29"/>
  <c r="F13"/>
  <c r="I27"/>
  <c r="L8"/>
  <c r="K11"/>
  <c r="K3"/>
  <c r="H11"/>
  <c r="L11" s="1"/>
  <c r="H9"/>
  <c r="L9" s="1"/>
  <c r="H8"/>
  <c r="H7"/>
  <c r="L7" s="1"/>
  <c r="H6"/>
  <c r="L6" s="1"/>
  <c r="H5"/>
  <c r="L5" s="1"/>
  <c r="H4"/>
  <c r="L4" s="1"/>
  <c r="H3"/>
  <c r="L3" s="1"/>
  <c r="H2"/>
  <c r="L2" s="1"/>
  <c r="G11"/>
  <c r="G9"/>
  <c r="K9" s="1"/>
  <c r="F9"/>
  <c r="J9" s="1"/>
  <c r="G8"/>
  <c r="K8" s="1"/>
  <c r="G7"/>
  <c r="K7" s="1"/>
  <c r="G6"/>
  <c r="K6" s="1"/>
  <c r="G5"/>
  <c r="K5" s="1"/>
  <c r="G4"/>
  <c r="K4" s="1"/>
  <c r="G3"/>
  <c r="G2"/>
  <c r="K2" s="1"/>
  <c r="F11"/>
  <c r="J11" s="1"/>
  <c r="F8"/>
  <c r="J8" s="1"/>
  <c r="F7"/>
  <c r="J7" s="1"/>
  <c r="F6"/>
  <c r="J6" s="1"/>
  <c r="F5"/>
  <c r="J5" s="1"/>
  <c r="F4"/>
  <c r="J4" s="1"/>
  <c r="F3"/>
  <c r="J3" s="1"/>
</calcChain>
</file>

<file path=xl/sharedStrings.xml><?xml version="1.0" encoding="utf-8"?>
<sst xmlns="http://schemas.openxmlformats.org/spreadsheetml/2006/main" count="51" uniqueCount="21">
  <si>
    <t>Company</t>
  </si>
  <si>
    <t>Seeed</t>
  </si>
  <si>
    <t>Count 10</t>
  </si>
  <si>
    <t>Count 50</t>
  </si>
  <si>
    <t>Count 100</t>
  </si>
  <si>
    <t>Count 5</t>
  </si>
  <si>
    <t>Itead</t>
  </si>
  <si>
    <t>Size X (cm)</t>
  </si>
  <si>
    <t>Size Y (cm)</t>
  </si>
  <si>
    <t>$/cm^2 @100pcs</t>
  </si>
  <si>
    <t>$/cm^2 @50pcs</t>
  </si>
  <si>
    <t>$/cm^2 @10pcs</t>
  </si>
  <si>
    <t>$/cm^2 @5pcs</t>
  </si>
  <si>
    <t>http://www.seeedstudio.com/depot/fusion-pcb-service-p-835.html?cPath=185</t>
  </si>
  <si>
    <t>http://iteadstudio.com/store/index.php?main_page=index&amp;cPath=19_20</t>
  </si>
  <si>
    <t>Seeed does E-test only on 50% of the boards. 100% e-testing is $10 extra.</t>
  </si>
  <si>
    <t>Itead does 100% E-testing, or so they claim</t>
  </si>
  <si>
    <t>Itead has 150pcs and 200pcs quotes for 5x5 and 10x10 , I just didn't bother opening a new column just for those two</t>
  </si>
  <si>
    <t>Layers</t>
  </si>
  <si>
    <t>Different options for 2 layer PCBs such as PCB thickness (1.6mm is standard), PCB color (green is std) or surface finish (HASL is standard), may increase the price</t>
  </si>
  <si>
    <t>No options for 4 layer PCBs (1.6mm think, green, HASL finish)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</si>
</sst>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1" applyAlignment="1" applyProtection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</cellXfs>
  <cellStyles count="2">
    <cellStyle name="Hyperlink" xfId="1" builtinId="8"/>
    <cellStyle name="Normal" xfId="0" builtinId="0"/>
  </cellStyles>
  <dxfs count="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eadstudio.com/store/index.php?main_page=index&amp;cPath=19_20" TargetMode="External"/><Relationship Id="rId1" Type="http://schemas.openxmlformats.org/officeDocument/2006/relationships/hyperlink" Target="http://www.seeedstudio.com/depot/fusion-pcb-service-p-835.html?cPath=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B44" sqref="B44"/>
    </sheetView>
  </sheetViews>
  <sheetFormatPr defaultRowHeight="15"/>
  <cols>
    <col min="1" max="1" width="9.28515625" bestFit="1" customWidth="1"/>
    <col min="2" max="2" width="9.28515625" customWidth="1"/>
    <col min="3" max="3" width="10.5703125" bestFit="1" customWidth="1"/>
    <col min="4" max="4" width="10.42578125" bestFit="1" customWidth="1"/>
    <col min="5" max="5" width="7.7109375" bestFit="1" customWidth="1"/>
    <col min="6" max="7" width="8.7109375" bestFit="1" customWidth="1"/>
    <col min="8" max="8" width="9.7109375" bestFit="1" customWidth="1"/>
    <col min="9" max="9" width="16" bestFit="1" customWidth="1"/>
    <col min="10" max="11" width="17" bestFit="1" customWidth="1"/>
    <col min="12" max="12" width="18" bestFit="1" customWidth="1"/>
  </cols>
  <sheetData>
    <row r="1" spans="1:12">
      <c r="A1" t="s">
        <v>0</v>
      </c>
      <c r="B1" t="s">
        <v>18</v>
      </c>
      <c r="C1" t="s">
        <v>7</v>
      </c>
      <c r="D1" t="s">
        <v>8</v>
      </c>
      <c r="E1" t="s">
        <v>5</v>
      </c>
      <c r="F1" t="s">
        <v>2</v>
      </c>
      <c r="G1" t="s">
        <v>3</v>
      </c>
      <c r="H1" t="s">
        <v>4</v>
      </c>
      <c r="I1" t="s">
        <v>12</v>
      </c>
      <c r="J1" t="s">
        <v>11</v>
      </c>
      <c r="K1" t="s">
        <v>10</v>
      </c>
      <c r="L1" t="s">
        <v>9</v>
      </c>
    </row>
    <row r="2" spans="1:12">
      <c r="A2" t="s">
        <v>1</v>
      </c>
      <c r="B2">
        <v>2</v>
      </c>
      <c r="C2">
        <v>5</v>
      </c>
      <c r="D2">
        <v>5</v>
      </c>
      <c r="E2" s="1"/>
      <c r="F2" s="1">
        <v>9.9</v>
      </c>
      <c r="G2" s="1">
        <f>9.9+35</f>
        <v>44.9</v>
      </c>
      <c r="H2" s="1">
        <f>9.9+70</f>
        <v>79.900000000000006</v>
      </c>
      <c r="I2" s="1"/>
      <c r="J2" s="2">
        <f t="shared" ref="J2:J13" si="0">F2/($C2*$D2*10)</f>
        <v>3.9600000000000003E-2</v>
      </c>
      <c r="K2" s="2">
        <f>G2/($C2*$D2*50)</f>
        <v>3.5920000000000001E-2</v>
      </c>
      <c r="L2" s="2">
        <f>H2/($C2*$D2*100)</f>
        <v>3.1960000000000002E-2</v>
      </c>
    </row>
    <row r="3" spans="1:12">
      <c r="A3" t="s">
        <v>1</v>
      </c>
      <c r="B3">
        <v>2</v>
      </c>
      <c r="C3">
        <v>5</v>
      </c>
      <c r="D3">
        <v>10</v>
      </c>
      <c r="E3" s="1"/>
      <c r="F3" s="1">
        <f>9.9+15</f>
        <v>24.9</v>
      </c>
      <c r="G3" s="1">
        <f>9.9+65</f>
        <v>74.900000000000006</v>
      </c>
      <c r="H3" s="1">
        <f>9.9+95</f>
        <v>104.9</v>
      </c>
      <c r="I3" s="1"/>
      <c r="J3" s="2">
        <f t="shared" si="0"/>
        <v>4.9799999999999997E-2</v>
      </c>
      <c r="K3" s="2">
        <f t="shared" ref="K3:K12" si="1">G3/($C3*$D3*50)</f>
        <v>2.9960000000000004E-2</v>
      </c>
      <c r="L3" s="2">
        <f t="shared" ref="L3:L12" si="2">H3/($C3*$D3*100)</f>
        <v>2.0980000000000002E-2</v>
      </c>
    </row>
    <row r="4" spans="1:12">
      <c r="A4" t="s">
        <v>1</v>
      </c>
      <c r="B4">
        <v>2</v>
      </c>
      <c r="C4">
        <v>5</v>
      </c>
      <c r="D4">
        <v>15</v>
      </c>
      <c r="E4" s="1"/>
      <c r="F4" s="1">
        <f>9.9+25</f>
        <v>34.9</v>
      </c>
      <c r="G4" s="1">
        <f>9.9+85</f>
        <v>94.9</v>
      </c>
      <c r="H4" s="1">
        <f>9.9+130</f>
        <v>139.9</v>
      </c>
      <c r="I4" s="1"/>
      <c r="J4" s="2">
        <f t="shared" si="0"/>
        <v>4.6533333333333329E-2</v>
      </c>
      <c r="K4" s="2">
        <f t="shared" si="1"/>
        <v>2.5306666666666668E-2</v>
      </c>
      <c r="L4" s="2">
        <f t="shared" si="2"/>
        <v>1.8653333333333334E-2</v>
      </c>
    </row>
    <row r="5" spans="1:12">
      <c r="A5" t="s">
        <v>1</v>
      </c>
      <c r="B5">
        <v>2</v>
      </c>
      <c r="C5">
        <v>5</v>
      </c>
      <c r="D5">
        <v>20</v>
      </c>
      <c r="E5" s="1"/>
      <c r="F5" s="1">
        <f>9.9+35</f>
        <v>44.9</v>
      </c>
      <c r="G5" s="1">
        <f>9.9+110</f>
        <v>119.9</v>
      </c>
      <c r="H5" s="1">
        <f>9.9+165</f>
        <v>174.9</v>
      </c>
      <c r="I5" s="1"/>
      <c r="J5" s="2">
        <f t="shared" si="0"/>
        <v>4.4899999999999995E-2</v>
      </c>
      <c r="K5" s="2">
        <f t="shared" si="1"/>
        <v>2.3980000000000001E-2</v>
      </c>
      <c r="L5" s="2">
        <f t="shared" si="2"/>
        <v>1.7490000000000002E-2</v>
      </c>
    </row>
    <row r="6" spans="1:12">
      <c r="A6" t="s">
        <v>1</v>
      </c>
      <c r="B6">
        <v>2</v>
      </c>
      <c r="C6">
        <v>10</v>
      </c>
      <c r="D6">
        <v>10</v>
      </c>
      <c r="E6" s="1"/>
      <c r="F6" s="1">
        <f>9.9+15</f>
        <v>24.9</v>
      </c>
      <c r="G6" s="1">
        <f>9.9+100</f>
        <v>109.9</v>
      </c>
      <c r="H6" s="1">
        <f>9.9+190</f>
        <v>199.9</v>
      </c>
      <c r="I6" s="1"/>
      <c r="J6" s="2">
        <f t="shared" si="0"/>
        <v>2.4899999999999999E-2</v>
      </c>
      <c r="K6" s="2">
        <f t="shared" si="1"/>
        <v>2.198E-2</v>
      </c>
      <c r="L6" s="2">
        <f t="shared" si="2"/>
        <v>1.9990000000000001E-2</v>
      </c>
    </row>
    <row r="7" spans="1:12">
      <c r="A7" t="s">
        <v>1</v>
      </c>
      <c r="B7">
        <v>2</v>
      </c>
      <c r="C7">
        <v>10</v>
      </c>
      <c r="D7">
        <v>15</v>
      </c>
      <c r="E7" s="1"/>
      <c r="F7" s="1">
        <f>9.9+60</f>
        <v>69.900000000000006</v>
      </c>
      <c r="G7" s="1">
        <f>9.9+150</f>
        <v>159.9</v>
      </c>
      <c r="H7" s="1">
        <f>9.9+275</f>
        <v>284.89999999999998</v>
      </c>
      <c r="I7" s="1"/>
      <c r="J7" s="2">
        <f t="shared" si="0"/>
        <v>4.6600000000000003E-2</v>
      </c>
      <c r="K7" s="2">
        <f t="shared" si="1"/>
        <v>2.1320000000000002E-2</v>
      </c>
      <c r="L7" s="2">
        <f t="shared" si="2"/>
        <v>1.8993333333333331E-2</v>
      </c>
    </row>
    <row r="8" spans="1:12">
      <c r="A8" t="s">
        <v>1</v>
      </c>
      <c r="B8">
        <v>2</v>
      </c>
      <c r="C8">
        <v>10</v>
      </c>
      <c r="D8">
        <v>20</v>
      </c>
      <c r="E8" s="1"/>
      <c r="F8" s="1">
        <f>9.9+70</f>
        <v>79.900000000000006</v>
      </c>
      <c r="G8" s="1">
        <f>9.9+190</f>
        <v>199.9</v>
      </c>
      <c r="H8" s="1">
        <f>9.9+310</f>
        <v>319.89999999999998</v>
      </c>
      <c r="I8" s="1"/>
      <c r="J8" s="2">
        <f t="shared" si="0"/>
        <v>3.9949999999999999E-2</v>
      </c>
      <c r="K8" s="2">
        <f t="shared" si="1"/>
        <v>1.9990000000000001E-2</v>
      </c>
      <c r="L8" s="2">
        <f t="shared" si="2"/>
        <v>1.5994999999999999E-2</v>
      </c>
    </row>
    <row r="9" spans="1:12">
      <c r="A9" t="s">
        <v>1</v>
      </c>
      <c r="B9">
        <v>2</v>
      </c>
      <c r="C9">
        <v>15</v>
      </c>
      <c r="D9">
        <v>15</v>
      </c>
      <c r="E9" s="1"/>
      <c r="F9" s="1">
        <f>9.9+95</f>
        <v>104.9</v>
      </c>
      <c r="G9" s="1">
        <f>9.9+290</f>
        <v>299.89999999999998</v>
      </c>
      <c r="H9" s="1">
        <f>9.9+520</f>
        <v>529.9</v>
      </c>
      <c r="I9" s="1"/>
      <c r="J9" s="2">
        <f t="shared" si="0"/>
        <v>4.6622222222222225E-2</v>
      </c>
      <c r="K9" s="2">
        <f t="shared" si="1"/>
        <v>2.6657777777777777E-2</v>
      </c>
      <c r="L9" s="2">
        <f t="shared" si="2"/>
        <v>2.3551111111111109E-2</v>
      </c>
    </row>
    <row r="10" spans="1:12">
      <c r="A10" t="s">
        <v>1</v>
      </c>
      <c r="B10">
        <v>2</v>
      </c>
      <c r="C10">
        <v>15</v>
      </c>
      <c r="D10">
        <v>20</v>
      </c>
      <c r="E10" s="1"/>
      <c r="F10" s="1">
        <f>9.9+110</f>
        <v>119.9</v>
      </c>
      <c r="G10" s="1">
        <f>9.9+305</f>
        <v>314.89999999999998</v>
      </c>
      <c r="H10" s="1">
        <f>9.9+590</f>
        <v>599.9</v>
      </c>
      <c r="I10" s="1"/>
      <c r="J10" s="2">
        <f t="shared" si="0"/>
        <v>3.9966666666666671E-2</v>
      </c>
      <c r="K10" s="2">
        <f t="shared" si="1"/>
        <v>2.0993333333333333E-2</v>
      </c>
      <c r="L10" s="2">
        <f t="shared" si="2"/>
        <v>1.9996666666666666E-2</v>
      </c>
    </row>
    <row r="11" spans="1:12">
      <c r="A11" t="s">
        <v>1</v>
      </c>
      <c r="B11">
        <v>2</v>
      </c>
      <c r="C11">
        <v>20</v>
      </c>
      <c r="D11">
        <v>20</v>
      </c>
      <c r="E11" s="1"/>
      <c r="F11" s="1">
        <f>9.9+120</f>
        <v>129.9</v>
      </c>
      <c r="G11" s="1">
        <f>9.9+330</f>
        <v>339.9</v>
      </c>
      <c r="H11" s="1">
        <f>9.9+605</f>
        <v>614.9</v>
      </c>
      <c r="I11" s="1"/>
      <c r="J11" s="2">
        <f t="shared" si="0"/>
        <v>3.2475000000000004E-2</v>
      </c>
      <c r="K11" s="2">
        <f t="shared" si="1"/>
        <v>1.6995E-2</v>
      </c>
      <c r="L11" s="2">
        <f t="shared" si="2"/>
        <v>1.5372499999999999E-2</v>
      </c>
    </row>
    <row r="12" spans="1:12">
      <c r="A12" t="s">
        <v>6</v>
      </c>
      <c r="B12">
        <v>2</v>
      </c>
      <c r="C12">
        <v>5</v>
      </c>
      <c r="D12">
        <v>5</v>
      </c>
      <c r="E12" s="1"/>
      <c r="F12" s="1">
        <v>9.9</v>
      </c>
      <c r="G12" s="1">
        <v>45</v>
      </c>
      <c r="H12" s="1">
        <v>75</v>
      </c>
      <c r="I12" s="2"/>
      <c r="J12" s="2">
        <f t="shared" si="0"/>
        <v>3.9600000000000003E-2</v>
      </c>
      <c r="K12" s="2">
        <f t="shared" si="1"/>
        <v>3.5999999999999997E-2</v>
      </c>
      <c r="L12" s="2">
        <f t="shared" si="2"/>
        <v>0.03</v>
      </c>
    </row>
    <row r="13" spans="1:12">
      <c r="A13" t="s">
        <v>6</v>
      </c>
      <c r="B13">
        <v>2</v>
      </c>
      <c r="C13">
        <v>5</v>
      </c>
      <c r="D13">
        <v>10</v>
      </c>
      <c r="E13" s="1"/>
      <c r="F13" s="1">
        <f>22</f>
        <v>22</v>
      </c>
      <c r="I13" s="2"/>
      <c r="J13" s="2">
        <f t="shared" si="0"/>
        <v>4.3999999999999997E-2</v>
      </c>
    </row>
    <row r="14" spans="1:12">
      <c r="A14" t="s">
        <v>6</v>
      </c>
      <c r="B14">
        <v>2</v>
      </c>
      <c r="C14">
        <v>5</v>
      </c>
      <c r="D14">
        <v>15</v>
      </c>
      <c r="E14" s="1">
        <f>38</f>
        <v>38</v>
      </c>
      <c r="I14" s="2">
        <f>E14/($C14*$D14*5)</f>
        <v>0.10133333333333333</v>
      </c>
    </row>
    <row r="15" spans="1:12">
      <c r="A15" t="s">
        <v>6</v>
      </c>
      <c r="B15">
        <v>2</v>
      </c>
      <c r="C15">
        <v>5</v>
      </c>
      <c r="D15">
        <v>20</v>
      </c>
      <c r="E15" s="1">
        <v>45</v>
      </c>
      <c r="I15" s="2">
        <f>E15/($C15*$D15*5)</f>
        <v>0.09</v>
      </c>
    </row>
    <row r="16" spans="1:12">
      <c r="A16" t="s">
        <v>6</v>
      </c>
      <c r="B16">
        <v>2</v>
      </c>
      <c r="C16">
        <v>10</v>
      </c>
      <c r="D16">
        <v>10</v>
      </c>
      <c r="E16" s="1"/>
      <c r="F16" s="1">
        <v>24.9</v>
      </c>
      <c r="G16" s="1">
        <v>120</v>
      </c>
      <c r="H16" s="1">
        <v>190</v>
      </c>
      <c r="I16" s="2"/>
      <c r="J16" s="2">
        <f>F16/($C16*$D16*10)</f>
        <v>2.4899999999999999E-2</v>
      </c>
      <c r="K16" s="2">
        <f t="shared" ref="K16" si="3">G16/($C16*$D16*50)</f>
        <v>2.4E-2</v>
      </c>
      <c r="L16" s="2">
        <f t="shared" ref="L16" si="4">H16/($C16*$D16*100)</f>
        <v>1.9E-2</v>
      </c>
    </row>
    <row r="17" spans="1:10">
      <c r="A17" t="s">
        <v>6</v>
      </c>
      <c r="B17">
        <v>2</v>
      </c>
      <c r="C17">
        <v>10</v>
      </c>
      <c r="D17">
        <v>15</v>
      </c>
      <c r="E17" s="1">
        <v>48</v>
      </c>
      <c r="H17" s="2"/>
      <c r="I17" s="2">
        <f>E17/($C17*$D17*5)</f>
        <v>6.4000000000000001E-2</v>
      </c>
      <c r="J17" s="2"/>
    </row>
    <row r="18" spans="1:10">
      <c r="A18" t="s">
        <v>6</v>
      </c>
      <c r="B18">
        <v>2</v>
      </c>
      <c r="C18">
        <v>10</v>
      </c>
      <c r="D18">
        <v>20</v>
      </c>
      <c r="E18" s="1">
        <v>65</v>
      </c>
      <c r="H18" s="2"/>
      <c r="I18" s="2">
        <f>E18/($C18*$D18*5)</f>
        <v>6.5000000000000002E-2</v>
      </c>
      <c r="J18" s="2"/>
    </row>
    <row r="19" spans="1:10">
      <c r="A19" t="s">
        <v>6</v>
      </c>
      <c r="B19">
        <v>2</v>
      </c>
      <c r="C19">
        <v>15</v>
      </c>
      <c r="D19">
        <v>15</v>
      </c>
      <c r="E19" s="1">
        <v>70</v>
      </c>
      <c r="H19" s="2"/>
      <c r="I19" s="2">
        <f>E19/($C19*$D19*5)</f>
        <v>6.222222222222222E-2</v>
      </c>
      <c r="J19" s="2"/>
    </row>
    <row r="20" spans="1:10">
      <c r="A20" t="s">
        <v>6</v>
      </c>
      <c r="B20">
        <v>2</v>
      </c>
      <c r="C20">
        <v>15</v>
      </c>
      <c r="D20">
        <v>20</v>
      </c>
      <c r="E20" s="1">
        <v>80</v>
      </c>
      <c r="H20" s="2"/>
      <c r="I20" s="2">
        <f>E20/($C20*$D20*5)</f>
        <v>5.3333333333333337E-2</v>
      </c>
      <c r="J20" s="2"/>
    </row>
    <row r="21" spans="1:10">
      <c r="A21" t="s">
        <v>6</v>
      </c>
      <c r="B21">
        <v>2</v>
      </c>
      <c r="C21">
        <v>20</v>
      </c>
      <c r="D21">
        <v>20</v>
      </c>
      <c r="E21" s="1">
        <v>99</v>
      </c>
      <c r="H21" s="2"/>
      <c r="I21" s="2">
        <f>E21/($C21*$D21*5)</f>
        <v>4.9500000000000002E-2</v>
      </c>
      <c r="J21" s="2"/>
    </row>
    <row r="22" spans="1:10">
      <c r="A22" t="s">
        <v>6</v>
      </c>
      <c r="B22">
        <v>2</v>
      </c>
      <c r="C22">
        <v>10</v>
      </c>
      <c r="D22">
        <v>25</v>
      </c>
      <c r="E22" s="1">
        <v>65</v>
      </c>
      <c r="H22" s="2"/>
      <c r="I22" s="2">
        <f>E22/($C22*$D22*5)</f>
        <v>5.1999999999999998E-2</v>
      </c>
      <c r="J22" s="2"/>
    </row>
    <row r="23" spans="1:10">
      <c r="A23" t="s">
        <v>6</v>
      </c>
      <c r="B23">
        <v>2</v>
      </c>
      <c r="C23">
        <v>10</v>
      </c>
      <c r="D23">
        <v>30</v>
      </c>
      <c r="E23" s="1">
        <v>99</v>
      </c>
      <c r="H23" s="2"/>
      <c r="I23" s="2">
        <f>E23/($C23*$D23*5)</f>
        <v>6.6000000000000003E-2</v>
      </c>
      <c r="J23" s="2"/>
    </row>
    <row r="24" spans="1:10">
      <c r="A24" t="s">
        <v>6</v>
      </c>
      <c r="B24">
        <v>2</v>
      </c>
      <c r="C24">
        <v>15</v>
      </c>
      <c r="D24">
        <v>25</v>
      </c>
      <c r="E24" s="1">
        <v>105</v>
      </c>
      <c r="H24" s="2"/>
      <c r="I24" s="2">
        <f>E24/($C24*$D24*5)</f>
        <v>5.6000000000000001E-2</v>
      </c>
      <c r="J24" s="2"/>
    </row>
    <row r="25" spans="1:10">
      <c r="A25" t="s">
        <v>6</v>
      </c>
      <c r="B25">
        <v>2</v>
      </c>
      <c r="C25">
        <v>15</v>
      </c>
      <c r="D25">
        <v>30</v>
      </c>
      <c r="E25" s="1">
        <v>110</v>
      </c>
      <c r="H25" s="2"/>
      <c r="I25" s="2">
        <f>E25/($C25*$D25*5)</f>
        <v>4.8888888888888891E-2</v>
      </c>
      <c r="J25" s="2"/>
    </row>
    <row r="26" spans="1:10">
      <c r="A26" t="s">
        <v>6</v>
      </c>
      <c r="B26">
        <v>2</v>
      </c>
      <c r="C26">
        <v>20</v>
      </c>
      <c r="D26">
        <v>30</v>
      </c>
      <c r="E26" s="1">
        <v>140</v>
      </c>
      <c r="H26" s="2"/>
      <c r="I26" s="2">
        <f>E26/($C26*$D26*5)</f>
        <v>4.6666666666666669E-2</v>
      </c>
      <c r="J26" s="2"/>
    </row>
    <row r="27" spans="1:10">
      <c r="A27" t="s">
        <v>6</v>
      </c>
      <c r="B27">
        <v>2</v>
      </c>
      <c r="C27">
        <v>25</v>
      </c>
      <c r="D27">
        <v>30</v>
      </c>
      <c r="E27" s="1">
        <v>180</v>
      </c>
      <c r="H27" s="2"/>
      <c r="I27" s="2">
        <f>E27/($C27*$D27*5)</f>
        <v>4.8000000000000001E-2</v>
      </c>
      <c r="J27" s="2"/>
    </row>
    <row r="28" spans="1:10">
      <c r="A28" t="s">
        <v>6</v>
      </c>
      <c r="B28">
        <v>2</v>
      </c>
      <c r="C28">
        <v>25</v>
      </c>
      <c r="D28">
        <v>25</v>
      </c>
      <c r="E28" s="1">
        <v>160</v>
      </c>
      <c r="H28" s="2"/>
      <c r="I28" s="2">
        <f>E28/($C28*$D28*5)</f>
        <v>5.1200000000000002E-2</v>
      </c>
      <c r="J28" s="2"/>
    </row>
    <row r="29" spans="1:10">
      <c r="A29" t="s">
        <v>6</v>
      </c>
      <c r="B29">
        <v>2</v>
      </c>
      <c r="C29">
        <v>30</v>
      </c>
      <c r="D29">
        <v>30</v>
      </c>
      <c r="E29" s="1">
        <v>199</v>
      </c>
      <c r="H29" s="2"/>
      <c r="I29" s="2">
        <f t="shared" ref="I29:I31" si="5">E29/($C29*$D29*5)</f>
        <v>4.4222222222222225E-2</v>
      </c>
      <c r="J29" s="2"/>
    </row>
    <row r="30" spans="1:10" s="4" customFormat="1">
      <c r="E30" s="5"/>
      <c r="H30" s="6"/>
      <c r="I30" s="6"/>
      <c r="J30" s="6"/>
    </row>
    <row r="31" spans="1:10">
      <c r="A31" t="s">
        <v>6</v>
      </c>
      <c r="B31">
        <v>4</v>
      </c>
      <c r="C31">
        <v>5</v>
      </c>
      <c r="D31">
        <v>5</v>
      </c>
      <c r="F31" s="1">
        <v>65</v>
      </c>
      <c r="H31" s="2"/>
      <c r="J31" s="2">
        <f>F31/($C31*$D31*10)</f>
        <v>0.26</v>
      </c>
    </row>
    <row r="32" spans="1:10">
      <c r="A32" t="s">
        <v>6</v>
      </c>
      <c r="B32">
        <v>4</v>
      </c>
      <c r="C32">
        <v>10</v>
      </c>
      <c r="D32">
        <v>10</v>
      </c>
      <c r="F32" s="1">
        <v>99</v>
      </c>
      <c r="H32" s="2"/>
      <c r="J32" s="2">
        <f>F32/($C32*$D32*10)</f>
        <v>9.9000000000000005E-2</v>
      </c>
    </row>
    <row r="33" spans="1:3">
      <c r="A33" t="s">
        <v>1</v>
      </c>
      <c r="C33" s="3" t="s">
        <v>13</v>
      </c>
    </row>
    <row r="34" spans="1:3">
      <c r="A34" t="s">
        <v>6</v>
      </c>
      <c r="C34" s="3" t="s">
        <v>14</v>
      </c>
    </row>
    <row r="35" spans="1:3">
      <c r="C35" s="3"/>
    </row>
    <row r="36" spans="1:3">
      <c r="A36" t="s">
        <v>15</v>
      </c>
    </row>
    <row r="37" spans="1:3">
      <c r="A37" t="s">
        <v>16</v>
      </c>
    </row>
    <row r="38" spans="1:3">
      <c r="A38" t="s">
        <v>19</v>
      </c>
    </row>
    <row r="39" spans="1:3">
      <c r="A39" t="s">
        <v>20</v>
      </c>
    </row>
    <row r="40" spans="1:3">
      <c r="A40" t="s">
        <v>17</v>
      </c>
    </row>
  </sheetData>
  <conditionalFormatting sqref="L1:L1048576">
    <cfRule type="iconSet" priority="18">
      <iconSet iconSet="4TrafficLights" reverse="1">
        <cfvo type="percent" val="0"/>
        <cfvo type="percent" val="25"/>
        <cfvo type="percent" val="50"/>
        <cfvo type="percent" val="75"/>
      </iconSet>
    </cfRule>
    <cfRule type="top10" dxfId="4" priority="24" bottom="1" rank="1"/>
  </conditionalFormatting>
  <conditionalFormatting sqref="K1:K1048576">
    <cfRule type="iconSet" priority="20">
      <iconSet iconSet="4TrafficLights" reverse="1">
        <cfvo type="percent" val="0"/>
        <cfvo type="percent" val="25"/>
        <cfvo type="percent" val="50"/>
        <cfvo type="percent" val="75"/>
      </iconSet>
    </cfRule>
    <cfRule type="top10" dxfId="3" priority="23" bottom="1" rank="1"/>
  </conditionalFormatting>
  <conditionalFormatting sqref="J1:J30 J33:J1048576">
    <cfRule type="iconSet" priority="3">
      <iconSet iconSet="4TrafficLights" reverse="1">
        <cfvo type="percent" val="0"/>
        <cfvo type="percent" val="25"/>
        <cfvo type="percent" val="50"/>
        <cfvo type="percent" val="75"/>
      </iconSet>
    </cfRule>
    <cfRule type="top10" dxfId="2" priority="4" bottom="1" rank="1"/>
  </conditionalFormatting>
  <conditionalFormatting sqref="I2:I29">
    <cfRule type="iconSet" priority="17">
      <iconSet iconSet="4TrafficLights" reverse="1">
        <cfvo type="percent" val="0"/>
        <cfvo type="percent" val="25"/>
        <cfvo type="percent" val="50"/>
        <cfvo type="percent" val="75"/>
      </iconSet>
    </cfRule>
    <cfRule type="top10" dxfId="1" priority="22" bottom="1" rank="1"/>
  </conditionalFormatting>
  <conditionalFormatting sqref="J31:J32">
    <cfRule type="iconSet" priority="1">
      <iconSet iconSet="4TrafficLights" reverse="1">
        <cfvo type="percent" val="0"/>
        <cfvo type="percent" val="25"/>
        <cfvo type="percent" val="50"/>
        <cfvo type="percent" val="75"/>
      </iconSet>
    </cfRule>
    <cfRule type="top10" dxfId="0" priority="2" bottom="1" rank="1"/>
  </conditionalFormatting>
  <hyperlinks>
    <hyperlink ref="C33" r:id="rId1"/>
    <hyperlink ref="C34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 Finkelstein</dc:creator>
  <cp:lastModifiedBy>Udi Finkelstein</cp:lastModifiedBy>
  <dcterms:created xsi:type="dcterms:W3CDTF">2011-08-30T20:02:42Z</dcterms:created>
  <dcterms:modified xsi:type="dcterms:W3CDTF">2012-05-15T20:46:25Z</dcterms:modified>
</cp:coreProperties>
</file>