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2"/>
  </bookViews>
  <sheets>
    <sheet name="work sheet" sheetId="1" r:id="rId1"/>
    <sheet name="DA 47.936% Mandals" sheetId="2" r:id="rId2"/>
    <sheet name="DA 47.936% DIST.UNIT" sheetId="3" r:id="rId3"/>
  </sheets>
  <definedNames>
    <definedName name="_xlnm.Print_Area" localSheetId="2">'DA 47.936% DIST.UNIT'!$A$2:$K$64</definedName>
    <definedName name="_xlnm.Print_Area" localSheetId="1">'DA 47.936% Mandals'!$A$1:$K$65</definedName>
  </definedNames>
  <calcPr fullCalcOnLoad="1"/>
</workbook>
</file>

<file path=xl/comments1.xml><?xml version="1.0" encoding="utf-8"?>
<comments xmlns="http://schemas.openxmlformats.org/spreadsheetml/2006/main">
  <authors>
    <author>sai</author>
  </authors>
  <commentList>
    <comment ref="F13" authorId="0">
      <text>
        <r>
          <rPr>
            <b/>
            <sz val="8"/>
            <rFont val="Tahoma"/>
            <family val="2"/>
          </rPr>
          <t>iteacherz : select your MANDAL name HERE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Guest</author>
  </authors>
  <commentList>
    <comment ref="C5" authorId="0">
      <text>
        <r>
          <rPr>
            <b/>
            <sz val="9"/>
            <rFont val="Tahoma"/>
            <family val="2"/>
          </rPr>
          <t>iteacherz:</t>
        </r>
        <r>
          <rPr>
            <sz val="9"/>
            <rFont val="Tahoma"/>
            <family val="2"/>
          </rPr>
          <t xml:space="preserve">
go to the link http://translate.google.com/#te|en and get the name in telugu</t>
        </r>
      </text>
    </comment>
  </commentList>
</comments>
</file>

<file path=xl/sharedStrings.xml><?xml version="1.0" encoding="utf-8"?>
<sst xmlns="http://schemas.openxmlformats.org/spreadsheetml/2006/main" count="217" uniqueCount="189">
  <si>
    <t>Basic Pay</t>
  </si>
  <si>
    <t>Difference</t>
  </si>
  <si>
    <t>Comrades :</t>
  </si>
  <si>
    <t>ADDANKI</t>
  </si>
  <si>
    <t>WORK SHEET</t>
  </si>
  <si>
    <t>PERCENTAGE OF OLD D.A</t>
  </si>
  <si>
    <t>PERCENTAGE OF NEW D.A</t>
  </si>
  <si>
    <t>NO.OF MONTHS ADJUSTED TO PF</t>
  </si>
  <si>
    <t xml:space="preserve">AMOUNT ADJUSTED TO PF FROM </t>
  </si>
  <si>
    <t>TO</t>
  </si>
  <si>
    <t>AS PER GOVT ORDER</t>
  </si>
  <si>
    <t>DATED</t>
  </si>
  <si>
    <t>CASH WILL BE PAID FROM</t>
  </si>
  <si>
    <t>U.T.F                                 D.A TABLE                                  U.T.F</t>
  </si>
  <si>
    <t>Name of The Mandal</t>
  </si>
  <si>
    <t>Names of the U.T.F Mandal Committee Members with their Phone Numbers</t>
  </si>
  <si>
    <t>|qsÍÞ ©«sLiÊÁLRiV</t>
  </si>
  <si>
    <t>g_LRiª«s @µ³R¶ùQORPVÌÁV</t>
  </si>
  <si>
    <t>@µ³R¶ùQORPVÌÁV</t>
  </si>
  <si>
    <t>úxmsµ³y©«s NSLRiùµR¶Lji+</t>
  </si>
  <si>
    <t>N][aSµ³j¶NSLji</t>
  </si>
  <si>
    <t>S. No</t>
  </si>
  <si>
    <t>ALiúµ³R¶úxms®µ¶[a`P HNRPù DFyµ³yù¸R¶V |mns²R¶lLi[xtsQ©±s</t>
  </si>
  <si>
    <t>Here You can Prepare D.A Table For Your Mandal.</t>
  </si>
  <si>
    <t>INFORMATION</t>
  </si>
  <si>
    <t>srinivasarao.thanga@gmail.com</t>
  </si>
  <si>
    <t>xqs¥¦¦¦µ³R¶ùQORPVÌÁV</t>
  </si>
  <si>
    <t xml:space="preserve">~ ~ ~ ~ ~ ~ ~ ~ ~ ~ ~ ~ ~ ~ ~ ~ ~ ~ ~ ~ ~ ~ ~ ~ ~ ~ ~ ~ ~ ~ ~ ~ ~ ~ ~ ~ ~ ~ ~ ~ ~ ~ ~ ~ ~ ~ ~ ~ ~ ~ ~ ~ ~ ~ ~ ~ ~ ~ ~ ~ ~ ~ ~ </t>
  </si>
  <si>
    <t>ARTHAVEEDU</t>
  </si>
  <si>
    <t>BALLIKURAVA</t>
  </si>
  <si>
    <t>BESTAVARIPETA</t>
  </si>
  <si>
    <t>CHANDRA SEKHARA PURAM</t>
  </si>
  <si>
    <t>CHIMAKURTHY</t>
  </si>
  <si>
    <t>CHINAGANJAM</t>
  </si>
  <si>
    <t>CHIRALA</t>
  </si>
  <si>
    <t>KAMBHAM</t>
  </si>
  <si>
    <t>DARSI</t>
  </si>
  <si>
    <t>DONAKONDA</t>
  </si>
  <si>
    <t>DORNALA</t>
  </si>
  <si>
    <t>GIDDALURU</t>
  </si>
  <si>
    <t>GUDLURU</t>
  </si>
  <si>
    <t>HANUMANTHUNIPADU</t>
  </si>
  <si>
    <t>INKOLE</t>
  </si>
  <si>
    <t>J.PANGULURU</t>
  </si>
  <si>
    <t>KANDUKURU</t>
  </si>
  <si>
    <t>KANIGIRI</t>
  </si>
  <si>
    <t>KARAMCHEDU</t>
  </si>
  <si>
    <t>KOMAROLE</t>
  </si>
  <si>
    <t>KONAKANAMITLA</t>
  </si>
  <si>
    <t>KONDAPI</t>
  </si>
  <si>
    <t>KORISAPADU</t>
  </si>
  <si>
    <t>KOTHAPATNAM</t>
  </si>
  <si>
    <t>KURICHEDU</t>
  </si>
  <si>
    <t>LINGASAMUDRAM</t>
  </si>
  <si>
    <t>MADDIPADU</t>
  </si>
  <si>
    <t>MARKAPURAM</t>
  </si>
  <si>
    <t>MARRIPUDI</t>
  </si>
  <si>
    <t>MARTUR</t>
  </si>
  <si>
    <t>MUNDLAMUR</t>
  </si>
  <si>
    <t>NAGULUPPALAPADU</t>
  </si>
  <si>
    <t>ONGOLE</t>
  </si>
  <si>
    <t>PEDACHERLOPALLI</t>
  </si>
  <si>
    <t>PAMUR</t>
  </si>
  <si>
    <t>PARCHUR</t>
  </si>
  <si>
    <t>PEDARAVEEDU</t>
  </si>
  <si>
    <t>PODILI</t>
  </si>
  <si>
    <t>PONNALUR</t>
  </si>
  <si>
    <t>PULLALACHERUVU</t>
  </si>
  <si>
    <t>RACHARLA</t>
  </si>
  <si>
    <t>SANTHANUTHALA PADU</t>
  </si>
  <si>
    <t>SINGARAYAKONDA</t>
  </si>
  <si>
    <t>SANTHAMAGULUR</t>
  </si>
  <si>
    <t>THALLUR</t>
  </si>
  <si>
    <t>TANGUTUR</t>
  </si>
  <si>
    <t>TARLUPADU</t>
  </si>
  <si>
    <t>THRIPURANTHAKAM</t>
  </si>
  <si>
    <t>ULAVAPADU</t>
  </si>
  <si>
    <t>VALETIVARI PALEM</t>
  </si>
  <si>
    <t>VELIGANDLA</t>
  </si>
  <si>
    <t>VETAPALEM</t>
  </si>
  <si>
    <t>YARRAGONDAPALEM</t>
  </si>
  <si>
    <t>YADDANAPUDI</t>
  </si>
  <si>
    <t>JARUGUMALLI</t>
  </si>
  <si>
    <t>O  O  O  O  O  O  O  O  O  O  O  O  O  O  O  O  O  O  O  O  O  O  O  O  O  O  O  O  O  O  O  O  O  O</t>
  </si>
  <si>
    <t>CH.VARA PRASAD, MPUPS,VEMPARALA</t>
  </si>
  <si>
    <t>K.V.SRINIVASA RAO, ZPHS,KAKANIPALEM</t>
  </si>
  <si>
    <t>D.YESUPADAM, MPPS,VELAMURIPADU</t>
  </si>
  <si>
    <t>J.BABURAO, MPPS,KALAVAKUR(H)</t>
  </si>
  <si>
    <t>Sk.PEER SAHEB, MPPS,BOMMANAMPADU(AA)</t>
  </si>
  <si>
    <t>If you want to edit any thing you can unprotect sheet from tools/unprotectsheet/password, and the password is guna</t>
  </si>
  <si>
    <t xml:space="preserve">MANDAL </t>
  </si>
  <si>
    <t>For fast updates JOIN in our group. To join with us type          JOIN ITEACHERZ and send it to 9219592195 or 567678</t>
  </si>
  <si>
    <t>U.T.F DISRICT UNIT</t>
  </si>
  <si>
    <t>PRAKASAM DIST</t>
  </si>
  <si>
    <t>LSxtísQû NSLRiùµR¶Lji+</t>
  </si>
  <si>
    <t xml:space="preserve"> @µ³R¶ùQORPVÌÁV</t>
  </si>
  <si>
    <t>}msLRiV</t>
  </si>
  <si>
    <t>FyhRiaSÌÁ }msLRiV</t>
  </si>
  <si>
    <t xml:space="preserve">Dear Comrades, To get the fast information about GOs, DEO Office News, Updates, Information to your mandal, We request you to join in our Fast &amp; Reliable SMS group ITEACHERZ. To become a member Type JOIN ITEACHERZ and send it to 9219592195. </t>
  </si>
  <si>
    <t>xqs¥¦¦¦µ³R¶ùQORPVÌÁV 1</t>
  </si>
  <si>
    <t>xqs¥¦¦¦µ³R¶ùQORPVÌÁV 2</t>
  </si>
  <si>
    <t>M.VENKATESWARA REDDY</t>
  </si>
  <si>
    <t>P.RAMANA REDDY</t>
  </si>
  <si>
    <t>D.VEERANJANEYULU</t>
  </si>
  <si>
    <t>M.PREMAMMA</t>
  </si>
  <si>
    <t>K.SRINIVASA RAO</t>
  </si>
  <si>
    <t>G.HARIBABU</t>
  </si>
  <si>
    <t>అధ్యయనం</t>
  </si>
  <si>
    <t xml:space="preserve">అధ్యాపనం </t>
  </si>
  <si>
    <t xml:space="preserve">సామాజిక స్పృహ </t>
  </si>
  <si>
    <t>ఆంధ్ర ప్రదేశ్ ఐక్య ఉపాధ్యాయ ఫెడరేషన్</t>
  </si>
  <si>
    <t>గౌరవ అధ్యక్షులు</t>
  </si>
  <si>
    <t>అధ్యక్షులు</t>
  </si>
  <si>
    <t>సహాధ్యక్షులు 1</t>
  </si>
  <si>
    <t xml:space="preserve"> ప్రధాన కార్యదర్శి</t>
  </si>
  <si>
    <t>కోశాధికారి</t>
  </si>
  <si>
    <t>సహాధ్యక్షులు 2</t>
  </si>
  <si>
    <t>ప్రకాశం జిల్లా శాఖ</t>
  </si>
  <si>
    <t xml:space="preserve">రాష్ట్ర కార్యదర్శి </t>
  </si>
  <si>
    <r>
      <t xml:space="preserve">All You Have To do is </t>
    </r>
    <r>
      <rPr>
        <b/>
        <sz val="12"/>
        <color indexed="10"/>
        <rFont val="Arial"/>
        <family val="2"/>
      </rPr>
      <t>Select Your Mandal</t>
    </r>
    <r>
      <rPr>
        <b/>
        <sz val="12"/>
        <rFont val="Arial"/>
        <family val="2"/>
      </rPr>
      <t xml:space="preserve"> in the Box Provided below</t>
    </r>
  </si>
  <si>
    <t>అద్దంకి </t>
  </si>
  <si>
    <t>అర్ధవీడు</t>
  </si>
  <si>
    <t>బల్లికురవ </t>
  </si>
  <si>
    <t>బెస్తవారిపేట  </t>
  </si>
  <si>
    <t>చంద్ర శేఖర పురం </t>
  </si>
  <si>
    <t>చీమకుర్తి </t>
  </si>
  <si>
    <t>చినగంజాం</t>
  </si>
  <si>
    <t>చీరాల </t>
  </si>
  <si>
    <t>కంభం </t>
  </si>
  <si>
    <t>దర్శి </t>
  </si>
  <si>
    <t>దొనకొండ </t>
  </si>
  <si>
    <t>దోర్నాల </t>
  </si>
  <si>
    <t>గిద్దలూరు </t>
  </si>
  <si>
    <t>గుడ్లూరు </t>
  </si>
  <si>
    <t>హనుమంతునిపాడు </t>
  </si>
  <si>
    <t>ఇంకొల్లు </t>
  </si>
  <si>
    <t>జ .పంగులూరు </t>
  </si>
  <si>
    <t>కందుకూరు </t>
  </si>
  <si>
    <t>కనిగిరి </t>
  </si>
  <si>
    <t>కారంచేడు </t>
  </si>
  <si>
    <t>కొమరోలు </t>
  </si>
  <si>
    <t>కొనకనమిట్ల </t>
  </si>
  <si>
    <t>కొండపి </t>
  </si>
  <si>
    <t>కొరిశపాడు</t>
  </si>
  <si>
    <t>కొత్తపట్నం </t>
  </si>
  <si>
    <t>కురిచేడు </t>
  </si>
  <si>
    <t>లింగసముద్రం </t>
  </si>
  <si>
    <t>మద్దిపాడు </t>
  </si>
  <si>
    <t>మార్కాపురం </t>
  </si>
  <si>
    <t>మర్రిపూడి </t>
  </si>
  <si>
    <t>మార్టూరు </t>
  </si>
  <si>
    <t>ముండ్లమూరు </t>
  </si>
  <si>
    <t>నాగులుప్పలపాడు </t>
  </si>
  <si>
    <t>ఒంగోలు </t>
  </si>
  <si>
    <t>పెదచెర్లోపల్లి </t>
  </si>
  <si>
    <t>పామూరు </t>
  </si>
  <si>
    <t>పర్చూరు </t>
  </si>
  <si>
    <t>పెదారవీడు </t>
  </si>
  <si>
    <t>పొదిలి </t>
  </si>
  <si>
    <t>పొన్నలూరు </t>
  </si>
  <si>
    <t>పుల్లలచెరువు </t>
  </si>
  <si>
    <t>రాచర్ల </t>
  </si>
  <si>
    <t>సంతనూతలపాడు </t>
  </si>
  <si>
    <t>సింగరాయకొండ </t>
  </si>
  <si>
    <t>సంతమాగులూరు </t>
  </si>
  <si>
    <t>తాళ్ళూరు</t>
  </si>
  <si>
    <t>టంగుటూరు </t>
  </si>
  <si>
    <t>తర్లుపాడు </t>
  </si>
  <si>
    <t>త్రిపురాంతకం </t>
  </si>
  <si>
    <t>ఉలవపాడు </t>
  </si>
  <si>
    <t>వలేటివారి పాలెం </t>
  </si>
  <si>
    <t>వెలిగండ్ల </t>
  </si>
  <si>
    <t>వేటపాలెం </t>
  </si>
  <si>
    <t>యర్రగొండపాలెం </t>
  </si>
  <si>
    <t>యద్దనపూడి </t>
  </si>
  <si>
    <t>జరుగుమల్లి </t>
  </si>
  <si>
    <t>http://google.com/transliterate/</t>
  </si>
  <si>
    <t>click the link given above and type any name in english and get the name in telugu and paste the name where ever required</t>
  </si>
  <si>
    <t>K.V.SRINIVASA RAO, ZPHS, KAKANIPALEM, 9885533610</t>
  </si>
  <si>
    <t>CH.VARA PRASAD, MPUPS, VEMPARALA, 9701242032</t>
  </si>
  <si>
    <t>L.CHANDRA SEKHAR, MPPS, KOTIKALAPUDI, 9885239681</t>
  </si>
  <si>
    <t>J.BABU RAO, MPPS, KALAVAKURU(H), 9959948566</t>
  </si>
  <si>
    <t>SK.PEERUSAHEB, MPPS, BOMMANAMPADU(AA), 9392535040</t>
  </si>
  <si>
    <t>For fast updates JOIN in our group. To join with us type          JOIN UTFADK and send it to 9219592195 or 567678</t>
  </si>
  <si>
    <t>G.L.SUDHA RANI, MPPS, GOPALAPURAM 9848010245</t>
  </si>
  <si>
    <t>7/12</t>
  </si>
  <si>
    <t>10/12</t>
  </si>
  <si>
    <t>14.11.12</t>
  </si>
  <si>
    <t>1.11.2012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</si>
</sst>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d\-mmm\-yyyy"/>
    <numFmt numFmtId="167" formatCode="mmmm\ d\,\ yyyy"/>
    <numFmt numFmtId="168" formatCode="00000"/>
    <numFmt numFmtId="169" formatCode="d/mmm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2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Stencil Std"/>
      <family val="3"/>
    </font>
    <font>
      <sz val="8"/>
      <name val="Arial"/>
      <family val="2"/>
    </font>
    <font>
      <b/>
      <sz val="14"/>
      <name val="Arial"/>
      <family val="2"/>
    </font>
    <font>
      <b/>
      <sz val="20"/>
      <name val="TL-TTHarshapriya"/>
      <family val="5"/>
    </font>
    <font>
      <b/>
      <sz val="12"/>
      <name val="Verdana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25"/>
      <name val="TL-TTHemalatha"/>
      <family val="5"/>
    </font>
    <font>
      <b/>
      <sz val="10"/>
      <name val="TL-TTHemalatha"/>
      <family val="5"/>
    </font>
    <font>
      <u val="single"/>
      <sz val="10"/>
      <color indexed="12"/>
      <name val="Arial"/>
      <family val="2"/>
    </font>
    <font>
      <u val="single"/>
      <sz val="2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L-TTHemalatha"/>
      <family val="5"/>
    </font>
    <font>
      <sz val="10"/>
      <name val="TL-TTHemalatha"/>
      <family val="5"/>
    </font>
    <font>
      <b/>
      <sz val="12"/>
      <name val="TL-TTHemalatha"/>
      <family val="5"/>
    </font>
    <font>
      <b/>
      <sz val="15"/>
      <name val="TL-TTHemalatha"/>
      <family val="5"/>
    </font>
    <font>
      <b/>
      <sz val="10"/>
      <name val="Century Gothic"/>
      <family val="2"/>
    </font>
    <font>
      <b/>
      <sz val="12"/>
      <color indexed="12"/>
      <name val="Arial"/>
      <family val="2"/>
    </font>
    <font>
      <sz val="15"/>
      <name val="Arial"/>
      <family val="2"/>
    </font>
    <font>
      <sz val="10"/>
      <color indexed="10"/>
      <name val="Arial"/>
      <family val="2"/>
    </font>
    <font>
      <b/>
      <sz val="13"/>
      <name val="TL-TTHemalatha"/>
      <family val="5"/>
    </font>
    <font>
      <u val="single"/>
      <sz val="20"/>
      <color indexed="12"/>
      <name val="TL-TTHemalatha"/>
      <family val="5"/>
    </font>
    <font>
      <sz val="8"/>
      <name val="Tahoma"/>
      <family val="2"/>
    </font>
    <font>
      <b/>
      <sz val="8"/>
      <name val="Tahoma"/>
      <family val="2"/>
    </font>
    <font>
      <b/>
      <sz val="20"/>
      <name val="Arial Black"/>
      <family val="2"/>
    </font>
    <font>
      <b/>
      <sz val="25"/>
      <color indexed="12"/>
      <name val="TL-TTHemalatha"/>
      <family val="5"/>
    </font>
    <font>
      <sz val="10"/>
      <name val="Verdana"/>
      <family val="2"/>
    </font>
    <font>
      <sz val="8"/>
      <name val="Verdana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5"/>
      <name val="Verdana"/>
      <family val="2"/>
    </font>
    <font>
      <b/>
      <sz val="12"/>
      <name val="Rockwell Extra Bold"/>
      <family val="1"/>
    </font>
    <font>
      <b/>
      <sz val="11"/>
      <name val="Rockwell Extra Bold"/>
      <family val="1"/>
    </font>
    <font>
      <b/>
      <sz val="22"/>
      <color indexed="12"/>
      <name val="Arial"/>
      <family val="2"/>
    </font>
    <font>
      <b/>
      <sz val="12"/>
      <color indexed="10"/>
      <name val="Arial"/>
      <family val="2"/>
    </font>
    <font>
      <b/>
      <sz val="27"/>
      <name val="TL-TTHemalatha"/>
      <family val="5"/>
    </font>
    <font>
      <b/>
      <sz val="25"/>
      <color indexed="10"/>
      <name val="TL-TTHemalatha"/>
      <family val="5"/>
    </font>
    <font>
      <b/>
      <sz val="26"/>
      <color indexed="10"/>
      <name val="TL-TTHemalatha"/>
      <family val="5"/>
    </font>
    <font>
      <b/>
      <sz val="16"/>
      <name val="TL-TTHemalatha"/>
      <family val="5"/>
    </font>
    <font>
      <b/>
      <sz val="30"/>
      <name val="TL-TTHemalatha"/>
      <family val="5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L-TTHemalatha"/>
      <family val="5"/>
    </font>
    <font>
      <sz val="14"/>
      <color indexed="8"/>
      <name val="Arial"/>
      <family val="2"/>
    </font>
    <font>
      <sz val="19"/>
      <color indexed="10"/>
      <name val="Arial"/>
      <family val="2"/>
    </font>
    <font>
      <u val="single"/>
      <sz val="19"/>
      <color indexed="10"/>
      <name val="Arial"/>
      <family val="2"/>
    </font>
    <font>
      <b/>
      <sz val="11"/>
      <name val="Bodoni MT Condensed"/>
      <family val="1"/>
    </font>
    <font>
      <b/>
      <sz val="21"/>
      <name val="TL-TTHemalatha"/>
      <family val="5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6" fontId="10" fillId="0" borderId="0" xfId="0" applyNumberFormat="1" applyFont="1" applyBorder="1" applyAlignment="1">
      <alignment horizontal="left" vertical="center"/>
    </xf>
    <xf numFmtId="166" fontId="0" fillId="0" borderId="0" xfId="0" applyNumberForma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15" fontId="0" fillId="0" borderId="0" xfId="0" applyNumberFormat="1" applyBorder="1" applyAlignment="1">
      <alignment shrinkToFit="1"/>
    </xf>
    <xf numFmtId="0" fontId="2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shrinkToFit="1"/>
    </xf>
    <xf numFmtId="166" fontId="4" fillId="34" borderId="10" xfId="0" applyNumberFormat="1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4" fillId="34" borderId="11" xfId="0" applyFont="1" applyFill="1" applyBorder="1" applyAlignment="1" applyProtection="1">
      <alignment horizontal="center" vertical="center"/>
      <protection locked="0"/>
    </xf>
    <xf numFmtId="0" fontId="24" fillId="34" borderId="12" xfId="0" applyFont="1" applyFill="1" applyBorder="1" applyAlignment="1" applyProtection="1">
      <alignment horizontal="center" vertical="center"/>
      <protection locked="0"/>
    </xf>
    <xf numFmtId="49" fontId="24" fillId="34" borderId="12" xfId="0" applyNumberFormat="1" applyFont="1" applyFill="1" applyBorder="1" applyAlignment="1" applyProtection="1">
      <alignment horizontal="center" vertical="center"/>
      <protection locked="0"/>
    </xf>
    <xf numFmtId="49" fontId="24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shrinkToFit="1"/>
      <protection locked="0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166" fontId="0" fillId="34" borderId="10" xfId="0" applyNumberFormat="1" applyFill="1" applyBorder="1" applyAlignment="1" applyProtection="1">
      <alignment horizontal="center" vertical="center" shrinkToFit="1"/>
      <protection locked="0"/>
    </xf>
    <xf numFmtId="0" fontId="0" fillId="34" borderId="10" xfId="0" applyFont="1" applyFill="1" applyBorder="1" applyAlignment="1" applyProtection="1">
      <alignment horizontal="center" vertical="center" shrinkToFit="1"/>
      <protection locked="0"/>
    </xf>
    <xf numFmtId="166" fontId="0" fillId="34" borderId="10" xfId="0" applyNumberFormat="1" applyFont="1" applyFill="1" applyBorder="1" applyAlignment="1" applyProtection="1">
      <alignment horizontal="center" vertical="center" shrinkToFit="1"/>
      <protection locked="0"/>
    </xf>
    <xf numFmtId="9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14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166" fontId="14" fillId="35" borderId="10" xfId="0" applyNumberFormat="1" applyFont="1" applyFill="1" applyBorder="1" applyAlignment="1">
      <alignment horizontal="center" vertical="center" shrinkToFit="1"/>
    </xf>
    <xf numFmtId="166" fontId="14" fillId="35" borderId="14" xfId="0" applyNumberFormat="1" applyFont="1" applyFill="1" applyBorder="1" applyAlignment="1">
      <alignment horizontal="center" vertical="center" shrinkToFit="1"/>
    </xf>
    <xf numFmtId="0" fontId="11" fillId="34" borderId="10" xfId="0" applyFont="1" applyFill="1" applyBorder="1" applyAlignment="1">
      <alignment horizontal="right"/>
    </xf>
    <xf numFmtId="0" fontId="33" fillId="33" borderId="15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wrapText="1"/>
    </xf>
    <xf numFmtId="0" fontId="34" fillId="33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left"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5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6" fillId="36" borderId="0" xfId="0" applyFont="1" applyFill="1" applyBorder="1" applyAlignment="1" applyProtection="1">
      <alignment horizontal="center" textRotation="90"/>
      <protection hidden="1"/>
    </xf>
    <xf numFmtId="0" fontId="28" fillId="37" borderId="0" xfId="53" applyFont="1" applyFill="1" applyBorder="1" applyAlignment="1" applyProtection="1">
      <alignment horizontal="center" wrapText="1"/>
      <protection hidden="1"/>
    </xf>
    <xf numFmtId="0" fontId="28" fillId="37" borderId="0" xfId="53" applyFont="1" applyFill="1" applyBorder="1" applyAlignment="1" applyProtection="1">
      <alignment wrapText="1"/>
      <protection hidden="1"/>
    </xf>
    <xf numFmtId="166" fontId="2" fillId="34" borderId="0" xfId="0" applyNumberFormat="1" applyFont="1" applyFill="1" applyBorder="1" applyAlignment="1" applyProtection="1">
      <alignment horizontal="center" wrapText="1"/>
      <protection hidden="1"/>
    </xf>
    <xf numFmtId="166" fontId="21" fillId="34" borderId="10" xfId="0" applyNumberFormat="1" applyFont="1" applyFill="1" applyBorder="1" applyAlignment="1" applyProtection="1">
      <alignment horizontal="center" wrapText="1"/>
      <protection hidden="1"/>
    </xf>
    <xf numFmtId="166" fontId="19" fillId="34" borderId="10" xfId="0" applyNumberFormat="1" applyFont="1" applyFill="1" applyBorder="1" applyAlignment="1" applyProtection="1">
      <alignment horizontal="center" wrapText="1"/>
      <protection hidden="1"/>
    </xf>
    <xf numFmtId="0" fontId="35" fillId="34" borderId="10" xfId="0" applyNumberFormat="1" applyFont="1" applyFill="1" applyBorder="1" applyAlignment="1" applyProtection="1">
      <alignment horizontal="center" wrapText="1"/>
      <protection locked="0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166" fontId="45" fillId="33" borderId="0" xfId="0" applyNumberFormat="1" applyFont="1" applyFill="1" applyBorder="1" applyAlignment="1" applyProtection="1">
      <alignment horizontal="center" vertical="center" wrapText="1"/>
      <protection hidden="1"/>
    </xf>
    <xf numFmtId="166" fontId="45" fillId="33" borderId="0" xfId="0" applyNumberFormat="1" applyFont="1" applyFill="1" applyBorder="1" applyAlignment="1" applyProtection="1">
      <alignment vertical="center" wrapText="1"/>
      <protection hidden="1"/>
    </xf>
    <xf numFmtId="0" fontId="47" fillId="0" borderId="0" xfId="0" applyFont="1" applyAlignment="1">
      <alignment/>
    </xf>
    <xf numFmtId="0" fontId="0" fillId="34" borderId="10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Alignment="1">
      <alignment/>
    </xf>
    <xf numFmtId="9" fontId="9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50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166" fontId="19" fillId="34" borderId="10" xfId="0" applyNumberFormat="1" applyFont="1" applyFill="1" applyBorder="1" applyAlignment="1" applyProtection="1">
      <alignment horizontal="center" wrapText="1"/>
      <protection hidden="1"/>
    </xf>
    <xf numFmtId="166" fontId="35" fillId="34" borderId="10" xfId="0" applyNumberFormat="1" applyFont="1" applyFill="1" applyBorder="1" applyAlignment="1" applyProtection="1">
      <alignment horizontal="center" wrapText="1"/>
      <protection locked="0"/>
    </xf>
    <xf numFmtId="0" fontId="25" fillId="35" borderId="10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 applyProtection="1">
      <alignment horizontal="center" wrapText="1"/>
      <protection hidden="1"/>
    </xf>
    <xf numFmtId="0" fontId="6" fillId="38" borderId="0" xfId="0" applyFont="1" applyFill="1" applyBorder="1" applyAlignment="1" applyProtection="1">
      <alignment horizontal="center" wrapText="1"/>
      <protection hidden="1"/>
    </xf>
    <xf numFmtId="0" fontId="12" fillId="35" borderId="10" xfId="0" applyFont="1" applyFill="1" applyBorder="1" applyAlignment="1">
      <alignment horizontal="center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166" fontId="2" fillId="34" borderId="21" xfId="0" applyNumberFormat="1" applyFont="1" applyFill="1" applyBorder="1" applyAlignment="1" applyProtection="1">
      <alignment horizontal="center" wrapText="1"/>
      <protection hidden="1"/>
    </xf>
    <xf numFmtId="0" fontId="28" fillId="37" borderId="0" xfId="53" applyFont="1" applyFill="1" applyBorder="1" applyAlignment="1" applyProtection="1">
      <alignment horizontal="center" wrapText="1"/>
      <protection hidden="1"/>
    </xf>
    <xf numFmtId="0" fontId="9" fillId="38" borderId="24" xfId="0" applyFont="1" applyFill="1" applyBorder="1" applyAlignment="1" applyProtection="1">
      <alignment horizontal="center"/>
      <protection hidden="1"/>
    </xf>
    <xf numFmtId="0" fontId="2" fillId="35" borderId="23" xfId="0" applyFont="1" applyFill="1" applyBorder="1" applyAlignment="1" applyProtection="1">
      <alignment horizontal="center" vertical="center"/>
      <protection hidden="1"/>
    </xf>
    <xf numFmtId="0" fontId="31" fillId="35" borderId="25" xfId="0" applyFont="1" applyFill="1" applyBorder="1" applyAlignment="1" applyProtection="1">
      <alignment horizontal="center" vertical="center" wrapText="1"/>
      <protection hidden="1"/>
    </xf>
    <xf numFmtId="0" fontId="31" fillId="35" borderId="26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/>
      <protection hidden="1"/>
    </xf>
    <xf numFmtId="0" fontId="2" fillId="35" borderId="11" xfId="0" applyFont="1" applyFill="1" applyBorder="1" applyAlignment="1" applyProtection="1">
      <alignment horizontal="center" vertical="center"/>
      <protection hidden="1"/>
    </xf>
    <xf numFmtId="0" fontId="2" fillId="35" borderId="25" xfId="0" applyFont="1" applyFill="1" applyBorder="1" applyAlignment="1" applyProtection="1">
      <alignment horizontal="center" vertical="center"/>
      <protection hidden="1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Alignment="1" applyProtection="1">
      <alignment horizontal="center" vertical="center" wrapText="1"/>
      <protection hidden="1"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0" fontId="40" fillId="34" borderId="12" xfId="0" applyFont="1" applyFill="1" applyBorder="1" applyAlignment="1" applyProtection="1">
      <alignment horizontal="center" vertical="center" shrinkToFit="1"/>
      <protection locked="0"/>
    </xf>
    <xf numFmtId="0" fontId="40" fillId="34" borderId="13" xfId="0" applyFont="1" applyFill="1" applyBorder="1" applyAlignment="1" applyProtection="1">
      <alignment horizontal="center" vertical="center" shrinkToFit="1"/>
      <protection locked="0"/>
    </xf>
    <xf numFmtId="0" fontId="26" fillId="36" borderId="28" xfId="0" applyFont="1" applyFill="1" applyBorder="1" applyAlignment="1" applyProtection="1">
      <alignment horizontal="center" textRotation="90"/>
      <protection hidden="1"/>
    </xf>
    <xf numFmtId="0" fontId="26" fillId="36" borderId="29" xfId="0" applyFont="1" applyFill="1" applyBorder="1" applyAlignment="1" applyProtection="1">
      <alignment horizontal="center" textRotation="90"/>
      <protection hidden="1"/>
    </xf>
    <xf numFmtId="0" fontId="26" fillId="36" borderId="30" xfId="0" applyFont="1" applyFill="1" applyBorder="1" applyAlignment="1" applyProtection="1">
      <alignment horizontal="center" textRotation="90"/>
      <protection hidden="1"/>
    </xf>
    <xf numFmtId="166" fontId="46" fillId="33" borderId="0" xfId="0" applyNumberFormat="1" applyFont="1" applyFill="1" applyBorder="1" applyAlignment="1" applyProtection="1">
      <alignment horizontal="center" vertical="center" wrapText="1"/>
      <protection hidden="1"/>
    </xf>
    <xf numFmtId="166" fontId="42" fillId="33" borderId="0" xfId="0" applyNumberFormat="1" applyFont="1" applyFill="1" applyBorder="1" applyAlignment="1" applyProtection="1">
      <alignment horizontal="center" vertical="center" wrapText="1"/>
      <protection hidden="1"/>
    </xf>
    <xf numFmtId="166" fontId="45" fillId="33" borderId="0" xfId="0" applyNumberFormat="1" applyFont="1" applyFill="1" applyBorder="1" applyAlignment="1" applyProtection="1">
      <alignment horizontal="center" vertical="center" wrapText="1"/>
      <protection hidden="1"/>
    </xf>
    <xf numFmtId="166" fontId="15" fillId="33" borderId="0" xfId="0" applyNumberFormat="1" applyFont="1" applyFill="1" applyBorder="1" applyAlignment="1" applyProtection="1">
      <alignment horizontal="center" vertical="center" wrapText="1"/>
      <protection hidden="1"/>
    </xf>
    <xf numFmtId="166" fontId="27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/>
      <protection hidden="1"/>
    </xf>
    <xf numFmtId="0" fontId="13" fillId="35" borderId="31" xfId="0" applyFont="1" applyFill="1" applyBorder="1" applyAlignment="1">
      <alignment horizontal="center" vertical="center" textRotation="90" wrapText="1"/>
    </xf>
    <xf numFmtId="0" fontId="13" fillId="35" borderId="32" xfId="0" applyFont="1" applyFill="1" applyBorder="1" applyAlignment="1">
      <alignment horizontal="center" vertical="center" textRotation="90" wrapText="1"/>
    </xf>
    <xf numFmtId="0" fontId="13" fillId="35" borderId="10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 applyProtection="1">
      <alignment horizontal="center" vertical="center" shrinkToFit="1"/>
      <protection locked="0"/>
    </xf>
    <xf numFmtId="0" fontId="32" fillId="34" borderId="13" xfId="0" applyFont="1" applyFill="1" applyBorder="1" applyAlignment="1" applyProtection="1">
      <alignment horizontal="center" vertical="center" shrinkToFit="1"/>
      <protection locked="0"/>
    </xf>
    <xf numFmtId="166" fontId="43" fillId="34" borderId="14" xfId="0" applyNumberFormat="1" applyFont="1" applyFill="1" applyBorder="1" applyAlignment="1">
      <alignment horizontal="center" wrapText="1"/>
    </xf>
    <xf numFmtId="166" fontId="43" fillId="34" borderId="33" xfId="0" applyNumberFormat="1" applyFont="1" applyFill="1" applyBorder="1" applyAlignment="1">
      <alignment horizontal="center" wrapText="1"/>
    </xf>
    <xf numFmtId="166" fontId="43" fillId="34" borderId="34" xfId="0" applyNumberFormat="1" applyFont="1" applyFill="1" applyBorder="1" applyAlignment="1">
      <alignment horizontal="center" wrapText="1"/>
    </xf>
    <xf numFmtId="166" fontId="19" fillId="34" borderId="14" xfId="0" applyNumberFormat="1" applyFont="1" applyFill="1" applyBorder="1" applyAlignment="1">
      <alignment horizontal="center" wrapText="1"/>
    </xf>
    <xf numFmtId="166" fontId="19" fillId="34" borderId="34" xfId="0" applyNumberFormat="1" applyFont="1" applyFill="1" applyBorder="1" applyAlignment="1">
      <alignment horizontal="center" wrapText="1"/>
    </xf>
    <xf numFmtId="166" fontId="35" fillId="34" borderId="14" xfId="0" applyNumberFormat="1" applyFont="1" applyFill="1" applyBorder="1" applyAlignment="1">
      <alignment horizontal="center" vertical="center" wrapText="1"/>
    </xf>
    <xf numFmtId="166" fontId="35" fillId="34" borderId="34" xfId="0" applyNumberFormat="1" applyFont="1" applyFill="1" applyBorder="1" applyAlignment="1">
      <alignment horizontal="center" vertical="center" wrapText="1"/>
    </xf>
    <xf numFmtId="166" fontId="44" fillId="34" borderId="10" xfId="0" applyNumberFormat="1" applyFont="1" applyFill="1" applyBorder="1" applyAlignment="1" applyProtection="1">
      <alignment horizontal="center" wrapText="1"/>
      <protection hidden="1"/>
    </xf>
    <xf numFmtId="0" fontId="35" fillId="34" borderId="14" xfId="0" applyNumberFormat="1" applyFont="1" applyFill="1" applyBorder="1" applyAlignment="1">
      <alignment horizontal="center" vertical="center" wrapText="1"/>
    </xf>
    <xf numFmtId="0" fontId="35" fillId="34" borderId="34" xfId="0" applyNumberFormat="1" applyFont="1" applyFill="1" applyBorder="1" applyAlignment="1">
      <alignment horizontal="center" vertical="center" wrapText="1"/>
    </xf>
    <xf numFmtId="0" fontId="17" fillId="37" borderId="0" xfId="53" applyFont="1" applyFill="1" applyBorder="1" applyAlignment="1" applyProtection="1">
      <alignment horizontal="center" wrapText="1"/>
      <protection locked="0"/>
    </xf>
    <xf numFmtId="0" fontId="12" fillId="37" borderId="0" xfId="0" applyFont="1" applyFill="1" applyBorder="1" applyAlignment="1" applyProtection="1">
      <alignment horizontal="center" wrapText="1"/>
      <protection locked="0"/>
    </xf>
    <xf numFmtId="0" fontId="53" fillId="0" borderId="16" xfId="53" applyFont="1" applyBorder="1" applyAlignment="1" applyProtection="1">
      <alignment horizontal="center"/>
      <protection/>
    </xf>
    <xf numFmtId="0" fontId="52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6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top"/>
    </xf>
    <xf numFmtId="0" fontId="2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top"/>
    </xf>
    <xf numFmtId="0" fontId="21" fillId="33" borderId="0" xfId="0" applyFont="1" applyFill="1" applyAlignment="1">
      <alignment horizontal="right" vertical="top" wrapText="1"/>
    </xf>
    <xf numFmtId="0" fontId="2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38" fillId="33" borderId="0" xfId="0" applyFont="1" applyFill="1" applyAlignment="1">
      <alignment horizontal="center"/>
    </xf>
    <xf numFmtId="0" fontId="54" fillId="33" borderId="0" xfId="0" applyFont="1" applyFill="1" applyBorder="1" applyAlignment="1">
      <alignment horizontal="left"/>
    </xf>
    <xf numFmtId="0" fontId="45" fillId="33" borderId="0" xfId="0" applyFont="1" applyFill="1" applyAlignment="1">
      <alignment horizontal="center" vertical="top"/>
    </xf>
    <xf numFmtId="0" fontId="50" fillId="33" borderId="0" xfId="0" applyFont="1" applyFill="1" applyBorder="1" applyAlignment="1">
      <alignment horizontal="right"/>
    </xf>
    <xf numFmtId="0" fontId="55" fillId="33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2</xdr:col>
      <xdr:colOff>180975</xdr:colOff>
      <xdr:row>4</xdr:row>
      <xdr:rowOff>142875</xdr:rowOff>
    </xdr:to>
    <xdr:pic>
      <xdr:nvPicPr>
        <xdr:cNvPr id="1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33375"/>
          <a:ext cx="1695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</xdr:row>
      <xdr:rowOff>57150</xdr:rowOff>
    </xdr:from>
    <xdr:to>
      <xdr:col>5</xdr:col>
      <xdr:colOff>933450</xdr:colOff>
      <xdr:row>4</xdr:row>
      <xdr:rowOff>0</xdr:rowOff>
    </xdr:to>
    <xdr:sp>
      <xdr:nvSpPr>
        <xdr:cNvPr id="2" name="WordArt 4"/>
        <xdr:cNvSpPr>
          <a:spLocks/>
        </xdr:cNvSpPr>
      </xdr:nvSpPr>
      <xdr:spPr>
        <a:xfrm>
          <a:off x="2381250" y="1571625"/>
          <a:ext cx="48768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21001">
                    <a:srgbClr val="0819FB"/>
                  </a:gs>
                  <a:gs pos="35001">
                    <a:srgbClr val="1A8D48"/>
                  </a:gs>
                  <a:gs pos="52000">
                    <a:srgbClr val="FFFF00"/>
                  </a:gs>
                  <a:gs pos="73000">
                    <a:srgbClr val="EE3F17"/>
                  </a:gs>
                  <a:gs pos="88000">
                    <a:srgbClr val="E81766"/>
                  </a:gs>
                  <a:gs pos="100000">
                    <a:srgbClr val="A603AB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Verdana"/>
              <a:cs typeface="Verdana"/>
            </a:rPr>
            <a:t>iteacherz.blogspot.com</a:t>
          </a:r>
        </a:p>
      </xdr:txBody>
    </xdr:sp>
    <xdr:clientData/>
  </xdr:twoCellAnchor>
  <xdr:twoCellAnchor editAs="oneCell">
    <xdr:from>
      <xdr:col>5</xdr:col>
      <xdr:colOff>1314450</xdr:colOff>
      <xdr:row>1</xdr:row>
      <xdr:rowOff>9525</xdr:rowOff>
    </xdr:from>
    <xdr:to>
      <xdr:col>6</xdr:col>
      <xdr:colOff>1495425</xdr:colOff>
      <xdr:row>4</xdr:row>
      <xdr:rowOff>123825</xdr:rowOff>
    </xdr:to>
    <xdr:pic>
      <xdr:nvPicPr>
        <xdr:cNvPr id="3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314325"/>
          <a:ext cx="1695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14</xdr:row>
      <xdr:rowOff>304800</xdr:rowOff>
    </xdr:from>
    <xdr:to>
      <xdr:col>6</xdr:col>
      <xdr:colOff>523875</xdr:colOff>
      <xdr:row>51</xdr:row>
      <xdr:rowOff>28575</xdr:rowOff>
    </xdr:to>
    <xdr:sp>
      <xdr:nvSpPr>
        <xdr:cNvPr id="1" name="WordArt 383"/>
        <xdr:cNvSpPr>
          <a:spLocks/>
        </xdr:cNvSpPr>
      </xdr:nvSpPr>
      <xdr:spPr>
        <a:xfrm rot="18000000">
          <a:off x="1476375" y="2609850"/>
          <a:ext cx="2190750" cy="4991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UTF</a:t>
          </a:r>
        </a:p>
      </xdr:txBody>
    </xdr:sp>
    <xdr:clientData/>
  </xdr:twoCellAnchor>
  <xdr:twoCellAnchor>
    <xdr:from>
      <xdr:col>7</xdr:col>
      <xdr:colOff>0</xdr:colOff>
      <xdr:row>18</xdr:row>
      <xdr:rowOff>85725</xdr:rowOff>
    </xdr:from>
    <xdr:to>
      <xdr:col>8</xdr:col>
      <xdr:colOff>257175</xdr:colOff>
      <xdr:row>56</xdr:row>
      <xdr:rowOff>95250</xdr:rowOff>
    </xdr:to>
    <xdr:sp>
      <xdr:nvSpPr>
        <xdr:cNvPr id="2" name="WordArt 384"/>
        <xdr:cNvSpPr>
          <a:spLocks/>
        </xdr:cNvSpPr>
      </xdr:nvSpPr>
      <xdr:spPr>
        <a:xfrm rot="18000000">
          <a:off x="3724275" y="3257550"/>
          <a:ext cx="838200" cy="5076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1430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ADDANKI MANDAL UNIT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19050</xdr:rowOff>
    </xdr:from>
    <xdr:to>
      <xdr:col>1</xdr:col>
      <xdr:colOff>447675</xdr:colOff>
      <xdr:row>9</xdr:row>
      <xdr:rowOff>9525</xdr:rowOff>
    </xdr:to>
    <xdr:pic>
      <xdr:nvPicPr>
        <xdr:cNvPr id="3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</xdr:row>
      <xdr:rowOff>0</xdr:rowOff>
    </xdr:from>
    <xdr:to>
      <xdr:col>10</xdr:col>
      <xdr:colOff>666750</xdr:colOff>
      <xdr:row>7</xdr:row>
      <xdr:rowOff>114300</xdr:rowOff>
    </xdr:to>
    <xdr:pic>
      <xdr:nvPicPr>
        <xdr:cNvPr id="4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257175"/>
          <a:ext cx="1009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6</xdr:row>
      <xdr:rowOff>19050</xdr:rowOff>
    </xdr:from>
    <xdr:to>
      <xdr:col>8</xdr:col>
      <xdr:colOff>142875</xdr:colOff>
      <xdr:row>7</xdr:row>
      <xdr:rowOff>66675</xdr:rowOff>
    </xdr:to>
    <xdr:sp>
      <xdr:nvSpPr>
        <xdr:cNvPr id="5" name="WordArt 513"/>
        <xdr:cNvSpPr>
          <a:spLocks/>
        </xdr:cNvSpPr>
      </xdr:nvSpPr>
      <xdr:spPr>
        <a:xfrm>
          <a:off x="1695450" y="942975"/>
          <a:ext cx="27527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noFill/>
              </a:ln>
              <a:solidFill>
                <a:srgbClr val="FFFFFF"/>
              </a:solidFill>
              <a:effectLst>
                <a:outerShdw dist="17960" dir="2700000" algn="ctr">
                  <a:srgbClr val="9999FF">
                    <a:alpha val="100000"/>
                  </a:srgbClr>
                </a:outerShdw>
              </a:effectLst>
              <a:latin typeface="Verdana"/>
              <a:cs typeface="Verdana"/>
            </a:rPr>
            <a:t>iteacherz.blogspot.com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13</xdr:row>
      <xdr:rowOff>304800</xdr:rowOff>
    </xdr:from>
    <xdr:to>
      <xdr:col>6</xdr:col>
      <xdr:colOff>523875</xdr:colOff>
      <xdr:row>50</xdr:row>
      <xdr:rowOff>28575</xdr:rowOff>
    </xdr:to>
    <xdr:sp>
      <xdr:nvSpPr>
        <xdr:cNvPr id="1" name="WordArt 383"/>
        <xdr:cNvSpPr>
          <a:spLocks/>
        </xdr:cNvSpPr>
      </xdr:nvSpPr>
      <xdr:spPr>
        <a:xfrm rot="18000000">
          <a:off x="1476375" y="2381250"/>
          <a:ext cx="2200275" cy="4991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UTF</a:t>
          </a:r>
        </a:p>
      </xdr:txBody>
    </xdr:sp>
    <xdr:clientData/>
  </xdr:twoCellAnchor>
  <xdr:twoCellAnchor>
    <xdr:from>
      <xdr:col>7</xdr:col>
      <xdr:colOff>0</xdr:colOff>
      <xdr:row>17</xdr:row>
      <xdr:rowOff>85725</xdr:rowOff>
    </xdr:from>
    <xdr:to>
      <xdr:col>8</xdr:col>
      <xdr:colOff>257175</xdr:colOff>
      <xdr:row>55</xdr:row>
      <xdr:rowOff>95250</xdr:rowOff>
    </xdr:to>
    <xdr:sp>
      <xdr:nvSpPr>
        <xdr:cNvPr id="2" name="WordArt 384"/>
        <xdr:cNvSpPr>
          <a:spLocks/>
        </xdr:cNvSpPr>
      </xdr:nvSpPr>
      <xdr:spPr>
        <a:xfrm rot="18000000">
          <a:off x="3733800" y="3028950"/>
          <a:ext cx="838200" cy="5076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1430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PRAKASAM DIST. UNIT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8</xdr:col>
      <xdr:colOff>161925</xdr:colOff>
      <xdr:row>7</xdr:row>
      <xdr:rowOff>66675</xdr:rowOff>
    </xdr:to>
    <xdr:sp>
      <xdr:nvSpPr>
        <xdr:cNvPr id="3" name="WordArt 513"/>
        <xdr:cNvSpPr>
          <a:spLocks/>
        </xdr:cNvSpPr>
      </xdr:nvSpPr>
      <xdr:spPr>
        <a:xfrm>
          <a:off x="1762125" y="942975"/>
          <a:ext cx="27146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noFill/>
              </a:ln>
              <a:solidFill>
                <a:srgbClr val="FFFFFF"/>
              </a:solidFill>
              <a:effectLst>
                <a:outerShdw dist="17960" dir="2700000" algn="ctr">
                  <a:srgbClr val="9999FF">
                    <a:alpha val="100000"/>
                  </a:srgbClr>
                </a:outerShdw>
              </a:effectLst>
              <a:latin typeface="Verdana"/>
              <a:cs typeface="Verdana"/>
            </a:rPr>
            <a:t>iteacherz.blogspot.com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19050</xdr:rowOff>
    </xdr:from>
    <xdr:to>
      <xdr:col>1</xdr:col>
      <xdr:colOff>447675</xdr:colOff>
      <xdr:row>8</xdr:row>
      <xdr:rowOff>9525</xdr:rowOff>
    </xdr:to>
    <xdr:pic>
      <xdr:nvPicPr>
        <xdr:cNvPr id="4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</xdr:row>
      <xdr:rowOff>0</xdr:rowOff>
    </xdr:from>
    <xdr:to>
      <xdr:col>10</xdr:col>
      <xdr:colOff>666750</xdr:colOff>
      <xdr:row>7</xdr:row>
      <xdr:rowOff>114300</xdr:rowOff>
    </xdr:to>
    <xdr:pic>
      <xdr:nvPicPr>
        <xdr:cNvPr id="5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57175"/>
          <a:ext cx="1009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rinivasarao.thanga@gmail.com" TargetMode="External" /><Relationship Id="rId2" Type="http://schemas.openxmlformats.org/officeDocument/2006/relationships/hyperlink" Target="http://google.com/transliterate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zoomScalePageLayoutView="0" workbookViewId="0" topLeftCell="B94">
      <selection activeCell="B15" sqref="B15:G16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14" width="22.7109375" style="0" customWidth="1"/>
    <col min="15" max="17" width="22.28125" style="0" customWidth="1"/>
  </cols>
  <sheetData>
    <row r="1" spans="1:7" s="84" customFormat="1" ht="24" customHeight="1">
      <c r="A1" s="112" t="s">
        <v>83</v>
      </c>
      <c r="B1" s="82" t="str">
        <f>'DA 47.936% Mandals'!A1</f>
        <v>అధ్యయనం</v>
      </c>
      <c r="C1" s="117" t="str">
        <f>'DA 47.936% Mandals'!E1</f>
        <v>అధ్యాపనం </v>
      </c>
      <c r="D1" s="117"/>
      <c r="E1" s="117"/>
      <c r="F1" s="117"/>
      <c r="G1" s="83" t="str">
        <f>'DA 47.936% Mandals'!K1</f>
        <v>సామాజిక స్పృహ </v>
      </c>
    </row>
    <row r="2" spans="1:16" ht="50.25" customHeight="1">
      <c r="A2" s="113"/>
      <c r="B2" s="70"/>
      <c r="C2" s="115" t="str">
        <f>'DA 47.936% Mandals'!B2</f>
        <v>ఆంధ్ర ప్రదేశ్ ఐక్య ఉపాధ్యాయ ఫెడరేషన్</v>
      </c>
      <c r="D2" s="115"/>
      <c r="E2" s="115"/>
      <c r="F2" s="115"/>
      <c r="G2" s="71"/>
      <c r="H2" s="8"/>
      <c r="I2" s="8"/>
      <c r="J2" s="8"/>
      <c r="K2" s="8"/>
      <c r="L2" s="8"/>
      <c r="M2" s="8"/>
      <c r="N2" s="8"/>
      <c r="O2" s="8"/>
      <c r="P2" s="8"/>
    </row>
    <row r="3" spans="1:16" ht="45" customHeight="1">
      <c r="A3" s="113"/>
      <c r="B3" s="70"/>
      <c r="C3" s="116" t="str">
        <f>'DA 47.936% DIST.UNIT'!C5</f>
        <v>ప్రకాశం జిల్లా శాఖ</v>
      </c>
      <c r="D3" s="116"/>
      <c r="E3" s="116"/>
      <c r="F3" s="116"/>
      <c r="G3" s="71"/>
      <c r="H3" s="8"/>
      <c r="I3" s="8"/>
      <c r="J3" s="8"/>
      <c r="K3" s="8"/>
      <c r="L3" s="8"/>
      <c r="M3" s="8"/>
      <c r="N3" s="8"/>
      <c r="O3" s="8"/>
      <c r="P3" s="8"/>
    </row>
    <row r="4" spans="1:16" ht="29.25" customHeight="1">
      <c r="A4" s="113"/>
      <c r="B4" s="70"/>
      <c r="C4" s="118"/>
      <c r="D4" s="118"/>
      <c r="E4" s="118"/>
      <c r="F4" s="118"/>
      <c r="G4" s="71"/>
      <c r="H4" s="8"/>
      <c r="I4" s="8"/>
      <c r="J4" s="8"/>
      <c r="K4" s="8"/>
      <c r="L4" s="8"/>
      <c r="M4" s="8"/>
      <c r="N4" s="8"/>
      <c r="O4" s="8"/>
      <c r="P4" s="8"/>
    </row>
    <row r="5" spans="1:16" ht="25.5" customHeight="1">
      <c r="A5" s="113"/>
      <c r="B5" s="119"/>
      <c r="C5" s="119"/>
      <c r="D5" s="119"/>
      <c r="E5" s="119"/>
      <c r="F5" s="119"/>
      <c r="G5" s="119"/>
      <c r="I5" s="8"/>
      <c r="J5" s="8"/>
      <c r="K5" s="8"/>
      <c r="L5" s="8"/>
      <c r="M5" s="8"/>
      <c r="N5" s="8"/>
      <c r="O5" s="8"/>
      <c r="P5" s="8"/>
    </row>
    <row r="6" spans="1:16" ht="19.5" customHeight="1" thickBot="1">
      <c r="A6" s="113"/>
      <c r="B6" s="99" t="s">
        <v>4</v>
      </c>
      <c r="C6" s="99"/>
      <c r="D6" s="99"/>
      <c r="E6" s="99" t="s">
        <v>24</v>
      </c>
      <c r="F6" s="99"/>
      <c r="G6" s="99"/>
      <c r="H6" s="6"/>
      <c r="I6" s="6"/>
      <c r="J6" s="6"/>
      <c r="K6" s="8"/>
      <c r="L6" s="8"/>
      <c r="M6" s="8"/>
      <c r="N6" s="8"/>
      <c r="O6" s="8"/>
      <c r="P6" s="8"/>
    </row>
    <row r="7" spans="1:16" ht="19.5" customHeight="1">
      <c r="A7" s="113"/>
      <c r="B7" s="100" t="s">
        <v>6</v>
      </c>
      <c r="C7" s="100"/>
      <c r="D7" s="34">
        <f>41.944+5.992</f>
        <v>47.936</v>
      </c>
      <c r="E7" s="103" t="s">
        <v>23</v>
      </c>
      <c r="F7" s="100"/>
      <c r="G7" s="104"/>
      <c r="H7" s="10"/>
      <c r="I7" s="7"/>
      <c r="J7" s="6"/>
      <c r="K7" s="8"/>
      <c r="L7" s="8"/>
      <c r="M7" s="8"/>
      <c r="N7" s="8"/>
      <c r="O7" s="8"/>
      <c r="P7" s="8"/>
    </row>
    <row r="8" spans="1:16" ht="19.5" customHeight="1">
      <c r="A8" s="113"/>
      <c r="B8" s="96" t="s">
        <v>5</v>
      </c>
      <c r="C8" s="96"/>
      <c r="D8" s="35">
        <v>41.944</v>
      </c>
      <c r="E8" s="105"/>
      <c r="F8" s="96"/>
      <c r="G8" s="106"/>
      <c r="H8" s="7"/>
      <c r="I8" s="7"/>
      <c r="J8" s="6"/>
      <c r="K8" s="8"/>
      <c r="L8" s="8"/>
      <c r="M8" s="8"/>
      <c r="N8" s="8"/>
      <c r="O8" s="8"/>
      <c r="P8" s="8"/>
    </row>
    <row r="9" spans="1:16" ht="19.5" customHeight="1">
      <c r="A9" s="113"/>
      <c r="B9" s="96" t="s">
        <v>7</v>
      </c>
      <c r="C9" s="96"/>
      <c r="D9" s="35">
        <v>4</v>
      </c>
      <c r="E9" s="107" t="s">
        <v>119</v>
      </c>
      <c r="F9" s="108"/>
      <c r="G9" s="109"/>
      <c r="H9" s="7"/>
      <c r="I9" s="7"/>
      <c r="J9" s="6"/>
      <c r="K9" s="8"/>
      <c r="L9" s="8"/>
      <c r="M9" s="8"/>
      <c r="N9" s="8"/>
      <c r="O9" s="8"/>
      <c r="P9" s="8"/>
    </row>
    <row r="10" spans="1:16" ht="19.5" customHeight="1">
      <c r="A10" s="113"/>
      <c r="B10" s="96" t="s">
        <v>8</v>
      </c>
      <c r="C10" s="96"/>
      <c r="D10" s="36" t="s">
        <v>185</v>
      </c>
      <c r="E10" s="107"/>
      <c r="F10" s="108"/>
      <c r="G10" s="109"/>
      <c r="H10" s="7"/>
      <c r="I10" s="7"/>
      <c r="J10" s="6"/>
      <c r="K10" s="8"/>
      <c r="L10" s="8"/>
      <c r="M10" s="8"/>
      <c r="N10" s="8"/>
      <c r="O10" s="8"/>
      <c r="P10" s="8"/>
    </row>
    <row r="11" spans="1:16" ht="19.5" customHeight="1">
      <c r="A11" s="113"/>
      <c r="B11" s="96" t="s">
        <v>9</v>
      </c>
      <c r="C11" s="96"/>
      <c r="D11" s="36" t="s">
        <v>186</v>
      </c>
      <c r="E11" s="107"/>
      <c r="F11" s="108"/>
      <c r="G11" s="109"/>
      <c r="H11" s="7"/>
      <c r="I11" s="7"/>
      <c r="J11" s="6"/>
      <c r="K11" s="8"/>
      <c r="L11" s="8"/>
      <c r="M11" s="8"/>
      <c r="N11" s="8"/>
      <c r="O11" s="8"/>
      <c r="P11" s="8"/>
    </row>
    <row r="12" spans="1:16" ht="19.5" customHeight="1">
      <c r="A12" s="113"/>
      <c r="B12" s="96" t="s">
        <v>10</v>
      </c>
      <c r="C12" s="96"/>
      <c r="D12" s="35">
        <v>297</v>
      </c>
      <c r="E12" s="107"/>
      <c r="F12" s="108"/>
      <c r="G12" s="109"/>
      <c r="H12" s="7"/>
      <c r="I12" s="7"/>
      <c r="J12" s="6"/>
      <c r="K12" s="8"/>
      <c r="L12" s="8"/>
      <c r="M12" s="8"/>
      <c r="N12" s="8"/>
      <c r="O12" s="8"/>
      <c r="P12" s="8"/>
    </row>
    <row r="13" spans="1:16" ht="19.5" customHeight="1">
      <c r="A13" s="113"/>
      <c r="B13" s="96" t="s">
        <v>11</v>
      </c>
      <c r="C13" s="96"/>
      <c r="D13" s="35" t="s">
        <v>187</v>
      </c>
      <c r="E13" s="101" t="s">
        <v>90</v>
      </c>
      <c r="F13" s="110" t="s">
        <v>3</v>
      </c>
      <c r="G13" s="124" t="str">
        <f>D18</f>
        <v>అద్దంకి </v>
      </c>
      <c r="H13" s="7"/>
      <c r="I13" s="7"/>
      <c r="J13" s="6"/>
      <c r="K13" s="8"/>
      <c r="L13" s="8"/>
      <c r="M13" s="8"/>
      <c r="N13" s="8"/>
      <c r="O13" s="8"/>
      <c r="P13" s="8"/>
    </row>
    <row r="14" spans="1:16" ht="19.5" customHeight="1" thickBot="1">
      <c r="A14" s="113"/>
      <c r="B14" s="120" t="s">
        <v>12</v>
      </c>
      <c r="C14" s="120"/>
      <c r="D14" s="37" t="s">
        <v>188</v>
      </c>
      <c r="E14" s="102"/>
      <c r="F14" s="111"/>
      <c r="G14" s="125"/>
      <c r="H14" s="16"/>
      <c r="I14" s="16"/>
      <c r="J14" s="15"/>
      <c r="K14" s="14"/>
      <c r="L14" s="14"/>
      <c r="M14" s="14"/>
      <c r="N14" s="14"/>
      <c r="O14" s="8"/>
      <c r="P14" s="8"/>
    </row>
    <row r="15" spans="1:16" ht="19.5" customHeight="1">
      <c r="A15" s="113"/>
      <c r="B15" s="93" t="s">
        <v>98</v>
      </c>
      <c r="C15" s="93"/>
      <c r="D15" s="93"/>
      <c r="E15" s="93"/>
      <c r="F15" s="93"/>
      <c r="G15" s="93"/>
      <c r="H15" s="16"/>
      <c r="I15" s="16"/>
      <c r="J15" s="15"/>
      <c r="K15" s="14"/>
      <c r="L15" s="14"/>
      <c r="M15" s="14"/>
      <c r="N15" s="14"/>
      <c r="O15" s="8"/>
      <c r="P15" s="8"/>
    </row>
    <row r="16" spans="1:16" ht="15" customHeight="1">
      <c r="A16" s="113"/>
      <c r="B16" s="94"/>
      <c r="C16" s="94"/>
      <c r="D16" s="94"/>
      <c r="E16" s="94"/>
      <c r="F16" s="94"/>
      <c r="G16" s="94"/>
      <c r="H16" s="16"/>
      <c r="I16" s="16"/>
      <c r="J16" s="15"/>
      <c r="K16" s="14"/>
      <c r="L16" s="14"/>
      <c r="M16" s="14"/>
      <c r="N16" s="14"/>
      <c r="O16" s="8"/>
      <c r="P16" s="8"/>
    </row>
    <row r="17" spans="1:16" ht="27.75" customHeight="1" thickBot="1">
      <c r="A17" s="114"/>
      <c r="B17" s="136" t="s">
        <v>25</v>
      </c>
      <c r="C17" s="137"/>
      <c r="D17" s="137"/>
      <c r="E17" s="137"/>
      <c r="F17" s="137"/>
      <c r="G17" s="137"/>
      <c r="I17" s="16"/>
      <c r="J17" s="15"/>
      <c r="K17" s="14"/>
      <c r="L17" s="14"/>
      <c r="M17" s="14"/>
      <c r="N17" s="14"/>
      <c r="O17" s="8"/>
      <c r="P17" s="8"/>
    </row>
    <row r="18" spans="1:16" ht="27.75" customHeight="1" hidden="1">
      <c r="A18" s="72"/>
      <c r="B18" s="98" t="s">
        <v>22</v>
      </c>
      <c r="C18" s="98"/>
      <c r="D18" s="73" t="str">
        <f>IF(F13="","",VLOOKUP(F13,A30:B85,2,FALSE))</f>
        <v>అద్దంకి </v>
      </c>
      <c r="E18" s="98" t="str">
        <f>IF(F13="","","ª«sVLi²R¶ÌÁ aSÅÁ NSLRiùª«sLæRiLi")</f>
        <v>ª«sVLi²R¶ÌÁ aSÅÁ NSLRiùª«sLæRiLi</v>
      </c>
      <c r="F18" s="98"/>
      <c r="G18" s="74"/>
      <c r="I18" s="16"/>
      <c r="J18" s="15"/>
      <c r="K18" s="14"/>
      <c r="L18" s="14"/>
      <c r="M18" s="14"/>
      <c r="N18" s="14"/>
      <c r="O18" s="8"/>
      <c r="P18" s="8"/>
    </row>
    <row r="19" spans="1:16" ht="21.75" customHeight="1" hidden="1">
      <c r="A19" s="97" t="s">
        <v>89</v>
      </c>
      <c r="B19" s="97"/>
      <c r="C19" s="97"/>
      <c r="D19" s="97"/>
      <c r="E19" s="97"/>
      <c r="F19" s="97"/>
      <c r="G19" s="97"/>
      <c r="H19" s="16"/>
      <c r="I19" s="16"/>
      <c r="J19" s="15"/>
      <c r="K19" s="14"/>
      <c r="L19" s="14"/>
      <c r="M19" s="14"/>
      <c r="N19" s="14"/>
      <c r="O19" s="8"/>
      <c r="P19" s="8"/>
    </row>
    <row r="20" spans="1:16" ht="30" customHeight="1" hidden="1">
      <c r="A20" s="75"/>
      <c r="B20" s="133" t="str">
        <f>CONCATENATE(B18," :: ",D18," ",E18)</f>
        <v>ALiúµ³R¶úxms®µ¶[a`P HNRPù DFyµ³yù¸R¶V |mns²R¶lLi[xtsQ©±s :: అద్దంకి  ª«sVLi²R¶ÌÁ aSÅÁ NSLRiùª«sLæRiLi</v>
      </c>
      <c r="C20" s="133"/>
      <c r="D20" s="133"/>
      <c r="E20" s="133"/>
      <c r="F20" s="133"/>
      <c r="G20" s="133"/>
      <c r="H20" s="16"/>
      <c r="I20" s="16"/>
      <c r="J20" s="15"/>
      <c r="K20" s="14"/>
      <c r="L20" s="14"/>
      <c r="M20" s="14"/>
      <c r="N20" s="14"/>
      <c r="O20" s="8"/>
      <c r="P20" s="8"/>
    </row>
    <row r="21" spans="1:16" ht="21.75" customHeight="1" hidden="1">
      <c r="A21" s="75"/>
      <c r="B21" s="76"/>
      <c r="C21" s="90" t="s">
        <v>96</v>
      </c>
      <c r="D21" s="90"/>
      <c r="E21" s="90" t="s">
        <v>97</v>
      </c>
      <c r="F21" s="90"/>
      <c r="G21" s="77" t="s">
        <v>16</v>
      </c>
      <c r="H21" s="16"/>
      <c r="I21" s="16"/>
      <c r="J21" s="15"/>
      <c r="K21" s="14"/>
      <c r="L21" s="14"/>
      <c r="M21" s="14"/>
      <c r="N21" s="14"/>
      <c r="O21" s="8"/>
      <c r="P21" s="8"/>
    </row>
    <row r="22" spans="1:16" ht="21.75" customHeight="1" hidden="1">
      <c r="A22" s="75"/>
      <c r="B22" s="77" t="str">
        <f>C29</f>
        <v>g_LRiª«s @µ³R¶ùQORPVÌÁV</v>
      </c>
      <c r="C22" s="91"/>
      <c r="D22" s="91"/>
      <c r="E22" s="91"/>
      <c r="F22" s="91"/>
      <c r="G22" s="78"/>
      <c r="H22" s="16"/>
      <c r="I22" s="16"/>
      <c r="J22" s="15"/>
      <c r="K22" s="14"/>
      <c r="L22" s="14"/>
      <c r="M22" s="14"/>
      <c r="N22" s="14"/>
      <c r="O22" s="8"/>
      <c r="P22" s="8"/>
    </row>
    <row r="23" spans="1:16" ht="21.75" customHeight="1" hidden="1">
      <c r="A23" s="75"/>
      <c r="B23" s="77" t="str">
        <f>E29</f>
        <v>@µ³R¶ùQORPVÌÁV</v>
      </c>
      <c r="C23" s="91"/>
      <c r="D23" s="91"/>
      <c r="E23" s="91"/>
      <c r="F23" s="91"/>
      <c r="G23" s="78"/>
      <c r="H23" s="16"/>
      <c r="I23" s="16"/>
      <c r="J23" s="15"/>
      <c r="K23" s="14"/>
      <c r="L23" s="14"/>
      <c r="M23" s="14"/>
      <c r="N23" s="14"/>
      <c r="O23" s="8"/>
      <c r="P23" s="8"/>
    </row>
    <row r="24" spans="1:16" ht="21.75" customHeight="1" hidden="1">
      <c r="A24" s="75"/>
      <c r="B24" s="77" t="s">
        <v>99</v>
      </c>
      <c r="C24" s="91"/>
      <c r="D24" s="91"/>
      <c r="E24" s="91"/>
      <c r="F24" s="91"/>
      <c r="G24" s="78"/>
      <c r="H24" s="16"/>
      <c r="I24" s="16"/>
      <c r="J24" s="15"/>
      <c r="K24" s="14"/>
      <c r="L24" s="14"/>
      <c r="M24" s="14"/>
      <c r="N24" s="14"/>
      <c r="O24" s="8"/>
      <c r="P24" s="8"/>
    </row>
    <row r="25" spans="1:16" ht="21.75" customHeight="1" hidden="1">
      <c r="A25" s="75"/>
      <c r="B25" s="77" t="s">
        <v>100</v>
      </c>
      <c r="C25" s="91"/>
      <c r="D25" s="91"/>
      <c r="E25" s="91"/>
      <c r="F25" s="91"/>
      <c r="G25" s="78"/>
      <c r="H25" s="16"/>
      <c r="I25" s="16"/>
      <c r="J25" s="15"/>
      <c r="K25" s="14"/>
      <c r="L25" s="14"/>
      <c r="M25" s="14"/>
      <c r="N25" s="14"/>
      <c r="O25" s="8"/>
      <c r="P25" s="8"/>
    </row>
    <row r="26" spans="1:16" ht="21.75" customHeight="1" hidden="1">
      <c r="A26" s="75"/>
      <c r="B26" s="77" t="str">
        <f>I29</f>
        <v>úxmsµ³y©«s NSLRiùµR¶Lji+</v>
      </c>
      <c r="C26" s="91"/>
      <c r="D26" s="91"/>
      <c r="E26" s="91"/>
      <c r="F26" s="91"/>
      <c r="G26" s="78"/>
      <c r="H26" s="16"/>
      <c r="I26" s="16"/>
      <c r="J26" s="15"/>
      <c r="K26" s="14"/>
      <c r="L26" s="14"/>
      <c r="M26" s="14"/>
      <c r="N26" s="14"/>
      <c r="O26" s="8"/>
      <c r="P26" s="8"/>
    </row>
    <row r="27" spans="1:16" ht="21.75" customHeight="1" hidden="1">
      <c r="A27" s="75"/>
      <c r="B27" s="77" t="str">
        <f>K29</f>
        <v>N][aSµ³j¶NSLji</v>
      </c>
      <c r="C27" s="91"/>
      <c r="D27" s="91"/>
      <c r="E27" s="91"/>
      <c r="F27" s="91"/>
      <c r="G27" s="78"/>
      <c r="H27" s="16"/>
      <c r="I27" s="16"/>
      <c r="J27" s="15"/>
      <c r="K27" s="14"/>
      <c r="L27" s="14"/>
      <c r="M27" s="14"/>
      <c r="N27" s="14"/>
      <c r="O27" s="8"/>
      <c r="P27" s="8"/>
    </row>
    <row r="28" spans="1:16" ht="32.25" customHeight="1" hidden="1">
      <c r="A28" s="121" t="s">
        <v>21</v>
      </c>
      <c r="B28" s="123" t="s">
        <v>14</v>
      </c>
      <c r="C28" s="95" t="s">
        <v>15</v>
      </c>
      <c r="D28" s="95"/>
      <c r="E28" s="95"/>
      <c r="F28" s="95"/>
      <c r="G28" s="95"/>
      <c r="H28" s="95"/>
      <c r="I28" s="95"/>
      <c r="J28" s="95"/>
      <c r="K28" s="95"/>
      <c r="L28" s="95"/>
      <c r="M28" s="92" t="str">
        <f>B28</f>
        <v>Name of The Mandal</v>
      </c>
      <c r="N28" s="17"/>
      <c r="O28" s="8"/>
      <c r="P28" s="8"/>
    </row>
    <row r="29" spans="1:17" ht="36.75" customHeight="1" hidden="1">
      <c r="A29" s="122"/>
      <c r="B29" s="123"/>
      <c r="C29" s="47" t="s">
        <v>17</v>
      </c>
      <c r="D29" s="47" t="s">
        <v>16</v>
      </c>
      <c r="E29" s="47" t="s">
        <v>18</v>
      </c>
      <c r="F29" s="47" t="s">
        <v>16</v>
      </c>
      <c r="G29" s="47" t="s">
        <v>26</v>
      </c>
      <c r="H29" s="47" t="s">
        <v>16</v>
      </c>
      <c r="I29" s="47" t="s">
        <v>19</v>
      </c>
      <c r="J29" s="47" t="s">
        <v>16</v>
      </c>
      <c r="K29" s="47" t="s">
        <v>20</v>
      </c>
      <c r="L29" s="48" t="s">
        <v>16</v>
      </c>
      <c r="M29" s="92"/>
      <c r="N29" s="2"/>
      <c r="O29" s="9"/>
      <c r="P29" s="9"/>
      <c r="Q29" s="9"/>
    </row>
    <row r="30" spans="1:16" s="2" customFormat="1" ht="19.5" customHeight="1" hidden="1">
      <c r="A30" s="49" t="str">
        <f>M30</f>
        <v>ADDANKI</v>
      </c>
      <c r="B30" s="87" t="s">
        <v>120</v>
      </c>
      <c r="C30" s="38" t="s">
        <v>84</v>
      </c>
      <c r="D30" s="38">
        <v>9701242032</v>
      </c>
      <c r="E30" s="38" t="s">
        <v>85</v>
      </c>
      <c r="F30" s="38">
        <v>9885533610</v>
      </c>
      <c r="G30" s="38" t="s">
        <v>86</v>
      </c>
      <c r="H30" s="38">
        <v>8008930557</v>
      </c>
      <c r="I30" s="38" t="s">
        <v>87</v>
      </c>
      <c r="J30" s="38">
        <v>9959948566</v>
      </c>
      <c r="K30" s="38" t="s">
        <v>88</v>
      </c>
      <c r="L30" s="38">
        <v>9010633987</v>
      </c>
      <c r="M30" s="22" t="s">
        <v>3</v>
      </c>
      <c r="N30" s="18"/>
      <c r="O30" s="8"/>
      <c r="P30" s="8"/>
    </row>
    <row r="31" spans="1:19" s="2" customFormat="1" ht="19.5" customHeight="1" hidden="1">
      <c r="A31" s="49" t="str">
        <f aca="true" t="shared" si="0" ref="A31:A85">M31</f>
        <v>ARTHAVEEDU</v>
      </c>
      <c r="B31" s="87" t="s">
        <v>121</v>
      </c>
      <c r="C31" s="85"/>
      <c r="D31" s="39"/>
      <c r="E31" s="39"/>
      <c r="F31" s="39"/>
      <c r="G31" s="38"/>
      <c r="H31" s="40"/>
      <c r="I31" s="40"/>
      <c r="J31" s="38"/>
      <c r="K31" s="38"/>
      <c r="L31" s="38"/>
      <c r="M31" s="22" t="s">
        <v>28</v>
      </c>
      <c r="N31" s="19"/>
      <c r="O31" s="11"/>
      <c r="P31" s="11"/>
      <c r="Q31" s="5"/>
      <c r="R31" s="5"/>
      <c r="S31" s="5"/>
    </row>
    <row r="32" spans="1:19" s="2" customFormat="1" ht="19.5" customHeight="1" hidden="1">
      <c r="A32" s="49" t="str">
        <f t="shared" si="0"/>
        <v>BALLIKURAVA</v>
      </c>
      <c r="B32" s="87" t="s">
        <v>122</v>
      </c>
      <c r="C32" s="85"/>
      <c r="D32" s="39"/>
      <c r="E32" s="39"/>
      <c r="F32" s="39"/>
      <c r="G32" s="38"/>
      <c r="H32" s="38"/>
      <c r="I32" s="38"/>
      <c r="J32" s="38"/>
      <c r="K32" s="38"/>
      <c r="L32" s="38"/>
      <c r="M32" s="22" t="s">
        <v>29</v>
      </c>
      <c r="N32" s="19"/>
      <c r="O32" s="11"/>
      <c r="P32" s="11"/>
      <c r="Q32" s="5"/>
      <c r="R32" s="5"/>
      <c r="S32" s="5"/>
    </row>
    <row r="33" spans="1:16" s="2" customFormat="1" ht="19.5" customHeight="1" hidden="1">
      <c r="A33" s="49" t="str">
        <f t="shared" si="0"/>
        <v>BESTAVARIPETA</v>
      </c>
      <c r="B33" s="87" t="s">
        <v>123</v>
      </c>
      <c r="C33" s="85"/>
      <c r="D33" s="39"/>
      <c r="E33" s="39"/>
      <c r="F33" s="39"/>
      <c r="G33" s="39"/>
      <c r="H33" s="41"/>
      <c r="I33" s="41"/>
      <c r="J33" s="39"/>
      <c r="K33" s="39"/>
      <c r="L33" s="39"/>
      <c r="M33" s="22" t="s">
        <v>30</v>
      </c>
      <c r="N33" s="18"/>
      <c r="O33" s="8"/>
      <c r="P33" s="1"/>
    </row>
    <row r="34" spans="1:16" s="2" customFormat="1" ht="19.5" customHeight="1" hidden="1">
      <c r="A34" s="49" t="str">
        <f t="shared" si="0"/>
        <v>CHANDRA SEKHARA PURAM</v>
      </c>
      <c r="B34" s="87" t="s">
        <v>124</v>
      </c>
      <c r="C34" s="85"/>
      <c r="D34" s="39"/>
      <c r="E34" s="39"/>
      <c r="F34" s="39"/>
      <c r="G34" s="39"/>
      <c r="H34" s="41"/>
      <c r="I34" s="41"/>
      <c r="J34" s="39"/>
      <c r="K34" s="39"/>
      <c r="L34" s="39"/>
      <c r="M34" s="22" t="s">
        <v>31</v>
      </c>
      <c r="N34" s="18"/>
      <c r="O34" s="8"/>
      <c r="P34" s="8"/>
    </row>
    <row r="35" spans="1:16" s="2" customFormat="1" ht="19.5" customHeight="1" hidden="1">
      <c r="A35" s="49" t="str">
        <f t="shared" si="0"/>
        <v>CHIMAKURTHY</v>
      </c>
      <c r="B35" s="87" t="s">
        <v>125</v>
      </c>
      <c r="C35" s="85"/>
      <c r="D35" s="39"/>
      <c r="E35" s="39"/>
      <c r="F35" s="39"/>
      <c r="G35" s="39"/>
      <c r="H35" s="41"/>
      <c r="I35" s="41"/>
      <c r="J35" s="39"/>
      <c r="K35" s="39"/>
      <c r="L35" s="39"/>
      <c r="M35" s="22" t="s">
        <v>32</v>
      </c>
      <c r="N35" s="18"/>
      <c r="O35" s="8"/>
      <c r="P35" s="8"/>
    </row>
    <row r="36" spans="1:16" s="2" customFormat="1" ht="19.5" customHeight="1" hidden="1">
      <c r="A36" s="49" t="str">
        <f t="shared" si="0"/>
        <v>CHINAGANJAM</v>
      </c>
      <c r="B36" s="87" t="s">
        <v>126</v>
      </c>
      <c r="C36" s="85"/>
      <c r="D36" s="39"/>
      <c r="E36" s="39"/>
      <c r="F36" s="39"/>
      <c r="G36" s="39"/>
      <c r="H36" s="41"/>
      <c r="I36" s="41"/>
      <c r="J36" s="39"/>
      <c r="K36" s="39"/>
      <c r="L36" s="39"/>
      <c r="M36" s="22" t="s">
        <v>33</v>
      </c>
      <c r="N36" s="18"/>
      <c r="O36" s="8"/>
      <c r="P36" s="8"/>
    </row>
    <row r="37" spans="1:16" s="2" customFormat="1" ht="19.5" customHeight="1" hidden="1">
      <c r="A37" s="49" t="str">
        <f t="shared" si="0"/>
        <v>CHIRALA</v>
      </c>
      <c r="B37" s="87" t="s">
        <v>127</v>
      </c>
      <c r="C37" s="85"/>
      <c r="D37" s="39"/>
      <c r="E37" s="39"/>
      <c r="F37" s="39"/>
      <c r="G37" s="39"/>
      <c r="H37" s="41"/>
      <c r="I37" s="41"/>
      <c r="J37" s="39"/>
      <c r="K37" s="39"/>
      <c r="L37" s="39"/>
      <c r="M37" s="22" t="s">
        <v>34</v>
      </c>
      <c r="N37" s="18"/>
      <c r="O37" s="8"/>
      <c r="P37" s="8"/>
    </row>
    <row r="38" spans="1:16" s="2" customFormat="1" ht="19.5" customHeight="1" hidden="1">
      <c r="A38" s="49" t="str">
        <f t="shared" si="0"/>
        <v>KAMBHAM</v>
      </c>
      <c r="B38" s="87" t="s">
        <v>128</v>
      </c>
      <c r="C38" s="85"/>
      <c r="D38" s="39"/>
      <c r="E38" s="39"/>
      <c r="F38" s="39"/>
      <c r="G38" s="39"/>
      <c r="H38" s="41"/>
      <c r="I38" s="41"/>
      <c r="J38" s="39"/>
      <c r="K38" s="39"/>
      <c r="L38" s="39"/>
      <c r="M38" s="22" t="s">
        <v>35</v>
      </c>
      <c r="N38" s="18"/>
      <c r="O38" s="8"/>
      <c r="P38" s="8"/>
    </row>
    <row r="39" spans="1:16" s="2" customFormat="1" ht="19.5" customHeight="1" hidden="1">
      <c r="A39" s="49" t="str">
        <f t="shared" si="0"/>
        <v>DARSI</v>
      </c>
      <c r="B39" s="87" t="s">
        <v>129</v>
      </c>
      <c r="C39" s="85"/>
      <c r="D39" s="39"/>
      <c r="E39" s="39"/>
      <c r="F39" s="39"/>
      <c r="G39" s="39"/>
      <c r="H39" s="41"/>
      <c r="I39" s="41"/>
      <c r="J39" s="39"/>
      <c r="K39" s="39"/>
      <c r="L39" s="39"/>
      <c r="M39" s="22" t="s">
        <v>36</v>
      </c>
      <c r="N39" s="18"/>
      <c r="O39" s="8"/>
      <c r="P39" s="8"/>
    </row>
    <row r="40" spans="1:16" s="2" customFormat="1" ht="19.5" customHeight="1" hidden="1">
      <c r="A40" s="49" t="str">
        <f t="shared" si="0"/>
        <v>DONAKONDA</v>
      </c>
      <c r="B40" s="87" t="s">
        <v>130</v>
      </c>
      <c r="C40" s="85"/>
      <c r="D40" s="39"/>
      <c r="E40" s="39"/>
      <c r="F40" s="39"/>
      <c r="G40" s="39"/>
      <c r="H40" s="41"/>
      <c r="I40" s="41"/>
      <c r="J40" s="39"/>
      <c r="K40" s="39"/>
      <c r="L40" s="39"/>
      <c r="M40" s="22" t="s">
        <v>37</v>
      </c>
      <c r="N40" s="18"/>
      <c r="O40" s="8"/>
      <c r="P40" s="8"/>
    </row>
    <row r="41" spans="1:18" s="2" customFormat="1" ht="19.5" customHeight="1" hidden="1">
      <c r="A41" s="49" t="str">
        <f t="shared" si="0"/>
        <v>DORNALA</v>
      </c>
      <c r="B41" s="87" t="s">
        <v>131</v>
      </c>
      <c r="C41" s="85"/>
      <c r="D41" s="39"/>
      <c r="E41" s="39"/>
      <c r="F41" s="39"/>
      <c r="G41" s="39"/>
      <c r="H41" s="41"/>
      <c r="I41" s="41"/>
      <c r="J41" s="39"/>
      <c r="K41" s="42"/>
      <c r="L41" s="43"/>
      <c r="M41" s="23" t="s">
        <v>38</v>
      </c>
      <c r="N41" s="20"/>
      <c r="O41" s="13"/>
      <c r="P41" s="12"/>
      <c r="R41" s="2" t="e">
        <f>DATEVALUE(O42)</f>
        <v>#VALUE!</v>
      </c>
    </row>
    <row r="42" spans="1:16" s="2" customFormat="1" ht="19.5" customHeight="1" hidden="1">
      <c r="A42" s="49" t="str">
        <f t="shared" si="0"/>
        <v>GIDDALURU</v>
      </c>
      <c r="B42" s="87" t="s">
        <v>132</v>
      </c>
      <c r="C42" s="85"/>
      <c r="D42" s="39"/>
      <c r="E42" s="39"/>
      <c r="F42" s="39"/>
      <c r="G42" s="39"/>
      <c r="H42" s="41"/>
      <c r="I42" s="41"/>
      <c r="J42" s="39"/>
      <c r="K42" s="42"/>
      <c r="L42" s="43"/>
      <c r="M42" s="23" t="s">
        <v>39</v>
      </c>
      <c r="N42" s="20"/>
      <c r="O42" s="13"/>
      <c r="P42" s="12"/>
    </row>
    <row r="43" spans="1:16" s="2" customFormat="1" ht="19.5" customHeight="1" hidden="1">
      <c r="A43" s="49" t="str">
        <f t="shared" si="0"/>
        <v>GUDLURU</v>
      </c>
      <c r="B43" s="87" t="s">
        <v>133</v>
      </c>
      <c r="C43" s="85"/>
      <c r="D43" s="39"/>
      <c r="E43" s="39"/>
      <c r="F43" s="39"/>
      <c r="G43" s="39"/>
      <c r="H43" s="41"/>
      <c r="I43" s="41"/>
      <c r="J43" s="39"/>
      <c r="K43" s="42"/>
      <c r="L43" s="43"/>
      <c r="M43" s="23" t="s">
        <v>40</v>
      </c>
      <c r="N43" s="20"/>
      <c r="O43" s="13"/>
      <c r="P43" s="8"/>
    </row>
    <row r="44" spans="1:16" s="2" customFormat="1" ht="19.5" customHeight="1" hidden="1">
      <c r="A44" s="49" t="str">
        <f t="shared" si="0"/>
        <v>HANUMANTHUNIPADU</v>
      </c>
      <c r="B44" s="87" t="s">
        <v>134</v>
      </c>
      <c r="C44" s="85"/>
      <c r="D44" s="39"/>
      <c r="E44" s="39"/>
      <c r="F44" s="39"/>
      <c r="G44" s="39"/>
      <c r="H44" s="41"/>
      <c r="I44" s="41"/>
      <c r="J44" s="39"/>
      <c r="K44" s="39"/>
      <c r="L44" s="39"/>
      <c r="M44" s="22" t="s">
        <v>41</v>
      </c>
      <c r="N44" s="18"/>
      <c r="O44" s="8"/>
      <c r="P44" s="8"/>
    </row>
    <row r="45" spans="1:16" s="2" customFormat="1" ht="19.5" customHeight="1" hidden="1">
      <c r="A45" s="49" t="str">
        <f t="shared" si="0"/>
        <v>INKOLE</v>
      </c>
      <c r="B45" s="87" t="s">
        <v>135</v>
      </c>
      <c r="C45" s="85"/>
      <c r="D45" s="39"/>
      <c r="E45" s="39"/>
      <c r="F45" s="39"/>
      <c r="G45" s="39"/>
      <c r="H45" s="41"/>
      <c r="I45" s="41"/>
      <c r="J45" s="39"/>
      <c r="K45" s="39"/>
      <c r="L45" s="39"/>
      <c r="M45" s="22" t="s">
        <v>42</v>
      </c>
      <c r="N45" s="18"/>
      <c r="O45" s="8"/>
      <c r="P45" s="8"/>
    </row>
    <row r="46" spans="1:16" s="2" customFormat="1" ht="19.5" customHeight="1" hidden="1">
      <c r="A46" s="49" t="str">
        <f t="shared" si="0"/>
        <v>J.PANGULURU</v>
      </c>
      <c r="B46" s="87" t="s">
        <v>136</v>
      </c>
      <c r="C46" s="85"/>
      <c r="D46" s="39"/>
      <c r="E46" s="39"/>
      <c r="F46" s="39"/>
      <c r="G46" s="39"/>
      <c r="H46" s="41"/>
      <c r="I46" s="41"/>
      <c r="J46" s="39"/>
      <c r="K46" s="39"/>
      <c r="L46" s="39"/>
      <c r="M46" s="22" t="s">
        <v>43</v>
      </c>
      <c r="N46" s="18"/>
      <c r="O46" s="8"/>
      <c r="P46" s="8"/>
    </row>
    <row r="47" spans="1:16" s="2" customFormat="1" ht="19.5" customHeight="1" hidden="1">
      <c r="A47" s="49" t="str">
        <f t="shared" si="0"/>
        <v>KANDUKURU</v>
      </c>
      <c r="B47" s="87" t="s">
        <v>137</v>
      </c>
      <c r="C47" s="85"/>
      <c r="D47" s="39"/>
      <c r="E47" s="39"/>
      <c r="F47" s="39"/>
      <c r="G47" s="39"/>
      <c r="H47" s="41"/>
      <c r="I47" s="41"/>
      <c r="J47" s="39"/>
      <c r="K47" s="39"/>
      <c r="L47" s="39"/>
      <c r="M47" s="22" t="s">
        <v>44</v>
      </c>
      <c r="N47" s="18"/>
      <c r="O47" s="8"/>
      <c r="P47" s="8"/>
    </row>
    <row r="48" spans="1:16" s="2" customFormat="1" ht="19.5" customHeight="1" hidden="1">
      <c r="A48" s="49" t="str">
        <f t="shared" si="0"/>
        <v>KANIGIRI</v>
      </c>
      <c r="B48" s="87" t="s">
        <v>138</v>
      </c>
      <c r="C48" s="85"/>
      <c r="D48" s="39"/>
      <c r="E48" s="39"/>
      <c r="F48" s="39"/>
      <c r="G48" s="39"/>
      <c r="H48" s="41"/>
      <c r="I48" s="41"/>
      <c r="J48" s="39"/>
      <c r="K48" s="39"/>
      <c r="L48" s="39"/>
      <c r="M48" s="22" t="s">
        <v>45</v>
      </c>
      <c r="N48" s="18"/>
      <c r="O48" s="8"/>
      <c r="P48" s="8"/>
    </row>
    <row r="49" spans="1:16" s="2" customFormat="1" ht="19.5" customHeight="1" hidden="1">
      <c r="A49" s="49" t="str">
        <f t="shared" si="0"/>
        <v>KARAMCHEDU</v>
      </c>
      <c r="B49" s="87" t="s">
        <v>139</v>
      </c>
      <c r="C49" s="85"/>
      <c r="D49" s="39"/>
      <c r="E49" s="39"/>
      <c r="F49" s="39"/>
      <c r="G49" s="39"/>
      <c r="H49" s="41"/>
      <c r="I49" s="41"/>
      <c r="J49" s="39"/>
      <c r="K49" s="39"/>
      <c r="L49" s="39"/>
      <c r="M49" s="22" t="s">
        <v>46</v>
      </c>
      <c r="N49" s="18"/>
      <c r="O49" s="8"/>
      <c r="P49" s="8"/>
    </row>
    <row r="50" spans="1:16" s="2" customFormat="1" ht="19.5" customHeight="1" hidden="1">
      <c r="A50" s="49" t="str">
        <f t="shared" si="0"/>
        <v>KOMAROLE</v>
      </c>
      <c r="B50" s="87" t="s">
        <v>140</v>
      </c>
      <c r="C50" s="85"/>
      <c r="D50" s="39"/>
      <c r="E50" s="39"/>
      <c r="F50" s="39"/>
      <c r="G50" s="39"/>
      <c r="H50" s="41"/>
      <c r="I50" s="41"/>
      <c r="J50" s="39"/>
      <c r="K50" s="39"/>
      <c r="L50" s="39"/>
      <c r="M50" s="22" t="s">
        <v>47</v>
      </c>
      <c r="N50" s="18"/>
      <c r="O50" s="8"/>
      <c r="P50" s="8"/>
    </row>
    <row r="51" spans="1:16" s="2" customFormat="1" ht="19.5" customHeight="1" hidden="1">
      <c r="A51" s="49" t="str">
        <f t="shared" si="0"/>
        <v>KONAKANAMITLA</v>
      </c>
      <c r="B51" s="87" t="s">
        <v>141</v>
      </c>
      <c r="C51" s="85"/>
      <c r="D51" s="39"/>
      <c r="E51" s="39"/>
      <c r="F51" s="39"/>
      <c r="G51" s="39"/>
      <c r="H51" s="41"/>
      <c r="I51" s="41"/>
      <c r="J51" s="39"/>
      <c r="K51" s="39"/>
      <c r="L51" s="39"/>
      <c r="M51" s="22" t="s">
        <v>48</v>
      </c>
      <c r="N51" s="18"/>
      <c r="O51" s="8"/>
      <c r="P51" s="8"/>
    </row>
    <row r="52" spans="1:16" s="2" customFormat="1" ht="19.5" customHeight="1" hidden="1">
      <c r="A52" s="49" t="str">
        <f t="shared" si="0"/>
        <v>KONDAPI</v>
      </c>
      <c r="B52" s="87" t="s">
        <v>142</v>
      </c>
      <c r="C52" s="85"/>
      <c r="D52" s="39"/>
      <c r="E52" s="39"/>
      <c r="F52" s="39"/>
      <c r="G52" s="39"/>
      <c r="H52" s="41"/>
      <c r="I52" s="41"/>
      <c r="J52" s="39"/>
      <c r="K52" s="39"/>
      <c r="L52" s="39"/>
      <c r="M52" s="22" t="s">
        <v>49</v>
      </c>
      <c r="N52" s="18"/>
      <c r="O52" s="8"/>
      <c r="P52" s="8"/>
    </row>
    <row r="53" spans="1:14" s="2" customFormat="1" ht="19.5" customHeight="1" hidden="1">
      <c r="A53" s="49" t="str">
        <f t="shared" si="0"/>
        <v>KORISAPADU</v>
      </c>
      <c r="B53" s="87" t="s">
        <v>143</v>
      </c>
      <c r="C53" s="85"/>
      <c r="D53" s="39"/>
      <c r="E53" s="39"/>
      <c r="F53" s="39"/>
      <c r="G53" s="39"/>
      <c r="H53" s="39"/>
      <c r="I53" s="39"/>
      <c r="J53" s="39"/>
      <c r="K53" s="39"/>
      <c r="L53" s="39"/>
      <c r="M53" s="22" t="s">
        <v>50</v>
      </c>
      <c r="N53" s="18"/>
    </row>
    <row r="54" spans="1:14" s="2" customFormat="1" ht="19.5" customHeight="1" hidden="1">
      <c r="A54" s="49" t="str">
        <f t="shared" si="0"/>
        <v>KOTHAPATNAM</v>
      </c>
      <c r="B54" s="87" t="s">
        <v>144</v>
      </c>
      <c r="C54" s="85"/>
      <c r="D54" s="39"/>
      <c r="E54" s="39"/>
      <c r="F54" s="39"/>
      <c r="G54" s="39"/>
      <c r="H54" s="39"/>
      <c r="I54" s="39"/>
      <c r="J54" s="39"/>
      <c r="K54" s="39"/>
      <c r="L54" s="39"/>
      <c r="M54" s="22" t="s">
        <v>51</v>
      </c>
      <c r="N54" s="18"/>
    </row>
    <row r="55" spans="1:14" s="2" customFormat="1" ht="19.5" customHeight="1" hidden="1">
      <c r="A55" s="49" t="str">
        <f t="shared" si="0"/>
        <v>KURICHEDU</v>
      </c>
      <c r="B55" s="87" t="s">
        <v>145</v>
      </c>
      <c r="C55" s="85"/>
      <c r="D55" s="39"/>
      <c r="E55" s="39"/>
      <c r="F55" s="39"/>
      <c r="G55" s="39"/>
      <c r="H55" s="39"/>
      <c r="I55" s="39"/>
      <c r="J55" s="39"/>
      <c r="K55" s="39"/>
      <c r="L55" s="39"/>
      <c r="M55" s="22" t="s">
        <v>52</v>
      </c>
      <c r="N55" s="18"/>
    </row>
    <row r="56" spans="1:14" s="2" customFormat="1" ht="19.5" customHeight="1" hidden="1">
      <c r="A56" s="49" t="str">
        <f t="shared" si="0"/>
        <v>LINGASAMUDRAM</v>
      </c>
      <c r="B56" s="87" t="s">
        <v>146</v>
      </c>
      <c r="C56" s="85"/>
      <c r="D56" s="39"/>
      <c r="E56" s="39"/>
      <c r="F56" s="39"/>
      <c r="G56" s="39"/>
      <c r="H56" s="39"/>
      <c r="I56" s="39"/>
      <c r="J56" s="39"/>
      <c r="K56" s="39"/>
      <c r="L56" s="39"/>
      <c r="M56" s="22" t="s">
        <v>53</v>
      </c>
      <c r="N56" s="18"/>
    </row>
    <row r="57" spans="1:14" s="2" customFormat="1" ht="19.5" customHeight="1" hidden="1">
      <c r="A57" s="49" t="str">
        <f t="shared" si="0"/>
        <v>MADDIPADU</v>
      </c>
      <c r="B57" s="87" t="s">
        <v>147</v>
      </c>
      <c r="C57" s="85"/>
      <c r="D57" s="39"/>
      <c r="E57" s="39"/>
      <c r="F57" s="39"/>
      <c r="G57" s="39"/>
      <c r="H57" s="39"/>
      <c r="I57" s="39"/>
      <c r="J57" s="39"/>
      <c r="K57" s="39"/>
      <c r="L57" s="39"/>
      <c r="M57" s="22" t="s">
        <v>54</v>
      </c>
      <c r="N57" s="18"/>
    </row>
    <row r="58" spans="1:14" s="2" customFormat="1" ht="19.5" customHeight="1" hidden="1">
      <c r="A58" s="49" t="str">
        <f t="shared" si="0"/>
        <v>MARKAPURAM</v>
      </c>
      <c r="B58" s="87" t="s">
        <v>148</v>
      </c>
      <c r="C58" s="85"/>
      <c r="D58" s="39"/>
      <c r="E58" s="39"/>
      <c r="F58" s="39"/>
      <c r="G58" s="39"/>
      <c r="H58" s="39"/>
      <c r="I58" s="39"/>
      <c r="J58" s="39"/>
      <c r="K58" s="39"/>
      <c r="L58" s="39"/>
      <c r="M58" s="22" t="s">
        <v>55</v>
      </c>
      <c r="N58" s="18"/>
    </row>
    <row r="59" spans="1:14" s="2" customFormat="1" ht="19.5" customHeight="1" hidden="1">
      <c r="A59" s="49" t="str">
        <f t="shared" si="0"/>
        <v>MARRIPUDI</v>
      </c>
      <c r="B59" s="87" t="s">
        <v>149</v>
      </c>
      <c r="C59" s="44"/>
      <c r="D59" s="39"/>
      <c r="E59" s="39"/>
      <c r="F59" s="39"/>
      <c r="G59" s="39"/>
      <c r="H59" s="39"/>
      <c r="I59" s="39"/>
      <c r="J59" s="39"/>
      <c r="K59" s="39"/>
      <c r="L59" s="39"/>
      <c r="M59" s="22" t="s">
        <v>56</v>
      </c>
      <c r="N59" s="18"/>
    </row>
    <row r="60" spans="1:14" s="2" customFormat="1" ht="19.5" customHeight="1" hidden="1">
      <c r="A60" s="49" t="str">
        <f t="shared" si="0"/>
        <v>MARTUR</v>
      </c>
      <c r="B60" s="87" t="s">
        <v>150</v>
      </c>
      <c r="C60" s="44"/>
      <c r="D60" s="39"/>
      <c r="E60" s="39"/>
      <c r="F60" s="39"/>
      <c r="G60" s="39"/>
      <c r="H60" s="39"/>
      <c r="I60" s="39"/>
      <c r="J60" s="39"/>
      <c r="K60" s="39"/>
      <c r="L60" s="39"/>
      <c r="M60" s="22" t="s">
        <v>57</v>
      </c>
      <c r="N60" s="18"/>
    </row>
    <row r="61" spans="1:14" s="2" customFormat="1" ht="19.5" customHeight="1" hidden="1">
      <c r="A61" s="49" t="str">
        <f t="shared" si="0"/>
        <v>MUNDLAMUR</v>
      </c>
      <c r="B61" s="87" t="s">
        <v>151</v>
      </c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22" t="s">
        <v>58</v>
      </c>
      <c r="N61" s="18"/>
    </row>
    <row r="62" spans="1:14" s="2" customFormat="1" ht="19.5" customHeight="1" hidden="1">
      <c r="A62" s="49" t="str">
        <f t="shared" si="0"/>
        <v>NAGULUPPALAPADU</v>
      </c>
      <c r="B62" s="87" t="s">
        <v>152</v>
      </c>
      <c r="C62" s="45"/>
      <c r="D62" s="39"/>
      <c r="E62" s="39"/>
      <c r="F62" s="39"/>
      <c r="G62" s="39"/>
      <c r="H62" s="39"/>
      <c r="I62" s="39"/>
      <c r="J62" s="39"/>
      <c r="K62" s="39"/>
      <c r="L62" s="39"/>
      <c r="M62" s="22" t="s">
        <v>59</v>
      </c>
      <c r="N62" s="18"/>
    </row>
    <row r="63" spans="1:14" s="2" customFormat="1" ht="19.5" customHeight="1" hidden="1">
      <c r="A63" s="49" t="str">
        <f t="shared" si="0"/>
        <v>ONGOLE</v>
      </c>
      <c r="B63" s="87" t="s">
        <v>153</v>
      </c>
      <c r="C63" s="45"/>
      <c r="D63" s="39"/>
      <c r="E63" s="39"/>
      <c r="F63" s="39"/>
      <c r="G63" s="39"/>
      <c r="H63" s="39"/>
      <c r="I63" s="39"/>
      <c r="J63" s="39"/>
      <c r="K63" s="39"/>
      <c r="L63" s="39"/>
      <c r="M63" s="22" t="s">
        <v>60</v>
      </c>
      <c r="N63" s="18"/>
    </row>
    <row r="64" spans="1:14" s="2" customFormat="1" ht="19.5" customHeight="1" hidden="1">
      <c r="A64" s="49" t="str">
        <f t="shared" si="0"/>
        <v>PEDACHERLOPALLI</v>
      </c>
      <c r="B64" s="87" t="s">
        <v>154</v>
      </c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22" t="s">
        <v>61</v>
      </c>
      <c r="N64" s="18"/>
    </row>
    <row r="65" spans="1:14" s="2" customFormat="1" ht="19.5" customHeight="1" hidden="1">
      <c r="A65" s="49" t="str">
        <f t="shared" si="0"/>
        <v>PAMUR</v>
      </c>
      <c r="B65" s="87" t="s">
        <v>155</v>
      </c>
      <c r="C65" s="46"/>
      <c r="D65" s="39"/>
      <c r="E65" s="39"/>
      <c r="F65" s="39"/>
      <c r="G65" s="39"/>
      <c r="H65" s="39"/>
      <c r="I65" s="39"/>
      <c r="J65" s="39"/>
      <c r="K65" s="39"/>
      <c r="L65" s="39"/>
      <c r="M65" s="22" t="s">
        <v>62</v>
      </c>
      <c r="N65" s="18"/>
    </row>
    <row r="66" spans="1:14" s="2" customFormat="1" ht="19.5" customHeight="1" hidden="1">
      <c r="A66" s="49" t="str">
        <f t="shared" si="0"/>
        <v>PARCHUR</v>
      </c>
      <c r="B66" s="87" t="s">
        <v>156</v>
      </c>
      <c r="C66" s="45"/>
      <c r="D66" s="39"/>
      <c r="E66" s="39"/>
      <c r="F66" s="39"/>
      <c r="G66" s="39"/>
      <c r="H66" s="39"/>
      <c r="I66" s="39"/>
      <c r="J66" s="39"/>
      <c r="K66" s="39"/>
      <c r="L66" s="39"/>
      <c r="M66" s="22" t="s">
        <v>63</v>
      </c>
      <c r="N66" s="18"/>
    </row>
    <row r="67" spans="1:14" s="2" customFormat="1" ht="19.5" customHeight="1" hidden="1">
      <c r="A67" s="49" t="str">
        <f t="shared" si="0"/>
        <v>PEDARAVEEDU</v>
      </c>
      <c r="B67" s="87" t="s">
        <v>157</v>
      </c>
      <c r="C67" s="44"/>
      <c r="D67" s="39"/>
      <c r="E67" s="39"/>
      <c r="F67" s="39"/>
      <c r="G67" s="39"/>
      <c r="H67" s="39"/>
      <c r="I67" s="39"/>
      <c r="J67" s="39"/>
      <c r="K67" s="39"/>
      <c r="L67" s="39"/>
      <c r="M67" s="22" t="s">
        <v>64</v>
      </c>
      <c r="N67" s="18"/>
    </row>
    <row r="68" spans="1:14" s="2" customFormat="1" ht="19.5" customHeight="1" hidden="1">
      <c r="A68" s="49" t="str">
        <f t="shared" si="0"/>
        <v>PODILI</v>
      </c>
      <c r="B68" s="87" t="s">
        <v>158</v>
      </c>
      <c r="C68" s="85"/>
      <c r="D68" s="39"/>
      <c r="E68" s="39"/>
      <c r="F68" s="39"/>
      <c r="G68" s="39"/>
      <c r="H68" s="39"/>
      <c r="I68" s="39"/>
      <c r="J68" s="39"/>
      <c r="K68" s="39"/>
      <c r="L68" s="39"/>
      <c r="M68" s="22" t="s">
        <v>65</v>
      </c>
      <c r="N68" s="18"/>
    </row>
    <row r="69" spans="1:14" s="2" customFormat="1" ht="19.5" customHeight="1" hidden="1">
      <c r="A69" s="49" t="str">
        <f t="shared" si="0"/>
        <v>PONNALUR</v>
      </c>
      <c r="B69" s="87" t="s">
        <v>159</v>
      </c>
      <c r="C69" s="85"/>
      <c r="D69" s="39"/>
      <c r="E69" s="39"/>
      <c r="F69" s="39"/>
      <c r="G69" s="39"/>
      <c r="H69" s="39"/>
      <c r="I69" s="39"/>
      <c r="J69" s="39"/>
      <c r="K69" s="39"/>
      <c r="L69" s="39"/>
      <c r="M69" s="22" t="s">
        <v>66</v>
      </c>
      <c r="N69" s="18"/>
    </row>
    <row r="70" spans="1:14" s="2" customFormat="1" ht="19.5" customHeight="1" hidden="1">
      <c r="A70" s="49" t="str">
        <f t="shared" si="0"/>
        <v>PULLALACHERUVU</v>
      </c>
      <c r="B70" s="87" t="s">
        <v>160</v>
      </c>
      <c r="C70" s="85"/>
      <c r="D70" s="39"/>
      <c r="E70" s="39"/>
      <c r="F70" s="39"/>
      <c r="G70" s="39"/>
      <c r="H70" s="39"/>
      <c r="I70" s="39"/>
      <c r="J70" s="39"/>
      <c r="K70" s="39"/>
      <c r="L70" s="39"/>
      <c r="M70" s="22" t="s">
        <v>67</v>
      </c>
      <c r="N70" s="18"/>
    </row>
    <row r="71" spans="1:14" s="2" customFormat="1" ht="19.5" customHeight="1" hidden="1">
      <c r="A71" s="49" t="str">
        <f t="shared" si="0"/>
        <v>RACHARLA</v>
      </c>
      <c r="B71" s="87" t="s">
        <v>161</v>
      </c>
      <c r="C71" s="85"/>
      <c r="D71" s="39"/>
      <c r="E71" s="39"/>
      <c r="F71" s="39"/>
      <c r="G71" s="39"/>
      <c r="H71" s="39"/>
      <c r="I71" s="39"/>
      <c r="J71" s="39"/>
      <c r="K71" s="39"/>
      <c r="L71" s="39"/>
      <c r="M71" s="22" t="s">
        <v>68</v>
      </c>
      <c r="N71" s="18"/>
    </row>
    <row r="72" spans="1:14" s="2" customFormat="1" ht="19.5" customHeight="1" hidden="1">
      <c r="A72" s="49" t="str">
        <f t="shared" si="0"/>
        <v>SANTHANUTHALA PADU</v>
      </c>
      <c r="B72" s="87" t="s">
        <v>162</v>
      </c>
      <c r="C72" s="85"/>
      <c r="D72" s="39"/>
      <c r="E72" s="39"/>
      <c r="F72" s="39"/>
      <c r="G72" s="39"/>
      <c r="H72" s="39"/>
      <c r="I72" s="39"/>
      <c r="J72" s="39"/>
      <c r="K72" s="39"/>
      <c r="L72" s="39"/>
      <c r="M72" s="22" t="s">
        <v>69</v>
      </c>
      <c r="N72" s="18"/>
    </row>
    <row r="73" spans="1:14" s="2" customFormat="1" ht="19.5" customHeight="1" hidden="1">
      <c r="A73" s="49" t="str">
        <f t="shared" si="0"/>
        <v>SINGARAYAKONDA</v>
      </c>
      <c r="B73" s="87" t="s">
        <v>163</v>
      </c>
      <c r="C73" s="85"/>
      <c r="D73" s="39"/>
      <c r="E73" s="39"/>
      <c r="F73" s="39"/>
      <c r="G73" s="39"/>
      <c r="H73" s="39"/>
      <c r="I73" s="39"/>
      <c r="J73" s="39"/>
      <c r="K73" s="39"/>
      <c r="L73" s="39"/>
      <c r="M73" s="22" t="s">
        <v>70</v>
      </c>
      <c r="N73" s="18"/>
    </row>
    <row r="74" spans="1:14" s="2" customFormat="1" ht="19.5" customHeight="1" hidden="1">
      <c r="A74" s="49" t="str">
        <f t="shared" si="0"/>
        <v>SANTHAMAGULUR</v>
      </c>
      <c r="B74" s="87" t="s">
        <v>164</v>
      </c>
      <c r="C74" s="85"/>
      <c r="D74" s="39"/>
      <c r="E74" s="39"/>
      <c r="F74" s="39"/>
      <c r="G74" s="39"/>
      <c r="H74" s="39"/>
      <c r="I74" s="39"/>
      <c r="J74" s="39"/>
      <c r="K74" s="39"/>
      <c r="L74" s="39"/>
      <c r="M74" s="22" t="s">
        <v>71</v>
      </c>
      <c r="N74" s="18"/>
    </row>
    <row r="75" spans="1:14" s="2" customFormat="1" ht="19.5" customHeight="1" hidden="1">
      <c r="A75" s="49" t="str">
        <f t="shared" si="0"/>
        <v>THALLUR</v>
      </c>
      <c r="B75" s="87" t="s">
        <v>165</v>
      </c>
      <c r="C75" s="85"/>
      <c r="D75" s="39"/>
      <c r="E75" s="39"/>
      <c r="F75" s="39"/>
      <c r="G75" s="39"/>
      <c r="H75" s="39"/>
      <c r="I75" s="39"/>
      <c r="J75" s="39"/>
      <c r="K75" s="39"/>
      <c r="L75" s="39"/>
      <c r="M75" s="22" t="s">
        <v>72</v>
      </c>
      <c r="N75" s="18"/>
    </row>
    <row r="76" spans="1:14" s="2" customFormat="1" ht="19.5" customHeight="1" hidden="1">
      <c r="A76" s="49" t="str">
        <f t="shared" si="0"/>
        <v>TANGUTUR</v>
      </c>
      <c r="B76" s="87" t="s">
        <v>166</v>
      </c>
      <c r="C76" s="85"/>
      <c r="D76" s="39"/>
      <c r="E76" s="39"/>
      <c r="F76" s="39"/>
      <c r="G76" s="39"/>
      <c r="H76" s="39"/>
      <c r="I76" s="39"/>
      <c r="J76" s="39"/>
      <c r="K76" s="39"/>
      <c r="L76" s="39"/>
      <c r="M76" s="22" t="s">
        <v>73</v>
      </c>
      <c r="N76" s="18"/>
    </row>
    <row r="77" spans="1:14" s="2" customFormat="1" ht="19.5" customHeight="1" hidden="1">
      <c r="A77" s="49" t="str">
        <f t="shared" si="0"/>
        <v>TARLUPADU</v>
      </c>
      <c r="B77" s="87" t="s">
        <v>167</v>
      </c>
      <c r="C77" s="85"/>
      <c r="D77" s="39"/>
      <c r="E77" s="39"/>
      <c r="F77" s="39"/>
      <c r="G77" s="39"/>
      <c r="H77" s="39"/>
      <c r="I77" s="39"/>
      <c r="J77" s="39"/>
      <c r="K77" s="39"/>
      <c r="L77" s="39"/>
      <c r="M77" s="22" t="s">
        <v>74</v>
      </c>
      <c r="N77" s="18"/>
    </row>
    <row r="78" spans="1:14" s="2" customFormat="1" ht="19.5" customHeight="1" hidden="1">
      <c r="A78" s="49" t="str">
        <f t="shared" si="0"/>
        <v>THRIPURANTHAKAM</v>
      </c>
      <c r="B78" s="87" t="s">
        <v>168</v>
      </c>
      <c r="C78" s="85"/>
      <c r="D78" s="39"/>
      <c r="E78" s="39"/>
      <c r="F78" s="39"/>
      <c r="G78" s="39"/>
      <c r="H78" s="39"/>
      <c r="I78" s="39"/>
      <c r="J78" s="39"/>
      <c r="K78" s="39"/>
      <c r="L78" s="39"/>
      <c r="M78" s="22" t="s">
        <v>75</v>
      </c>
      <c r="N78" s="18"/>
    </row>
    <row r="79" spans="1:14" s="2" customFormat="1" ht="19.5" customHeight="1" hidden="1">
      <c r="A79" s="49" t="str">
        <f t="shared" si="0"/>
        <v>ULAVAPADU</v>
      </c>
      <c r="B79" s="87" t="s">
        <v>169</v>
      </c>
      <c r="C79" s="85"/>
      <c r="D79" s="39"/>
      <c r="E79" s="39"/>
      <c r="F79" s="39"/>
      <c r="G79" s="39"/>
      <c r="H79" s="39"/>
      <c r="I79" s="39"/>
      <c r="J79" s="39"/>
      <c r="K79" s="39"/>
      <c r="L79" s="39"/>
      <c r="M79" s="22" t="s">
        <v>76</v>
      </c>
      <c r="N79" s="18"/>
    </row>
    <row r="80" spans="1:14" s="2" customFormat="1" ht="19.5" customHeight="1" hidden="1">
      <c r="A80" s="49" t="str">
        <f t="shared" si="0"/>
        <v>VALETIVARI PALEM</v>
      </c>
      <c r="B80" s="87" t="s">
        <v>170</v>
      </c>
      <c r="C80" s="85"/>
      <c r="D80" s="39"/>
      <c r="E80" s="39"/>
      <c r="F80" s="39"/>
      <c r="G80" s="39"/>
      <c r="H80" s="39"/>
      <c r="I80" s="39"/>
      <c r="J80" s="39"/>
      <c r="K80" s="39"/>
      <c r="L80" s="39"/>
      <c r="M80" s="22" t="s">
        <v>77</v>
      </c>
      <c r="N80" s="18"/>
    </row>
    <row r="81" spans="1:14" s="2" customFormat="1" ht="19.5" customHeight="1" hidden="1">
      <c r="A81" s="49" t="str">
        <f t="shared" si="0"/>
        <v>VELIGANDLA</v>
      </c>
      <c r="B81" s="87" t="s">
        <v>171</v>
      </c>
      <c r="C81" s="85"/>
      <c r="D81" s="39"/>
      <c r="E81" s="39"/>
      <c r="F81" s="39"/>
      <c r="G81" s="39"/>
      <c r="H81" s="39"/>
      <c r="I81" s="39"/>
      <c r="J81" s="39"/>
      <c r="K81" s="39"/>
      <c r="L81" s="39"/>
      <c r="M81" s="22" t="s">
        <v>78</v>
      </c>
      <c r="N81" s="18"/>
    </row>
    <row r="82" spans="1:14" s="2" customFormat="1" ht="19.5" customHeight="1" hidden="1">
      <c r="A82" s="49" t="str">
        <f t="shared" si="0"/>
        <v>VETAPALEM</v>
      </c>
      <c r="B82" s="87" t="s">
        <v>172</v>
      </c>
      <c r="C82" s="85"/>
      <c r="D82" s="39"/>
      <c r="E82" s="39"/>
      <c r="F82" s="39"/>
      <c r="G82" s="39"/>
      <c r="H82" s="39"/>
      <c r="I82" s="39"/>
      <c r="J82" s="39"/>
      <c r="K82" s="39"/>
      <c r="L82" s="39"/>
      <c r="M82" s="22" t="s">
        <v>79</v>
      </c>
      <c r="N82" s="18"/>
    </row>
    <row r="83" spans="1:14" s="2" customFormat="1" ht="19.5" customHeight="1" hidden="1">
      <c r="A83" s="49" t="str">
        <f t="shared" si="0"/>
        <v>YARRAGONDAPALEM</v>
      </c>
      <c r="B83" s="87" t="s">
        <v>173</v>
      </c>
      <c r="C83" s="85"/>
      <c r="D83" s="39"/>
      <c r="E83" s="39"/>
      <c r="F83" s="39"/>
      <c r="G83" s="39"/>
      <c r="H83" s="39"/>
      <c r="I83" s="39"/>
      <c r="J83" s="39"/>
      <c r="K83" s="39"/>
      <c r="L83" s="39"/>
      <c r="M83" s="22" t="s">
        <v>80</v>
      </c>
      <c r="N83" s="18"/>
    </row>
    <row r="84" spans="1:14" s="2" customFormat="1" ht="19.5" customHeight="1" hidden="1">
      <c r="A84" s="49" t="str">
        <f t="shared" si="0"/>
        <v>YADDANAPUDI</v>
      </c>
      <c r="B84" s="87" t="s">
        <v>174</v>
      </c>
      <c r="C84" s="85"/>
      <c r="D84" s="39"/>
      <c r="E84" s="39"/>
      <c r="F84" s="39"/>
      <c r="G84" s="39"/>
      <c r="H84" s="39"/>
      <c r="I84" s="39"/>
      <c r="J84" s="39"/>
      <c r="K84" s="39"/>
      <c r="L84" s="39"/>
      <c r="M84" s="22" t="s">
        <v>81</v>
      </c>
      <c r="N84" s="18"/>
    </row>
    <row r="85" spans="1:14" s="2" customFormat="1" ht="19.5" customHeight="1" hidden="1">
      <c r="A85" s="49" t="str">
        <f t="shared" si="0"/>
        <v>JARUGUMALLI</v>
      </c>
      <c r="B85" s="87" t="s">
        <v>175</v>
      </c>
      <c r="C85" s="85"/>
      <c r="D85" s="39"/>
      <c r="E85" s="39"/>
      <c r="F85" s="39"/>
      <c r="G85" s="39"/>
      <c r="H85" s="39"/>
      <c r="I85" s="39"/>
      <c r="J85" s="39"/>
      <c r="K85" s="39"/>
      <c r="L85" s="39"/>
      <c r="M85" s="22" t="s">
        <v>82</v>
      </c>
      <c r="N85" s="18"/>
    </row>
    <row r="86" spans="1:14" ht="8.25" customHeight="1" hidden="1">
      <c r="A86" s="8"/>
      <c r="B86" s="86"/>
      <c r="C86" s="8"/>
      <c r="D86" s="8"/>
      <c r="E86" s="8"/>
      <c r="M86" s="2"/>
      <c r="N86" s="2"/>
    </row>
    <row r="87" spans="1:14" ht="31.5" customHeight="1" hidden="1">
      <c r="A87" s="8"/>
      <c r="B87" s="126" t="str">
        <f>CONCATENATE(B18," :: ",C3," ","NSLRiùª«sLæRiLi")</f>
        <v>ALiúµ³R¶úxms®µ¶[a`P HNRPù DFyµ³yù¸R¶V |mns²R¶lLi[xtsQ©±s :: ప్రకాశం జిల్లా శాఖ NSLRiùª«sLæRiLi</v>
      </c>
      <c r="C87" s="127"/>
      <c r="D87" s="127"/>
      <c r="E87" s="127"/>
      <c r="F87" s="127"/>
      <c r="G87" s="128"/>
      <c r="M87" s="2"/>
      <c r="N87" s="2"/>
    </row>
    <row r="88" spans="1:14" ht="19.5" customHeight="1" hidden="1">
      <c r="A88" s="8"/>
      <c r="B88" s="129" t="s">
        <v>94</v>
      </c>
      <c r="C88" s="130"/>
      <c r="D88" s="131" t="s">
        <v>101</v>
      </c>
      <c r="E88" s="132"/>
      <c r="F88" s="134">
        <v>9490300647</v>
      </c>
      <c r="G88" s="135"/>
      <c r="M88" s="2"/>
      <c r="N88" s="2"/>
    </row>
    <row r="89" spans="1:14" ht="19.5" customHeight="1" hidden="1">
      <c r="A89" s="8"/>
      <c r="B89" s="129" t="s">
        <v>95</v>
      </c>
      <c r="C89" s="130"/>
      <c r="D89" s="131" t="s">
        <v>102</v>
      </c>
      <c r="E89" s="132"/>
      <c r="F89" s="134">
        <v>9949404965</v>
      </c>
      <c r="G89" s="135"/>
      <c r="M89" s="2"/>
      <c r="N89" s="2"/>
    </row>
    <row r="90" spans="1:14" ht="19.5" customHeight="1" hidden="1">
      <c r="A90" s="8"/>
      <c r="B90" s="129" t="s">
        <v>99</v>
      </c>
      <c r="C90" s="130"/>
      <c r="D90" s="131" t="s">
        <v>103</v>
      </c>
      <c r="E90" s="132"/>
      <c r="F90" s="134">
        <v>8008616850</v>
      </c>
      <c r="G90" s="135"/>
      <c r="M90" s="2"/>
      <c r="N90" s="2"/>
    </row>
    <row r="91" spans="1:14" ht="19.5" customHeight="1" hidden="1">
      <c r="A91" s="8"/>
      <c r="B91" s="129" t="s">
        <v>100</v>
      </c>
      <c r="C91" s="130"/>
      <c r="D91" s="131" t="s">
        <v>104</v>
      </c>
      <c r="E91" s="132"/>
      <c r="F91" s="134">
        <v>9966737308</v>
      </c>
      <c r="G91" s="135"/>
      <c r="M91" s="2"/>
      <c r="N91" s="2"/>
    </row>
    <row r="92" spans="1:7" ht="19.5" customHeight="1" hidden="1">
      <c r="A92" s="8"/>
      <c r="B92" s="129" t="s">
        <v>19</v>
      </c>
      <c r="C92" s="130"/>
      <c r="D92" s="131" t="s">
        <v>105</v>
      </c>
      <c r="E92" s="132"/>
      <c r="F92" s="134">
        <v>9490300648</v>
      </c>
      <c r="G92" s="135"/>
    </row>
    <row r="93" spans="1:7" ht="19.5" customHeight="1" hidden="1">
      <c r="A93" s="8"/>
      <c r="B93" s="129" t="s">
        <v>20</v>
      </c>
      <c r="C93" s="130"/>
      <c r="D93" s="131" t="s">
        <v>106</v>
      </c>
      <c r="E93" s="132"/>
      <c r="F93" s="134">
        <v>9989005849</v>
      </c>
      <c r="G93" s="135"/>
    </row>
    <row r="94" spans="1:7" ht="19.5" customHeight="1">
      <c r="A94" s="8"/>
      <c r="B94" s="138" t="s">
        <v>176</v>
      </c>
      <c r="C94" s="139"/>
      <c r="D94" s="139"/>
      <c r="E94" s="139"/>
      <c r="F94" s="139"/>
      <c r="G94" s="139"/>
    </row>
    <row r="95" spans="1:7" ht="19.5" customHeight="1">
      <c r="A95" s="8"/>
      <c r="B95" s="140" t="s">
        <v>177</v>
      </c>
      <c r="C95" s="140"/>
      <c r="D95" s="140"/>
      <c r="E95" s="140"/>
      <c r="F95" s="140"/>
      <c r="G95" s="140"/>
    </row>
    <row r="96" spans="1:5" ht="19.5" customHeight="1">
      <c r="A96" s="8"/>
      <c r="B96" s="8"/>
      <c r="C96" s="8"/>
      <c r="D96" s="8"/>
      <c r="E96" s="8"/>
    </row>
    <row r="97" spans="1:5" ht="19.5" customHeight="1">
      <c r="A97" s="8"/>
      <c r="B97" s="8"/>
      <c r="C97" s="8"/>
      <c r="D97" s="8"/>
      <c r="E97" s="8"/>
    </row>
    <row r="98" spans="1:5" ht="19.5" customHeight="1">
      <c r="A98" s="8"/>
      <c r="B98" s="8"/>
      <c r="C98" s="8"/>
      <c r="D98" s="8"/>
      <c r="E98" s="8"/>
    </row>
    <row r="99" spans="1:5" ht="12.75">
      <c r="A99" s="8"/>
      <c r="B99" s="8"/>
      <c r="C99" s="8"/>
      <c r="D99" s="8"/>
      <c r="E99" s="8"/>
    </row>
    <row r="100" spans="1:5" ht="12.75">
      <c r="A100" s="8"/>
      <c r="B100" s="8"/>
      <c r="C100" s="8"/>
      <c r="D100" s="8"/>
      <c r="E100" s="8"/>
    </row>
    <row r="101" spans="1:5" ht="12.75">
      <c r="A101" s="8"/>
      <c r="B101" s="8"/>
      <c r="C101" s="8"/>
      <c r="D101" s="8"/>
      <c r="E101" s="8"/>
    </row>
    <row r="102" spans="1:5" ht="12.75">
      <c r="A102" s="8"/>
      <c r="B102" s="8"/>
      <c r="C102" s="8"/>
      <c r="D102" s="8"/>
      <c r="E102" s="8"/>
    </row>
    <row r="103" spans="1:5" ht="12.75">
      <c r="A103" s="8"/>
      <c r="B103" s="8"/>
      <c r="C103" s="8"/>
      <c r="D103" s="8"/>
      <c r="E103" s="8"/>
    </row>
    <row r="104" spans="1:5" ht="12.75">
      <c r="A104" s="8"/>
      <c r="B104" s="8"/>
      <c r="C104" s="8"/>
      <c r="D104" s="8"/>
      <c r="E104" s="8"/>
    </row>
    <row r="105" spans="1:5" ht="12.75">
      <c r="A105" s="8"/>
      <c r="B105" s="8"/>
      <c r="C105" s="8"/>
      <c r="D105" s="8"/>
      <c r="E105" s="8"/>
    </row>
    <row r="106" spans="1:5" ht="12.75">
      <c r="A106" s="8"/>
      <c r="B106" s="8"/>
      <c r="C106" s="8"/>
      <c r="D106" s="8"/>
      <c r="E106" s="8"/>
    </row>
    <row r="107" spans="1:5" ht="12.75">
      <c r="A107" s="8"/>
      <c r="B107" s="8"/>
      <c r="C107" s="8"/>
      <c r="D107" s="8"/>
      <c r="E107" s="8"/>
    </row>
    <row r="108" spans="1:5" ht="12.75">
      <c r="A108" s="8"/>
      <c r="B108" s="8"/>
      <c r="C108" s="8"/>
      <c r="D108" s="8"/>
      <c r="E108" s="8"/>
    </row>
    <row r="109" spans="1:5" ht="12.75">
      <c r="A109" s="8"/>
      <c r="B109" s="8"/>
      <c r="C109" s="8"/>
      <c r="D109" s="8"/>
      <c r="E109" s="8"/>
    </row>
    <row r="110" spans="1:5" ht="12.75">
      <c r="A110" s="8"/>
      <c r="B110" s="8"/>
      <c r="C110" s="8"/>
      <c r="D110" s="8"/>
      <c r="E110" s="8"/>
    </row>
    <row r="111" spans="1:5" ht="12.75">
      <c r="A111" s="8"/>
      <c r="B111" s="8"/>
      <c r="C111" s="8"/>
      <c r="D111" s="8"/>
      <c r="E111" s="8"/>
    </row>
    <row r="112" spans="1:5" ht="12.75">
      <c r="A112" s="8"/>
      <c r="B112" s="8"/>
      <c r="C112" s="8"/>
      <c r="D112" s="8"/>
      <c r="E112" s="8"/>
    </row>
    <row r="113" spans="1:5" ht="12.75">
      <c r="A113" s="8"/>
      <c r="B113" s="8"/>
      <c r="C113" s="8"/>
      <c r="D113" s="8"/>
      <c r="E113" s="8"/>
    </row>
    <row r="114" spans="1:5" ht="12.75">
      <c r="A114" s="8"/>
      <c r="B114" s="8"/>
      <c r="C114" s="8"/>
      <c r="D114" s="8"/>
      <c r="E114" s="8"/>
    </row>
    <row r="115" spans="1:5" ht="12.75">
      <c r="A115" s="8"/>
      <c r="B115" s="8"/>
      <c r="C115" s="8"/>
      <c r="D115" s="8"/>
      <c r="E115" s="8"/>
    </row>
    <row r="116" spans="1:5" ht="12.75">
      <c r="A116" s="8"/>
      <c r="B116" s="8"/>
      <c r="C116" s="8"/>
      <c r="D116" s="8"/>
      <c r="E116" s="8"/>
    </row>
    <row r="117" spans="1:5" ht="12.75">
      <c r="A117" s="8"/>
      <c r="B117" s="8"/>
      <c r="C117" s="8"/>
      <c r="D117" s="8"/>
      <c r="E117" s="8"/>
    </row>
    <row r="118" spans="1:5" ht="12.75">
      <c r="A118" s="8"/>
      <c r="B118" s="8"/>
      <c r="C118" s="8"/>
      <c r="D118" s="8"/>
      <c r="E118" s="8"/>
    </row>
    <row r="119" spans="1:5" ht="12.75">
      <c r="A119" s="8"/>
      <c r="B119" s="8"/>
      <c r="C119" s="8"/>
      <c r="D119" s="8"/>
      <c r="E119" s="8"/>
    </row>
    <row r="120" spans="1:5" ht="12.75">
      <c r="A120" s="8"/>
      <c r="B120" s="8"/>
      <c r="C120" s="8"/>
      <c r="D120" s="8"/>
      <c r="E120" s="8"/>
    </row>
    <row r="121" spans="1:5" ht="12.75">
      <c r="A121" s="8"/>
      <c r="B121" s="8"/>
      <c r="C121" s="8"/>
      <c r="D121" s="8"/>
      <c r="E121" s="8"/>
    </row>
    <row r="122" spans="1:5" ht="12.75">
      <c r="A122" s="8"/>
      <c r="B122" s="8"/>
      <c r="C122" s="8"/>
      <c r="D122" s="8"/>
      <c r="E122" s="8"/>
    </row>
    <row r="123" spans="1:5" ht="12.75">
      <c r="A123" s="8"/>
      <c r="B123" s="8"/>
      <c r="C123" s="8"/>
      <c r="D123" s="8"/>
      <c r="E123" s="8"/>
    </row>
    <row r="124" spans="1:5" ht="12.75">
      <c r="A124" s="8"/>
      <c r="B124" s="8"/>
      <c r="C124" s="8"/>
      <c r="D124" s="8"/>
      <c r="E124" s="8"/>
    </row>
    <row r="125" spans="1:5" ht="12.75">
      <c r="A125" s="8"/>
      <c r="B125" s="8"/>
      <c r="C125" s="8"/>
      <c r="D125" s="8"/>
      <c r="E125" s="8"/>
    </row>
    <row r="126" spans="1:5" ht="12.75">
      <c r="A126" s="8"/>
      <c r="B126" s="8"/>
      <c r="C126" s="8"/>
      <c r="D126" s="8"/>
      <c r="E126" s="8"/>
    </row>
    <row r="127" spans="1:5" ht="12.75">
      <c r="A127" s="8"/>
      <c r="B127" s="8"/>
      <c r="C127" s="8"/>
      <c r="D127" s="8"/>
      <c r="E127" s="8"/>
    </row>
    <row r="128" spans="1:5" ht="12.75">
      <c r="A128" s="8"/>
      <c r="B128" s="8"/>
      <c r="C128" s="8"/>
      <c r="D128" s="8"/>
      <c r="E128" s="8"/>
    </row>
    <row r="129" spans="1:5" ht="12.75">
      <c r="A129" s="8"/>
      <c r="B129" s="8"/>
      <c r="C129" s="8"/>
      <c r="D129" s="8"/>
      <c r="E129" s="8"/>
    </row>
    <row r="130" spans="1:5" ht="12.75">
      <c r="A130" s="8"/>
      <c r="B130" s="8"/>
      <c r="C130" s="8"/>
      <c r="D130" s="8"/>
      <c r="E130" s="8"/>
    </row>
    <row r="131" spans="1:5" ht="12.75">
      <c r="A131" s="8"/>
      <c r="B131" s="8"/>
      <c r="C131" s="8"/>
      <c r="D131" s="8"/>
      <c r="E131" s="8"/>
    </row>
    <row r="132" spans="1:5" ht="12.75">
      <c r="A132" s="8"/>
      <c r="B132" s="8"/>
      <c r="C132" s="8"/>
      <c r="D132" s="8"/>
      <c r="E132" s="8"/>
    </row>
    <row r="133" spans="1:5" ht="12.75">
      <c r="A133" s="8"/>
      <c r="B133" s="8"/>
      <c r="C133" s="8"/>
      <c r="D133" s="8"/>
      <c r="E133" s="8"/>
    </row>
    <row r="134" spans="1:5" ht="12.75">
      <c r="A134" s="8"/>
      <c r="B134" s="8"/>
      <c r="C134" s="8"/>
      <c r="D134" s="8"/>
      <c r="E134" s="8"/>
    </row>
    <row r="135" spans="1:5" ht="12.75">
      <c r="A135" s="8"/>
      <c r="B135" s="8"/>
      <c r="C135" s="8"/>
      <c r="D135" s="8"/>
      <c r="E135" s="8"/>
    </row>
    <row r="136" spans="1:5" ht="12.75">
      <c r="A136" s="8"/>
      <c r="B136" s="8"/>
      <c r="C136" s="8"/>
      <c r="D136" s="8"/>
      <c r="E136" s="8"/>
    </row>
    <row r="137" spans="1:5" ht="12.75">
      <c r="A137" s="8"/>
      <c r="B137" s="8"/>
      <c r="C137" s="8"/>
      <c r="D137" s="8"/>
      <c r="E137" s="8"/>
    </row>
    <row r="138" spans="1:5" ht="12.75">
      <c r="A138" s="8"/>
      <c r="B138" s="8"/>
      <c r="C138" s="8"/>
      <c r="D138" s="8"/>
      <c r="E138" s="8"/>
    </row>
    <row r="139" spans="1:5" ht="12.75">
      <c r="A139" s="8"/>
      <c r="B139" s="8"/>
      <c r="C139" s="8"/>
      <c r="D139" s="8"/>
      <c r="E139" s="8"/>
    </row>
    <row r="140" spans="1:5" ht="12.75">
      <c r="A140" s="8"/>
      <c r="B140" s="8"/>
      <c r="C140" s="8"/>
      <c r="D140" s="8"/>
      <c r="E140" s="8"/>
    </row>
    <row r="141" spans="1:5" ht="12.75">
      <c r="A141" s="8"/>
      <c r="B141" s="8"/>
      <c r="C141" s="8"/>
      <c r="D141" s="8"/>
      <c r="E141" s="8"/>
    </row>
    <row r="142" spans="1:5" ht="12.75">
      <c r="A142" s="8"/>
      <c r="B142" s="8"/>
      <c r="C142" s="8"/>
      <c r="D142" s="8"/>
      <c r="E142" s="8"/>
    </row>
    <row r="143" spans="1:5" ht="12.75">
      <c r="A143" s="8"/>
      <c r="B143" s="8"/>
      <c r="C143" s="8"/>
      <c r="D143" s="8"/>
      <c r="E143" s="8"/>
    </row>
    <row r="144" spans="1:5" ht="12.75">
      <c r="A144" s="8"/>
      <c r="B144" s="8"/>
      <c r="C144" s="8"/>
      <c r="D144" s="8"/>
      <c r="E144" s="8"/>
    </row>
    <row r="145" spans="1:5" ht="12.75">
      <c r="A145" s="8"/>
      <c r="B145" s="8"/>
      <c r="C145" s="8"/>
      <c r="D145" s="8"/>
      <c r="E145" s="8"/>
    </row>
    <row r="146" spans="1:5" ht="12.75">
      <c r="A146" s="8"/>
      <c r="B146" s="8"/>
      <c r="C146" s="8"/>
      <c r="D146" s="8"/>
      <c r="E146" s="8"/>
    </row>
  </sheetData>
  <sheetProtection/>
  <mergeCells count="66">
    <mergeCell ref="F93:G93"/>
    <mergeCell ref="B94:G94"/>
    <mergeCell ref="B91:C91"/>
    <mergeCell ref="D91:E91"/>
    <mergeCell ref="F91:G91"/>
    <mergeCell ref="B95:G95"/>
    <mergeCell ref="B92:C92"/>
    <mergeCell ref="D92:E92"/>
    <mergeCell ref="F92:G92"/>
    <mergeCell ref="B93:C93"/>
    <mergeCell ref="D93:E93"/>
    <mergeCell ref="B17:G17"/>
    <mergeCell ref="F89:G89"/>
    <mergeCell ref="B90:C90"/>
    <mergeCell ref="D90:E90"/>
    <mergeCell ref="F90:G90"/>
    <mergeCell ref="B88:C88"/>
    <mergeCell ref="B87:G87"/>
    <mergeCell ref="B89:C89"/>
    <mergeCell ref="D89:E89"/>
    <mergeCell ref="E18:F18"/>
    <mergeCell ref="B20:G20"/>
    <mergeCell ref="C22:D22"/>
    <mergeCell ref="D88:E88"/>
    <mergeCell ref="F88:G88"/>
    <mergeCell ref="A28:A29"/>
    <mergeCell ref="B28:B29"/>
    <mergeCell ref="C27:D27"/>
    <mergeCell ref="E27:F27"/>
    <mergeCell ref="C26:D26"/>
    <mergeCell ref="E26:F26"/>
    <mergeCell ref="A1:A17"/>
    <mergeCell ref="C2:F2"/>
    <mergeCell ref="C3:F3"/>
    <mergeCell ref="C1:F1"/>
    <mergeCell ref="C4:F4"/>
    <mergeCell ref="B5:G5"/>
    <mergeCell ref="B12:C12"/>
    <mergeCell ref="B14:C14"/>
    <mergeCell ref="E6:G6"/>
    <mergeCell ref="G13:G14"/>
    <mergeCell ref="B6:D6"/>
    <mergeCell ref="B7:C7"/>
    <mergeCell ref="B8:C8"/>
    <mergeCell ref="B9:C9"/>
    <mergeCell ref="E13:E14"/>
    <mergeCell ref="B11:C11"/>
    <mergeCell ref="E7:G8"/>
    <mergeCell ref="E9:G12"/>
    <mergeCell ref="F13:F14"/>
    <mergeCell ref="B15:G16"/>
    <mergeCell ref="C28:L28"/>
    <mergeCell ref="B10:C10"/>
    <mergeCell ref="A19:G19"/>
    <mergeCell ref="B18:C18"/>
    <mergeCell ref="C23:D23"/>
    <mergeCell ref="E23:F23"/>
    <mergeCell ref="B13:C13"/>
    <mergeCell ref="E22:F22"/>
    <mergeCell ref="C21:D21"/>
    <mergeCell ref="E21:F21"/>
    <mergeCell ref="C24:D24"/>
    <mergeCell ref="E24:F24"/>
    <mergeCell ref="M28:M29"/>
    <mergeCell ref="E25:F25"/>
    <mergeCell ref="C25:D25"/>
  </mergeCells>
  <dataValidations count="1">
    <dataValidation type="list" allowBlank="1" showInputMessage="1" showErrorMessage="1" sqref="F13:F14">
      <formula1>$A$30:$A$85</formula1>
    </dataValidation>
  </dataValidations>
  <hyperlinks>
    <hyperlink ref="B17" r:id="rId1" display="srinivasarao.thanga@gmail.com"/>
    <hyperlink ref="B94" r:id="rId2" display="http://google.com/transliterate/"/>
  </hyperlinks>
  <printOptions/>
  <pageMargins left="0.75" right="0.75" top="1" bottom="1" header="0.5" footer="0.5"/>
  <pageSetup horizontalDpi="600" verticalDpi="600" orientation="portrait" r:id="rId6"/>
  <ignoredErrors>
    <ignoredError sqref="G13" unlockedFormula="1"/>
  </ignoredError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1">
      <selection activeCell="I13" sqref="I13:K13"/>
    </sheetView>
  </sheetViews>
  <sheetFormatPr defaultColWidth="9.140625" defaultRowHeight="12.75"/>
  <cols>
    <col min="1" max="4" width="8.7109375" style="0" customWidth="1"/>
    <col min="5" max="5" width="10.7109375" style="0" customWidth="1"/>
    <col min="6" max="6" width="1.57421875" style="0" customWidth="1"/>
    <col min="7" max="10" width="8.7109375" style="0" customWidth="1"/>
    <col min="11" max="11" width="10.7109375" style="0" customWidth="1"/>
  </cols>
  <sheetData>
    <row r="1" spans="1:11" s="81" customFormat="1" ht="20.25" customHeight="1">
      <c r="A1" s="79" t="s">
        <v>107</v>
      </c>
      <c r="B1" s="79"/>
      <c r="C1" s="79"/>
      <c r="D1" s="79"/>
      <c r="E1" s="142" t="s">
        <v>108</v>
      </c>
      <c r="F1" s="142"/>
      <c r="G1" s="142"/>
      <c r="H1" s="79"/>
      <c r="I1" s="79"/>
      <c r="J1" s="79"/>
      <c r="K1" s="80" t="s">
        <v>109</v>
      </c>
    </row>
    <row r="2" spans="1:11" ht="10.5" customHeight="1">
      <c r="A2" s="24"/>
      <c r="B2" s="147" t="s">
        <v>110</v>
      </c>
      <c r="C2" s="147"/>
      <c r="D2" s="147"/>
      <c r="E2" s="147"/>
      <c r="F2" s="147"/>
      <c r="G2" s="147"/>
      <c r="H2" s="147"/>
      <c r="I2" s="147"/>
      <c r="J2" s="147"/>
      <c r="K2" s="24"/>
    </row>
    <row r="3" spans="1:11" ht="10.5" customHeight="1">
      <c r="A3" s="24"/>
      <c r="B3" s="147"/>
      <c r="C3" s="147"/>
      <c r="D3" s="147"/>
      <c r="E3" s="147"/>
      <c r="F3" s="147"/>
      <c r="G3" s="147"/>
      <c r="H3" s="147"/>
      <c r="I3" s="147"/>
      <c r="J3" s="147"/>
      <c r="K3" s="24"/>
    </row>
    <row r="4" spans="1:11" ht="10.5" customHeight="1">
      <c r="A4" s="24"/>
      <c r="B4" s="147"/>
      <c r="C4" s="147"/>
      <c r="D4" s="147"/>
      <c r="E4" s="147"/>
      <c r="F4" s="147"/>
      <c r="G4" s="147"/>
      <c r="H4" s="147"/>
      <c r="I4" s="147"/>
      <c r="J4" s="147"/>
      <c r="K4" s="24"/>
    </row>
    <row r="5" spans="1:11" ht="10.5" customHeight="1">
      <c r="A5" s="24"/>
      <c r="B5" s="24"/>
      <c r="C5" s="143" t="str">
        <f>CONCATENATE('work sheet'!G13," మండల శాఖ ")</f>
        <v>అద్దంకి  మండల శాఖ </v>
      </c>
      <c r="D5" s="143"/>
      <c r="E5" s="143"/>
      <c r="F5" s="143"/>
      <c r="G5" s="143"/>
      <c r="H5" s="143"/>
      <c r="I5" s="143"/>
      <c r="J5" s="24"/>
      <c r="K5" s="24"/>
    </row>
    <row r="6" spans="1:11" ht="10.5" customHeight="1">
      <c r="A6" s="24"/>
      <c r="B6" s="24"/>
      <c r="C6" s="143"/>
      <c r="D6" s="143"/>
      <c r="E6" s="143"/>
      <c r="F6" s="143"/>
      <c r="G6" s="143"/>
      <c r="H6" s="143"/>
      <c r="I6" s="143"/>
      <c r="J6" s="24"/>
      <c r="K6" s="24"/>
    </row>
    <row r="7" spans="1:11" ht="10.5" customHeight="1">
      <c r="A7" s="24"/>
      <c r="B7" s="24"/>
      <c r="C7" s="144"/>
      <c r="D7" s="144"/>
      <c r="E7" s="144"/>
      <c r="F7" s="144"/>
      <c r="G7" s="144"/>
      <c r="H7" s="144"/>
      <c r="I7" s="144"/>
      <c r="J7" s="24"/>
      <c r="K7" s="24"/>
    </row>
    <row r="8" spans="1:11" ht="10.5" customHeight="1">
      <c r="A8" s="24"/>
      <c r="B8" s="24"/>
      <c r="C8" s="144"/>
      <c r="D8" s="144"/>
      <c r="E8" s="144"/>
      <c r="F8" s="144"/>
      <c r="G8" s="144"/>
      <c r="H8" s="144"/>
      <c r="I8" s="144"/>
      <c r="J8" s="24"/>
      <c r="K8" s="24"/>
    </row>
    <row r="9" spans="1:11" s="3" customFormat="1" ht="16.5" customHeight="1" hidden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1:11" ht="6" customHeight="1">
      <c r="A10" s="149" t="s">
        <v>27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</row>
    <row r="11" spans="1:11" s="21" customFormat="1" ht="22.5" customHeight="1">
      <c r="A11" s="148" t="s">
        <v>111</v>
      </c>
      <c r="B11" s="148"/>
      <c r="C11" s="141" t="s">
        <v>179</v>
      </c>
      <c r="D11" s="141"/>
      <c r="E11" s="141"/>
      <c r="F11" s="141"/>
      <c r="G11" s="148" t="s">
        <v>116</v>
      </c>
      <c r="H11" s="148"/>
      <c r="I11" s="141" t="s">
        <v>184</v>
      </c>
      <c r="J11" s="141"/>
      <c r="K11" s="141"/>
    </row>
    <row r="12" spans="1:11" s="21" customFormat="1" ht="22.5" customHeight="1">
      <c r="A12" s="148" t="s">
        <v>112</v>
      </c>
      <c r="B12" s="148"/>
      <c r="C12" s="141" t="s">
        <v>178</v>
      </c>
      <c r="D12" s="141"/>
      <c r="E12" s="141"/>
      <c r="F12" s="141"/>
      <c r="G12" s="148" t="s">
        <v>114</v>
      </c>
      <c r="H12" s="148"/>
      <c r="I12" s="141" t="s">
        <v>181</v>
      </c>
      <c r="J12" s="141"/>
      <c r="K12" s="141"/>
    </row>
    <row r="13" spans="1:11" ht="22.5" customHeight="1">
      <c r="A13" s="148" t="s">
        <v>113</v>
      </c>
      <c r="B13" s="148"/>
      <c r="C13" s="141" t="s">
        <v>180</v>
      </c>
      <c r="D13" s="141"/>
      <c r="E13" s="141"/>
      <c r="F13" s="141"/>
      <c r="G13" s="148" t="s">
        <v>115</v>
      </c>
      <c r="H13" s="148"/>
      <c r="I13" s="141" t="s">
        <v>182</v>
      </c>
      <c r="J13" s="141"/>
      <c r="K13" s="141"/>
    </row>
    <row r="14" spans="1:11" ht="14.25" customHeight="1">
      <c r="A14" s="145" t="s">
        <v>13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</row>
    <row r="15" spans="1:12" s="64" customFormat="1" ht="36.75" customHeight="1">
      <c r="A15" s="60" t="s">
        <v>0</v>
      </c>
      <c r="B15" s="60" t="str">
        <f>CONCATENATE("New D.A ",'work sheet'!D7,"%")</f>
        <v>New D.A 47.936%</v>
      </c>
      <c r="C15" s="60" t="str">
        <f>CONCATENATE("Old D.A ",'work sheet'!D8,"%")</f>
        <v>Old D.A 41.944%</v>
      </c>
      <c r="D15" s="60" t="s">
        <v>1</v>
      </c>
      <c r="E15" s="61" t="str">
        <f>CONCATENATE("Adjusted to P.F (",'work sheet'!D10," to   ",'work sheet'!D11,")")</f>
        <v>Adjusted to P.F (7/12 to   10/12)</v>
      </c>
      <c r="F15" s="62"/>
      <c r="G15" s="60" t="s">
        <v>0</v>
      </c>
      <c r="H15" s="60" t="str">
        <f>CONCATENATE("New D.A ",'work sheet'!D7,"%")</f>
        <v>New D.A 47.936%</v>
      </c>
      <c r="I15" s="60" t="str">
        <f>CONCATENATE("Old D.A ",'work sheet'!D8,"%")</f>
        <v>Old D.A 41.944%</v>
      </c>
      <c r="J15" s="60" t="s">
        <v>1</v>
      </c>
      <c r="K15" s="60" t="str">
        <f>CONCATENATE("Adjusted to P.F (",'work sheet'!D10," to   ",'work sheet'!D11,")")</f>
        <v>Adjusted to P.F (7/12 to   10/12)</v>
      </c>
      <c r="L15" s="63"/>
    </row>
    <row r="16" spans="1:11" ht="10.5" customHeight="1">
      <c r="A16" s="50">
        <v>6700</v>
      </c>
      <c r="B16" s="51">
        <f>ROUND((A16*'work sheet'!$D$7)/100,0)</f>
        <v>3212</v>
      </c>
      <c r="C16" s="51">
        <f>ROUND((A16*'work sheet'!$D$8)/100,0)</f>
        <v>2810</v>
      </c>
      <c r="D16" s="51">
        <f>B16-C16</f>
        <v>402</v>
      </c>
      <c r="E16" s="52">
        <f>PRODUCT(D16,'work sheet'!$D$9)</f>
        <v>1608</v>
      </c>
      <c r="F16" s="53"/>
      <c r="G16" s="50">
        <v>23040</v>
      </c>
      <c r="H16" s="51">
        <f>ROUND((G16*'work sheet'!$D$7)/100,0)</f>
        <v>11044</v>
      </c>
      <c r="I16" s="51">
        <f>ROUND((G16*'work sheet'!$D$8)/100,0)</f>
        <v>9664</v>
      </c>
      <c r="J16" s="51">
        <f>H16-I16</f>
        <v>1380</v>
      </c>
      <c r="K16" s="52">
        <f>PRODUCT(J16,'work sheet'!$D$9)</f>
        <v>5520</v>
      </c>
    </row>
    <row r="17" spans="1:11" ht="10.5" customHeight="1">
      <c r="A17" s="54">
        <v>6900</v>
      </c>
      <c r="B17" s="55">
        <f>ROUND((A17*'work sheet'!$D$7)/100,0)</f>
        <v>3308</v>
      </c>
      <c r="C17" s="55">
        <f>ROUND((A17*'work sheet'!$D$8)/100,0)</f>
        <v>2894</v>
      </c>
      <c r="D17" s="55">
        <f aca="true" t="shared" si="0" ref="D17:D59">B17-C17</f>
        <v>414</v>
      </c>
      <c r="E17" s="56">
        <f>PRODUCT(D17,'work sheet'!$D$9)</f>
        <v>1656</v>
      </c>
      <c r="F17" s="53"/>
      <c r="G17" s="54">
        <v>23650</v>
      </c>
      <c r="H17" s="55">
        <f>ROUND((G17*'work sheet'!$D$7)/100,0)</f>
        <v>11337</v>
      </c>
      <c r="I17" s="55">
        <f>ROUND((G17*'work sheet'!$D$8)/100,0)</f>
        <v>9920</v>
      </c>
      <c r="J17" s="55">
        <f aca="true" t="shared" si="1" ref="J17:J58">H17-I17</f>
        <v>1417</v>
      </c>
      <c r="K17" s="56">
        <f>PRODUCT(J17,'work sheet'!$D$9)</f>
        <v>5668</v>
      </c>
    </row>
    <row r="18" spans="1:11" ht="10.5" customHeight="1">
      <c r="A18" s="54">
        <v>7100</v>
      </c>
      <c r="B18" s="55">
        <f>ROUND((A18*'work sheet'!$D$7)/100,0)</f>
        <v>3403</v>
      </c>
      <c r="C18" s="55">
        <f>ROUND((A18*'work sheet'!$D$8)/100,0)</f>
        <v>2978</v>
      </c>
      <c r="D18" s="55">
        <f t="shared" si="0"/>
        <v>425</v>
      </c>
      <c r="E18" s="56">
        <f>PRODUCT(D18,'work sheet'!$D$9)</f>
        <v>1700</v>
      </c>
      <c r="F18" s="53"/>
      <c r="G18" s="54">
        <v>24300</v>
      </c>
      <c r="H18" s="55">
        <f>ROUND((G18*'work sheet'!$D$7)/100,0)</f>
        <v>11648</v>
      </c>
      <c r="I18" s="55">
        <f>ROUND((G18*'work sheet'!$D$8)/100,0)</f>
        <v>10192</v>
      </c>
      <c r="J18" s="55">
        <f t="shared" si="1"/>
        <v>1456</v>
      </c>
      <c r="K18" s="56">
        <f>PRODUCT(J18,'work sheet'!$D$9)</f>
        <v>5824</v>
      </c>
    </row>
    <row r="19" spans="1:11" ht="10.5" customHeight="1">
      <c r="A19" s="54">
        <v>7300</v>
      </c>
      <c r="B19" s="55">
        <f>ROUND((A19*'work sheet'!$D$7)/100,0)</f>
        <v>3499</v>
      </c>
      <c r="C19" s="55">
        <f>ROUND((A19*'work sheet'!$D$8)/100,0)</f>
        <v>3062</v>
      </c>
      <c r="D19" s="55">
        <f t="shared" si="0"/>
        <v>437</v>
      </c>
      <c r="E19" s="56">
        <f>PRODUCT(D19,'work sheet'!$D$9)</f>
        <v>1748</v>
      </c>
      <c r="F19" s="53"/>
      <c r="G19" s="54">
        <v>24950</v>
      </c>
      <c r="H19" s="55">
        <f>ROUND((G19*'work sheet'!$D$7)/100,0)</f>
        <v>11960</v>
      </c>
      <c r="I19" s="55">
        <f>ROUND((G19*'work sheet'!$D$8)/100,0)</f>
        <v>10465</v>
      </c>
      <c r="J19" s="55">
        <f t="shared" si="1"/>
        <v>1495</v>
      </c>
      <c r="K19" s="56">
        <f>PRODUCT(J19,'work sheet'!$D$9)</f>
        <v>5980</v>
      </c>
    </row>
    <row r="20" spans="1:11" ht="10.5" customHeight="1">
      <c r="A20" s="54">
        <v>7520</v>
      </c>
      <c r="B20" s="55">
        <f>ROUND((A20*'work sheet'!$D$7)/100,0)</f>
        <v>3605</v>
      </c>
      <c r="C20" s="55">
        <f>ROUND((A20*'work sheet'!$D$8)/100,0)</f>
        <v>3154</v>
      </c>
      <c r="D20" s="55">
        <f t="shared" si="0"/>
        <v>451</v>
      </c>
      <c r="E20" s="56">
        <f>PRODUCT(D20,'work sheet'!$D$9)</f>
        <v>1804</v>
      </c>
      <c r="F20" s="53"/>
      <c r="G20" s="54">
        <v>25600</v>
      </c>
      <c r="H20" s="55">
        <f>ROUND((G20*'work sheet'!$D$7)/100,0)</f>
        <v>12272</v>
      </c>
      <c r="I20" s="55">
        <f>ROUND((G20*'work sheet'!$D$8)/100,0)</f>
        <v>10738</v>
      </c>
      <c r="J20" s="55">
        <f t="shared" si="1"/>
        <v>1534</v>
      </c>
      <c r="K20" s="56">
        <f>PRODUCT(J20,'work sheet'!$D$9)</f>
        <v>6136</v>
      </c>
    </row>
    <row r="21" spans="1:11" ht="10.5" customHeight="1">
      <c r="A21" s="54">
        <v>7740</v>
      </c>
      <c r="B21" s="55">
        <f>ROUND((A21*'work sheet'!$D$7)/100,0)</f>
        <v>3710</v>
      </c>
      <c r="C21" s="55">
        <f>ROUND((A21*'work sheet'!$D$8)/100,0)</f>
        <v>3246</v>
      </c>
      <c r="D21" s="55">
        <f t="shared" si="0"/>
        <v>464</v>
      </c>
      <c r="E21" s="56">
        <f>PRODUCT(D21,'work sheet'!$D$9)</f>
        <v>1856</v>
      </c>
      <c r="F21" s="53"/>
      <c r="G21" s="54">
        <v>26300</v>
      </c>
      <c r="H21" s="55">
        <f>ROUND((G21*'work sheet'!$D$7)/100,0)</f>
        <v>12607</v>
      </c>
      <c r="I21" s="55">
        <f>ROUND((G21*'work sheet'!$D$8)/100,0)</f>
        <v>11031</v>
      </c>
      <c r="J21" s="55">
        <f t="shared" si="1"/>
        <v>1576</v>
      </c>
      <c r="K21" s="56">
        <f>PRODUCT(J21,'work sheet'!$D$9)</f>
        <v>6304</v>
      </c>
    </row>
    <row r="22" spans="1:11" ht="10.5" customHeight="1">
      <c r="A22" s="54">
        <v>7960</v>
      </c>
      <c r="B22" s="55">
        <f>ROUND((A22*'work sheet'!$D$7)/100,0)</f>
        <v>3816</v>
      </c>
      <c r="C22" s="55">
        <f>ROUND((A22*'work sheet'!$D$8)/100,0)</f>
        <v>3339</v>
      </c>
      <c r="D22" s="55">
        <f t="shared" si="0"/>
        <v>477</v>
      </c>
      <c r="E22" s="56">
        <f>PRODUCT(D22,'work sheet'!$D$9)</f>
        <v>1908</v>
      </c>
      <c r="F22" s="53"/>
      <c r="G22" s="54">
        <v>27000</v>
      </c>
      <c r="H22" s="55">
        <f>ROUND((G22*'work sheet'!$D$7)/100,0)</f>
        <v>12943</v>
      </c>
      <c r="I22" s="55">
        <f>ROUND((G22*'work sheet'!$D$8)/100,0)</f>
        <v>11325</v>
      </c>
      <c r="J22" s="55">
        <f t="shared" si="1"/>
        <v>1618</v>
      </c>
      <c r="K22" s="56">
        <f>PRODUCT(J22,'work sheet'!$D$9)</f>
        <v>6472</v>
      </c>
    </row>
    <row r="23" spans="1:11" ht="10.5" customHeight="1">
      <c r="A23" s="54">
        <v>8200</v>
      </c>
      <c r="B23" s="55">
        <f>ROUND((A23*'work sheet'!$D$7)/100,0)</f>
        <v>3931</v>
      </c>
      <c r="C23" s="55">
        <f>ROUND((A23*'work sheet'!$D$8)/100,0)</f>
        <v>3439</v>
      </c>
      <c r="D23" s="55">
        <f t="shared" si="0"/>
        <v>492</v>
      </c>
      <c r="E23" s="56">
        <f>PRODUCT(D23,'work sheet'!$D$9)</f>
        <v>1968</v>
      </c>
      <c r="F23" s="53"/>
      <c r="G23" s="54">
        <v>27700</v>
      </c>
      <c r="H23" s="55">
        <f>ROUND((G23*'work sheet'!$D$7)/100,0)</f>
        <v>13278</v>
      </c>
      <c r="I23" s="55">
        <f>ROUND((G23*'work sheet'!$D$8)/100,0)</f>
        <v>11618</v>
      </c>
      <c r="J23" s="55">
        <f t="shared" si="1"/>
        <v>1660</v>
      </c>
      <c r="K23" s="56">
        <f>PRODUCT(J23,'work sheet'!$D$9)</f>
        <v>6640</v>
      </c>
    </row>
    <row r="24" spans="1:11" ht="10.5" customHeight="1">
      <c r="A24" s="54">
        <v>8440</v>
      </c>
      <c r="B24" s="55">
        <f>ROUND((A24*'work sheet'!$D$7)/100,0)</f>
        <v>4046</v>
      </c>
      <c r="C24" s="55">
        <f>ROUND((A24*'work sheet'!$D$8)/100,0)</f>
        <v>3540</v>
      </c>
      <c r="D24" s="55">
        <f t="shared" si="0"/>
        <v>506</v>
      </c>
      <c r="E24" s="56">
        <f>PRODUCT(D24,'work sheet'!$D$9)</f>
        <v>2024</v>
      </c>
      <c r="F24" s="53"/>
      <c r="G24" s="54">
        <v>28450</v>
      </c>
      <c r="H24" s="55">
        <f>ROUND((G24*'work sheet'!$D$7)/100,0)</f>
        <v>13638</v>
      </c>
      <c r="I24" s="55">
        <f>ROUND((G24*'work sheet'!$D$8)/100,0)</f>
        <v>11933</v>
      </c>
      <c r="J24" s="55">
        <f t="shared" si="1"/>
        <v>1705</v>
      </c>
      <c r="K24" s="56">
        <f>PRODUCT(J24,'work sheet'!$D$9)</f>
        <v>6820</v>
      </c>
    </row>
    <row r="25" spans="1:11" ht="10.5" customHeight="1">
      <c r="A25" s="54">
        <v>8680</v>
      </c>
      <c r="B25" s="55">
        <f>ROUND((A25*'work sheet'!$D$7)/100,0)</f>
        <v>4161</v>
      </c>
      <c r="C25" s="55">
        <f>ROUND((A25*'work sheet'!$D$8)/100,0)</f>
        <v>3641</v>
      </c>
      <c r="D25" s="55">
        <f t="shared" si="0"/>
        <v>520</v>
      </c>
      <c r="E25" s="56">
        <f>PRODUCT(D25,'work sheet'!$D$9)</f>
        <v>2080</v>
      </c>
      <c r="F25" s="53"/>
      <c r="G25" s="54">
        <v>29200</v>
      </c>
      <c r="H25" s="55">
        <f>ROUND((G25*'work sheet'!$D$7)/100,0)</f>
        <v>13997</v>
      </c>
      <c r="I25" s="55">
        <f>ROUND((G25*'work sheet'!$D$8)/100,0)</f>
        <v>12248</v>
      </c>
      <c r="J25" s="55">
        <f t="shared" si="1"/>
        <v>1749</v>
      </c>
      <c r="K25" s="56">
        <f>PRODUCT(J25,'work sheet'!$D$9)</f>
        <v>6996</v>
      </c>
    </row>
    <row r="26" spans="1:11" ht="10.5" customHeight="1">
      <c r="A26" s="54">
        <v>8940</v>
      </c>
      <c r="B26" s="55">
        <f>ROUND((A26*'work sheet'!$D$7)/100,0)</f>
        <v>4285</v>
      </c>
      <c r="C26" s="55">
        <f>ROUND((A26*'work sheet'!$D$8)/100,0)</f>
        <v>3750</v>
      </c>
      <c r="D26" s="55">
        <f t="shared" si="0"/>
        <v>535</v>
      </c>
      <c r="E26" s="56">
        <f>PRODUCT(D26,'work sheet'!$D$9)</f>
        <v>2140</v>
      </c>
      <c r="F26" s="53"/>
      <c r="G26" s="54">
        <v>29950</v>
      </c>
      <c r="H26" s="55">
        <f>ROUND((G26*'work sheet'!$D$7)/100,0)</f>
        <v>14357</v>
      </c>
      <c r="I26" s="55">
        <f>ROUND((G26*'work sheet'!$D$8)/100,0)</f>
        <v>12562</v>
      </c>
      <c r="J26" s="55">
        <f t="shared" si="1"/>
        <v>1795</v>
      </c>
      <c r="K26" s="56">
        <f>PRODUCT(J26,'work sheet'!$D$9)</f>
        <v>7180</v>
      </c>
    </row>
    <row r="27" spans="1:11" ht="10.5" customHeight="1">
      <c r="A27" s="54">
        <v>9200</v>
      </c>
      <c r="B27" s="55">
        <f>ROUND((A27*'work sheet'!$D$7)/100,0)</f>
        <v>4410</v>
      </c>
      <c r="C27" s="55">
        <f>ROUND((A27*'work sheet'!$D$8)/100,0)</f>
        <v>3859</v>
      </c>
      <c r="D27" s="55">
        <f t="shared" si="0"/>
        <v>551</v>
      </c>
      <c r="E27" s="56">
        <f>PRODUCT(D27,'work sheet'!$D$9)</f>
        <v>2204</v>
      </c>
      <c r="F27" s="53"/>
      <c r="G27" s="54">
        <v>30750</v>
      </c>
      <c r="H27" s="55">
        <f>ROUND((G27*'work sheet'!$D$7)/100,0)</f>
        <v>14740</v>
      </c>
      <c r="I27" s="55">
        <f>ROUND((G27*'work sheet'!$D$8)/100,0)</f>
        <v>12898</v>
      </c>
      <c r="J27" s="55">
        <f t="shared" si="1"/>
        <v>1842</v>
      </c>
      <c r="K27" s="56">
        <f>PRODUCT(J27,'work sheet'!$D$9)</f>
        <v>7368</v>
      </c>
    </row>
    <row r="28" spans="1:11" ht="10.5" customHeight="1">
      <c r="A28" s="54">
        <v>9460</v>
      </c>
      <c r="B28" s="55">
        <f>ROUND((A28*'work sheet'!$D$7)/100,0)</f>
        <v>4535</v>
      </c>
      <c r="C28" s="55">
        <f>ROUND((A28*'work sheet'!$D$8)/100,0)</f>
        <v>3968</v>
      </c>
      <c r="D28" s="55">
        <f t="shared" si="0"/>
        <v>567</v>
      </c>
      <c r="E28" s="56">
        <f>PRODUCT(D28,'work sheet'!$D$9)</f>
        <v>2268</v>
      </c>
      <c r="F28" s="53"/>
      <c r="G28" s="54">
        <v>31550</v>
      </c>
      <c r="H28" s="55">
        <f>ROUND((G28*'work sheet'!$D$7)/100,0)</f>
        <v>15124</v>
      </c>
      <c r="I28" s="55">
        <f>ROUND((G28*'work sheet'!$D$8)/100,0)</f>
        <v>13233</v>
      </c>
      <c r="J28" s="55">
        <f t="shared" si="1"/>
        <v>1891</v>
      </c>
      <c r="K28" s="56">
        <f>PRODUCT(J28,'work sheet'!$D$9)</f>
        <v>7564</v>
      </c>
    </row>
    <row r="29" spans="1:11" ht="10.5" customHeight="1">
      <c r="A29" s="54">
        <v>9740</v>
      </c>
      <c r="B29" s="55">
        <f>ROUND((A29*'work sheet'!$D$7)/100,0)</f>
        <v>4669</v>
      </c>
      <c r="C29" s="55">
        <f>ROUND((A29*'work sheet'!$D$8)/100,0)</f>
        <v>4085</v>
      </c>
      <c r="D29" s="55">
        <f t="shared" si="0"/>
        <v>584</v>
      </c>
      <c r="E29" s="56">
        <f>PRODUCT(D29,'work sheet'!$D$9)</f>
        <v>2336</v>
      </c>
      <c r="F29" s="53"/>
      <c r="G29" s="54">
        <v>32350</v>
      </c>
      <c r="H29" s="55">
        <f>ROUND((G29*'work sheet'!$D$7)/100,0)</f>
        <v>15507</v>
      </c>
      <c r="I29" s="55">
        <f>ROUND((G29*'work sheet'!$D$8)/100,0)</f>
        <v>13569</v>
      </c>
      <c r="J29" s="55">
        <f t="shared" si="1"/>
        <v>1938</v>
      </c>
      <c r="K29" s="56">
        <f>PRODUCT(J29,'work sheet'!$D$9)</f>
        <v>7752</v>
      </c>
    </row>
    <row r="30" spans="1:11" ht="10.5" customHeight="1">
      <c r="A30" s="54">
        <v>10020</v>
      </c>
      <c r="B30" s="55">
        <f>ROUND((A30*'work sheet'!$D$7)/100,0)</f>
        <v>4803</v>
      </c>
      <c r="C30" s="55">
        <f>ROUND((A30*'work sheet'!$D$8)/100,0)</f>
        <v>4203</v>
      </c>
      <c r="D30" s="55">
        <f t="shared" si="0"/>
        <v>600</v>
      </c>
      <c r="E30" s="56">
        <f>PRODUCT(D30,'work sheet'!$D$9)</f>
        <v>2400</v>
      </c>
      <c r="F30" s="53"/>
      <c r="G30" s="54">
        <v>33200</v>
      </c>
      <c r="H30" s="55">
        <f>ROUND((G30*'work sheet'!$D$7)/100,0)</f>
        <v>15915</v>
      </c>
      <c r="I30" s="55">
        <f>ROUND((G30*'work sheet'!$D$8)/100,0)</f>
        <v>13925</v>
      </c>
      <c r="J30" s="55">
        <f t="shared" si="1"/>
        <v>1990</v>
      </c>
      <c r="K30" s="56">
        <f>PRODUCT(J30,'work sheet'!$D$9)</f>
        <v>7960</v>
      </c>
    </row>
    <row r="31" spans="1:11" ht="10.5" customHeight="1">
      <c r="A31" s="54">
        <v>10300</v>
      </c>
      <c r="B31" s="55">
        <f>ROUND((A31*'work sheet'!$D$7)/100,0)</f>
        <v>4937</v>
      </c>
      <c r="C31" s="55">
        <f>ROUND((A31*'work sheet'!$D$8)/100,0)</f>
        <v>4320</v>
      </c>
      <c r="D31" s="55">
        <f t="shared" si="0"/>
        <v>617</v>
      </c>
      <c r="E31" s="56">
        <f>PRODUCT(D31,'work sheet'!$D$9)</f>
        <v>2468</v>
      </c>
      <c r="F31" s="53"/>
      <c r="G31" s="54">
        <v>34050</v>
      </c>
      <c r="H31" s="55">
        <f>ROUND((G31*'work sheet'!$D$7)/100,0)</f>
        <v>16322</v>
      </c>
      <c r="I31" s="55">
        <f>ROUND((G31*'work sheet'!$D$8)/100,0)</f>
        <v>14282</v>
      </c>
      <c r="J31" s="55">
        <f t="shared" si="1"/>
        <v>2040</v>
      </c>
      <c r="K31" s="56">
        <f>PRODUCT(J31,'work sheet'!$D$9)</f>
        <v>8160</v>
      </c>
    </row>
    <row r="32" spans="1:11" ht="10.5" customHeight="1">
      <c r="A32" s="54">
        <v>10600</v>
      </c>
      <c r="B32" s="55">
        <f>ROUND((A32*'work sheet'!$D$7)/100,0)</f>
        <v>5081</v>
      </c>
      <c r="C32" s="55">
        <f>ROUND((A32*'work sheet'!$D$8)/100,0)</f>
        <v>4446</v>
      </c>
      <c r="D32" s="55">
        <f t="shared" si="0"/>
        <v>635</v>
      </c>
      <c r="E32" s="56">
        <f>PRODUCT(D32,'work sheet'!$D$9)</f>
        <v>2540</v>
      </c>
      <c r="F32" s="53"/>
      <c r="G32" s="54">
        <v>34900</v>
      </c>
      <c r="H32" s="55">
        <f>ROUND((G32*'work sheet'!$D$7)/100,0)</f>
        <v>16730</v>
      </c>
      <c r="I32" s="55">
        <f>ROUND((G32*'work sheet'!$D$8)/100,0)</f>
        <v>14638</v>
      </c>
      <c r="J32" s="55">
        <f t="shared" si="1"/>
        <v>2092</v>
      </c>
      <c r="K32" s="56">
        <f>PRODUCT(J32,'work sheet'!$D$9)</f>
        <v>8368</v>
      </c>
    </row>
    <row r="33" spans="1:11" ht="10.5" customHeight="1">
      <c r="A33" s="54">
        <v>10900</v>
      </c>
      <c r="B33" s="55">
        <f>ROUND((A33*'work sheet'!$D$7)/100,0)</f>
        <v>5225</v>
      </c>
      <c r="C33" s="55">
        <f>ROUND((A33*'work sheet'!$D$8)/100,0)</f>
        <v>4572</v>
      </c>
      <c r="D33" s="55">
        <f t="shared" si="0"/>
        <v>653</v>
      </c>
      <c r="E33" s="56">
        <f>PRODUCT(D33,'work sheet'!$D$9)</f>
        <v>2612</v>
      </c>
      <c r="F33" s="53"/>
      <c r="G33" s="54">
        <v>35800</v>
      </c>
      <c r="H33" s="55">
        <f>ROUND((G33*'work sheet'!$D$7)/100,0)</f>
        <v>17161</v>
      </c>
      <c r="I33" s="55">
        <f>ROUND((G33*'work sheet'!$D$8)/100,0)</f>
        <v>15016</v>
      </c>
      <c r="J33" s="55">
        <f t="shared" si="1"/>
        <v>2145</v>
      </c>
      <c r="K33" s="56">
        <f>PRODUCT(J33,'work sheet'!$D$9)</f>
        <v>8580</v>
      </c>
    </row>
    <row r="34" spans="1:11" ht="10.5" customHeight="1">
      <c r="A34" s="54">
        <v>11200</v>
      </c>
      <c r="B34" s="55">
        <f>ROUND((A34*'work sheet'!$D$7)/100,0)</f>
        <v>5369</v>
      </c>
      <c r="C34" s="55">
        <f>ROUND((A34*'work sheet'!$D$8)/100,0)</f>
        <v>4698</v>
      </c>
      <c r="D34" s="55">
        <f t="shared" si="0"/>
        <v>671</v>
      </c>
      <c r="E34" s="56">
        <f>PRODUCT(D34,'work sheet'!$D$9)</f>
        <v>2684</v>
      </c>
      <c r="F34" s="53"/>
      <c r="G34" s="54">
        <v>36700</v>
      </c>
      <c r="H34" s="55">
        <f>ROUND((G34*'work sheet'!$D$7)/100,0)</f>
        <v>17593</v>
      </c>
      <c r="I34" s="55">
        <f>ROUND((G34*'work sheet'!$D$8)/100,0)</f>
        <v>15393</v>
      </c>
      <c r="J34" s="55">
        <f t="shared" si="1"/>
        <v>2200</v>
      </c>
      <c r="K34" s="56">
        <f>PRODUCT(J34,'work sheet'!$D$9)</f>
        <v>8800</v>
      </c>
    </row>
    <row r="35" spans="1:11" ht="10.5" customHeight="1">
      <c r="A35" s="54">
        <v>11530</v>
      </c>
      <c r="B35" s="55">
        <f>ROUND((A35*'work sheet'!$D$7)/100,0)</f>
        <v>5527</v>
      </c>
      <c r="C35" s="55">
        <f>ROUND((A35*'work sheet'!$D$8)/100,0)</f>
        <v>4836</v>
      </c>
      <c r="D35" s="55">
        <f t="shared" si="0"/>
        <v>691</v>
      </c>
      <c r="E35" s="56">
        <f>PRODUCT(D35,'work sheet'!$D$9)</f>
        <v>2764</v>
      </c>
      <c r="F35" s="53"/>
      <c r="G35" s="54">
        <v>37600</v>
      </c>
      <c r="H35" s="55">
        <f>ROUND((G35*'work sheet'!$D$7)/100,0)</f>
        <v>18024</v>
      </c>
      <c r="I35" s="55">
        <f>ROUND((G35*'work sheet'!$D$8)/100,0)</f>
        <v>15771</v>
      </c>
      <c r="J35" s="55">
        <f t="shared" si="1"/>
        <v>2253</v>
      </c>
      <c r="K35" s="56">
        <f>PRODUCT(J35,'work sheet'!$D$9)</f>
        <v>9012</v>
      </c>
    </row>
    <row r="36" spans="1:11" ht="10.5" customHeight="1">
      <c r="A36" s="54">
        <v>11860</v>
      </c>
      <c r="B36" s="55">
        <f>ROUND((A36*'work sheet'!$D$7)/100,0)</f>
        <v>5685</v>
      </c>
      <c r="C36" s="55">
        <f>ROUND((A36*'work sheet'!$D$8)/100,0)</f>
        <v>4975</v>
      </c>
      <c r="D36" s="55">
        <f t="shared" si="0"/>
        <v>710</v>
      </c>
      <c r="E36" s="56">
        <f>PRODUCT(D36,'work sheet'!$D$9)</f>
        <v>2840</v>
      </c>
      <c r="F36" s="53"/>
      <c r="G36" s="54">
        <v>38570</v>
      </c>
      <c r="H36" s="55">
        <f>ROUND((G36*'work sheet'!$D$7)/100,0)</f>
        <v>18489</v>
      </c>
      <c r="I36" s="55">
        <f>ROUND((G36*'work sheet'!$D$8)/100,0)</f>
        <v>16178</v>
      </c>
      <c r="J36" s="55">
        <f t="shared" si="1"/>
        <v>2311</v>
      </c>
      <c r="K36" s="56">
        <f>PRODUCT(J36,'work sheet'!$D$9)</f>
        <v>9244</v>
      </c>
    </row>
    <row r="37" spans="1:11" ht="10.5" customHeight="1">
      <c r="A37" s="54">
        <v>12190</v>
      </c>
      <c r="B37" s="55">
        <f>ROUND((A37*'work sheet'!$D$7)/100,0)</f>
        <v>5843</v>
      </c>
      <c r="C37" s="55">
        <f>ROUND((A37*'work sheet'!$D$8)/100,0)</f>
        <v>5113</v>
      </c>
      <c r="D37" s="55">
        <f t="shared" si="0"/>
        <v>730</v>
      </c>
      <c r="E37" s="56">
        <f>PRODUCT(D37,'work sheet'!$D$9)</f>
        <v>2920</v>
      </c>
      <c r="F37" s="53"/>
      <c r="G37" s="54">
        <v>39540</v>
      </c>
      <c r="H37" s="55">
        <f>ROUND((G37*'work sheet'!$D$7)/100,0)</f>
        <v>18954</v>
      </c>
      <c r="I37" s="55">
        <f>ROUND((G37*'work sheet'!$D$8)/100,0)</f>
        <v>16585</v>
      </c>
      <c r="J37" s="55">
        <f t="shared" si="1"/>
        <v>2369</v>
      </c>
      <c r="K37" s="56">
        <f>PRODUCT(J37,'work sheet'!$D$9)</f>
        <v>9476</v>
      </c>
    </row>
    <row r="38" spans="1:11" ht="10.5" customHeight="1">
      <c r="A38" s="54">
        <v>12550</v>
      </c>
      <c r="B38" s="55">
        <f>ROUND((A38*'work sheet'!$D$7)/100,0)</f>
        <v>6016</v>
      </c>
      <c r="C38" s="55">
        <f>ROUND((A38*'work sheet'!$D$8)/100,0)</f>
        <v>5264</v>
      </c>
      <c r="D38" s="55">
        <f t="shared" si="0"/>
        <v>752</v>
      </c>
      <c r="E38" s="56">
        <f>PRODUCT(D38,'work sheet'!$D$9)</f>
        <v>3008</v>
      </c>
      <c r="F38" s="53"/>
      <c r="G38" s="54">
        <v>40510</v>
      </c>
      <c r="H38" s="55">
        <f>ROUND((G38*'work sheet'!$D$7)/100,0)</f>
        <v>19419</v>
      </c>
      <c r="I38" s="55">
        <f>ROUND((G38*'work sheet'!$D$8)/100,0)</f>
        <v>16992</v>
      </c>
      <c r="J38" s="55">
        <f t="shared" si="1"/>
        <v>2427</v>
      </c>
      <c r="K38" s="56">
        <f>PRODUCT(J38,'work sheet'!$D$9)</f>
        <v>9708</v>
      </c>
    </row>
    <row r="39" spans="1:11" ht="10.5" customHeight="1">
      <c r="A39" s="54">
        <v>12910</v>
      </c>
      <c r="B39" s="55">
        <f>ROUND((A39*'work sheet'!$D$7)/100,0)</f>
        <v>6189</v>
      </c>
      <c r="C39" s="55">
        <f>ROUND((A39*'work sheet'!$D$8)/100,0)</f>
        <v>5415</v>
      </c>
      <c r="D39" s="55">
        <f t="shared" si="0"/>
        <v>774</v>
      </c>
      <c r="E39" s="56">
        <f>PRODUCT(D39,'work sheet'!$D$9)</f>
        <v>3096</v>
      </c>
      <c r="F39" s="53"/>
      <c r="G39" s="54">
        <v>41550</v>
      </c>
      <c r="H39" s="55">
        <f>ROUND((G39*'work sheet'!$D$7)/100,0)</f>
        <v>19917</v>
      </c>
      <c r="I39" s="55">
        <f>ROUND((G39*'work sheet'!$D$8)/100,0)</f>
        <v>17428</v>
      </c>
      <c r="J39" s="55">
        <f t="shared" si="1"/>
        <v>2489</v>
      </c>
      <c r="K39" s="56">
        <f>PRODUCT(J39,'work sheet'!$D$9)</f>
        <v>9956</v>
      </c>
    </row>
    <row r="40" spans="1:11" ht="10.5" customHeight="1">
      <c r="A40" s="54">
        <v>13270</v>
      </c>
      <c r="B40" s="55">
        <f>ROUND((A40*'work sheet'!$D$7)/100,0)</f>
        <v>6361</v>
      </c>
      <c r="C40" s="55">
        <f>ROUND((A40*'work sheet'!$D$8)/100,0)</f>
        <v>5566</v>
      </c>
      <c r="D40" s="55">
        <f t="shared" si="0"/>
        <v>795</v>
      </c>
      <c r="E40" s="56">
        <f>PRODUCT(D40,'work sheet'!$D$9)</f>
        <v>3180</v>
      </c>
      <c r="F40" s="53"/>
      <c r="G40" s="54">
        <v>42590</v>
      </c>
      <c r="H40" s="55">
        <f>ROUND((G40*'work sheet'!$D$7)/100,0)</f>
        <v>20416</v>
      </c>
      <c r="I40" s="55">
        <f>ROUND((G40*'work sheet'!$D$8)/100,0)</f>
        <v>17864</v>
      </c>
      <c r="J40" s="55">
        <f t="shared" si="1"/>
        <v>2552</v>
      </c>
      <c r="K40" s="56">
        <f>PRODUCT(J40,'work sheet'!$D$9)</f>
        <v>10208</v>
      </c>
    </row>
    <row r="41" spans="1:11" ht="10.5" customHeight="1">
      <c r="A41" s="54">
        <v>13660</v>
      </c>
      <c r="B41" s="55">
        <f>ROUND((A41*'work sheet'!$D$7)/100,0)</f>
        <v>6548</v>
      </c>
      <c r="C41" s="55">
        <f>ROUND((A41*'work sheet'!$D$8)/100,0)</f>
        <v>5730</v>
      </c>
      <c r="D41" s="55">
        <f t="shared" si="0"/>
        <v>818</v>
      </c>
      <c r="E41" s="56">
        <f>PRODUCT(D41,'work sheet'!$D$9)</f>
        <v>3272</v>
      </c>
      <c r="F41" s="53"/>
      <c r="G41" s="54">
        <v>43630</v>
      </c>
      <c r="H41" s="55">
        <f>ROUND((G41*'work sheet'!$D$7)/100,0)</f>
        <v>20914</v>
      </c>
      <c r="I41" s="55">
        <f>ROUND((G41*'work sheet'!$D$8)/100,0)</f>
        <v>18300</v>
      </c>
      <c r="J41" s="55">
        <f t="shared" si="1"/>
        <v>2614</v>
      </c>
      <c r="K41" s="56">
        <f>PRODUCT(J41,'work sheet'!$D$9)</f>
        <v>10456</v>
      </c>
    </row>
    <row r="42" spans="1:11" ht="10.5" customHeight="1">
      <c r="A42" s="54">
        <v>14050</v>
      </c>
      <c r="B42" s="55">
        <f>ROUND((A42*'work sheet'!$D$7)/100,0)</f>
        <v>6735</v>
      </c>
      <c r="C42" s="55">
        <f>ROUND((A42*'work sheet'!$D$8)/100,0)</f>
        <v>5893</v>
      </c>
      <c r="D42" s="55">
        <f t="shared" si="0"/>
        <v>842</v>
      </c>
      <c r="E42" s="56">
        <f>PRODUCT(D42,'work sheet'!$D$9)</f>
        <v>3368</v>
      </c>
      <c r="F42" s="53"/>
      <c r="G42" s="54">
        <v>44740</v>
      </c>
      <c r="H42" s="55">
        <f>ROUND((G42*'work sheet'!$D$7)/100,0)</f>
        <v>21447</v>
      </c>
      <c r="I42" s="55">
        <f>ROUND((G42*'work sheet'!$D$8)/100,0)</f>
        <v>18766</v>
      </c>
      <c r="J42" s="55">
        <f t="shared" si="1"/>
        <v>2681</v>
      </c>
      <c r="K42" s="56">
        <f>PRODUCT(J42,'work sheet'!$D$9)</f>
        <v>10724</v>
      </c>
    </row>
    <row r="43" spans="1:11" ht="10.5" customHeight="1">
      <c r="A43" s="54">
        <v>14440</v>
      </c>
      <c r="B43" s="55">
        <f>ROUND((A43*'work sheet'!$D$7)/100,0)</f>
        <v>6922</v>
      </c>
      <c r="C43" s="55">
        <f>ROUND((A43*'work sheet'!$D$8)/100,0)</f>
        <v>6057</v>
      </c>
      <c r="D43" s="55">
        <f t="shared" si="0"/>
        <v>865</v>
      </c>
      <c r="E43" s="56">
        <f>PRODUCT(D43,'work sheet'!$D$9)</f>
        <v>3460</v>
      </c>
      <c r="F43" s="53"/>
      <c r="G43" s="54">
        <v>45850</v>
      </c>
      <c r="H43" s="55">
        <f>ROUND((G43*'work sheet'!$D$7)/100,0)</f>
        <v>21979</v>
      </c>
      <c r="I43" s="55">
        <f>ROUND((G43*'work sheet'!$D$8)/100,0)</f>
        <v>19231</v>
      </c>
      <c r="J43" s="55">
        <f t="shared" si="1"/>
        <v>2748</v>
      </c>
      <c r="K43" s="56">
        <f>PRODUCT(J43,'work sheet'!$D$9)</f>
        <v>10992</v>
      </c>
    </row>
    <row r="44" spans="1:11" ht="10.5" customHeight="1">
      <c r="A44" s="54">
        <v>14860</v>
      </c>
      <c r="B44" s="55">
        <f>ROUND((A44*'work sheet'!$D$7)/100,0)</f>
        <v>7123</v>
      </c>
      <c r="C44" s="55">
        <f>ROUND((A44*'work sheet'!$D$8)/100,0)</f>
        <v>6233</v>
      </c>
      <c r="D44" s="55">
        <f t="shared" si="0"/>
        <v>890</v>
      </c>
      <c r="E44" s="56">
        <f>PRODUCT(D44,'work sheet'!$D$9)</f>
        <v>3560</v>
      </c>
      <c r="F44" s="53"/>
      <c r="G44" s="54">
        <v>46960</v>
      </c>
      <c r="H44" s="55">
        <f>ROUND((G44*'work sheet'!$D$7)/100,0)</f>
        <v>22511</v>
      </c>
      <c r="I44" s="55">
        <f>ROUND((G44*'work sheet'!$D$8)/100,0)</f>
        <v>19697</v>
      </c>
      <c r="J44" s="55">
        <f t="shared" si="1"/>
        <v>2814</v>
      </c>
      <c r="K44" s="56">
        <f>PRODUCT(J44,'work sheet'!$D$9)</f>
        <v>11256</v>
      </c>
    </row>
    <row r="45" spans="1:11" ht="10.5" customHeight="1">
      <c r="A45" s="54">
        <v>15280</v>
      </c>
      <c r="B45" s="55">
        <f>ROUND((A45*'work sheet'!$D$7)/100,0)</f>
        <v>7325</v>
      </c>
      <c r="C45" s="55">
        <f>ROUND((A45*'work sheet'!$D$8)/100,0)</f>
        <v>6409</v>
      </c>
      <c r="D45" s="55">
        <f t="shared" si="0"/>
        <v>916</v>
      </c>
      <c r="E45" s="56">
        <f>PRODUCT(D45,'work sheet'!$D$9)</f>
        <v>3664</v>
      </c>
      <c r="F45" s="53"/>
      <c r="G45" s="54">
        <v>48160</v>
      </c>
      <c r="H45" s="55">
        <f>ROUND((G45*'work sheet'!$D$7)/100,0)</f>
        <v>23086</v>
      </c>
      <c r="I45" s="55">
        <f>ROUND((G45*'work sheet'!$D$8)/100,0)</f>
        <v>20200</v>
      </c>
      <c r="J45" s="55">
        <f t="shared" si="1"/>
        <v>2886</v>
      </c>
      <c r="K45" s="56">
        <f>PRODUCT(J45,'work sheet'!$D$9)</f>
        <v>11544</v>
      </c>
    </row>
    <row r="46" spans="1:11" ht="10.5" customHeight="1">
      <c r="A46" s="54">
        <v>15700</v>
      </c>
      <c r="B46" s="55">
        <f>ROUND((A46*'work sheet'!$D$7)/100,0)</f>
        <v>7526</v>
      </c>
      <c r="C46" s="55">
        <f>ROUND((A46*'work sheet'!$D$8)/100,0)</f>
        <v>6585</v>
      </c>
      <c r="D46" s="55">
        <f t="shared" si="0"/>
        <v>941</v>
      </c>
      <c r="E46" s="56">
        <f>PRODUCT(D46,'work sheet'!$D$9)</f>
        <v>3764</v>
      </c>
      <c r="F46" s="53"/>
      <c r="G46" s="54">
        <v>49360</v>
      </c>
      <c r="H46" s="55">
        <f>ROUND((G46*'work sheet'!$D$7)/100,0)</f>
        <v>23661</v>
      </c>
      <c r="I46" s="55">
        <f>ROUND((G46*'work sheet'!$D$8)/100,0)</f>
        <v>20704</v>
      </c>
      <c r="J46" s="55">
        <f t="shared" si="1"/>
        <v>2957</v>
      </c>
      <c r="K46" s="56">
        <f>PRODUCT(J46,'work sheet'!$D$9)</f>
        <v>11828</v>
      </c>
    </row>
    <row r="47" spans="1:11" ht="10.5" customHeight="1">
      <c r="A47" s="54">
        <v>16150</v>
      </c>
      <c r="B47" s="55">
        <f>ROUND((A47*'work sheet'!$D$7)/100,0)</f>
        <v>7742</v>
      </c>
      <c r="C47" s="55">
        <f>ROUND((A47*'work sheet'!$D$8)/100,0)</f>
        <v>6774</v>
      </c>
      <c r="D47" s="55">
        <f t="shared" si="0"/>
        <v>968</v>
      </c>
      <c r="E47" s="56">
        <f>PRODUCT(D47,'work sheet'!$D$9)</f>
        <v>3872</v>
      </c>
      <c r="F47" s="53"/>
      <c r="G47" s="54">
        <v>50560</v>
      </c>
      <c r="H47" s="55">
        <f>ROUND((G47*'work sheet'!$D$7)/100,0)</f>
        <v>24236</v>
      </c>
      <c r="I47" s="55">
        <f>ROUND((G47*'work sheet'!$D$8)/100,0)</f>
        <v>21207</v>
      </c>
      <c r="J47" s="55">
        <f t="shared" si="1"/>
        <v>3029</v>
      </c>
      <c r="K47" s="56">
        <f>PRODUCT(J47,'work sheet'!$D$9)</f>
        <v>12116</v>
      </c>
    </row>
    <row r="48" spans="1:11" ht="10.5" customHeight="1">
      <c r="A48" s="54">
        <v>16600</v>
      </c>
      <c r="B48" s="55">
        <f>ROUND((A48*'work sheet'!$D$7)/100,0)</f>
        <v>7957</v>
      </c>
      <c r="C48" s="55">
        <f>ROUND((A48*'work sheet'!$D$8)/100,0)</f>
        <v>6963</v>
      </c>
      <c r="D48" s="55">
        <f t="shared" si="0"/>
        <v>994</v>
      </c>
      <c r="E48" s="56">
        <f>PRODUCT(D48,'work sheet'!$D$9)</f>
        <v>3976</v>
      </c>
      <c r="F48" s="53"/>
      <c r="G48" s="54">
        <v>51760</v>
      </c>
      <c r="H48" s="55">
        <f>ROUND((G48*'work sheet'!$D$7)/100,0)</f>
        <v>24812</v>
      </c>
      <c r="I48" s="55">
        <f>ROUND((G48*'work sheet'!$D$8)/100,0)</f>
        <v>21710</v>
      </c>
      <c r="J48" s="55">
        <f t="shared" si="1"/>
        <v>3102</v>
      </c>
      <c r="K48" s="56">
        <f>PRODUCT(J48,'work sheet'!$D$9)</f>
        <v>12408</v>
      </c>
    </row>
    <row r="49" spans="1:11" ht="10.5" customHeight="1">
      <c r="A49" s="54">
        <v>17050</v>
      </c>
      <c r="B49" s="55">
        <f>ROUND((A49*'work sheet'!$D$7)/100,0)</f>
        <v>8173</v>
      </c>
      <c r="C49" s="55">
        <f>ROUND((A49*'work sheet'!$D$8)/100,0)</f>
        <v>7151</v>
      </c>
      <c r="D49" s="55">
        <f t="shared" si="0"/>
        <v>1022</v>
      </c>
      <c r="E49" s="56">
        <f>PRODUCT(D49,'work sheet'!$D$9)</f>
        <v>4088</v>
      </c>
      <c r="F49" s="53"/>
      <c r="G49" s="54">
        <v>53060</v>
      </c>
      <c r="H49" s="55">
        <f>ROUND((G49*'work sheet'!$D$7)/100,0)</f>
        <v>25435</v>
      </c>
      <c r="I49" s="55">
        <f>ROUND((G49*'work sheet'!$D$8)/100,0)</f>
        <v>22255</v>
      </c>
      <c r="J49" s="55">
        <f t="shared" si="1"/>
        <v>3180</v>
      </c>
      <c r="K49" s="56">
        <f>PRODUCT(J49,'work sheet'!$D$9)</f>
        <v>12720</v>
      </c>
    </row>
    <row r="50" spans="1:11" ht="10.5" customHeight="1">
      <c r="A50" s="54">
        <v>17540</v>
      </c>
      <c r="B50" s="55">
        <f>ROUND((A50*'work sheet'!$D$7)/100,0)</f>
        <v>8408</v>
      </c>
      <c r="C50" s="55">
        <f>ROUND((A50*'work sheet'!$D$8)/100,0)</f>
        <v>7357</v>
      </c>
      <c r="D50" s="55">
        <f t="shared" si="0"/>
        <v>1051</v>
      </c>
      <c r="E50" s="56">
        <f>PRODUCT(D50,'work sheet'!$D$9)</f>
        <v>4204</v>
      </c>
      <c r="F50" s="53"/>
      <c r="G50" s="54">
        <v>54360</v>
      </c>
      <c r="H50" s="55">
        <f>ROUND((G50*'work sheet'!$D$7)/100,0)</f>
        <v>26058</v>
      </c>
      <c r="I50" s="55">
        <f>ROUND((G50*'work sheet'!$D$8)/100,0)</f>
        <v>22801</v>
      </c>
      <c r="J50" s="55">
        <f t="shared" si="1"/>
        <v>3257</v>
      </c>
      <c r="K50" s="56">
        <f>PRODUCT(J50,'work sheet'!$D$9)</f>
        <v>13028</v>
      </c>
    </row>
    <row r="51" spans="1:11" ht="10.5" customHeight="1">
      <c r="A51" s="54">
        <v>18030</v>
      </c>
      <c r="B51" s="55">
        <f>ROUND((A51*'work sheet'!$D$7)/100,0)</f>
        <v>8643</v>
      </c>
      <c r="C51" s="55">
        <f>ROUND((A51*'work sheet'!$D$8)/100,0)</f>
        <v>7563</v>
      </c>
      <c r="D51" s="55">
        <f t="shared" si="0"/>
        <v>1080</v>
      </c>
      <c r="E51" s="56">
        <f>PRODUCT(D51,'work sheet'!$D$9)</f>
        <v>4320</v>
      </c>
      <c r="F51" s="53"/>
      <c r="G51" s="54">
        <v>55660</v>
      </c>
      <c r="H51" s="55">
        <f>ROUND((G51*'work sheet'!$D$7)/100,0)</f>
        <v>26681</v>
      </c>
      <c r="I51" s="55">
        <f>ROUND((G51*'work sheet'!$D$8)/100,0)</f>
        <v>23346</v>
      </c>
      <c r="J51" s="55">
        <f t="shared" si="1"/>
        <v>3335</v>
      </c>
      <c r="K51" s="56">
        <f>PRODUCT(J51,'work sheet'!$D$9)</f>
        <v>13340</v>
      </c>
    </row>
    <row r="52" spans="1:11" ht="10.5" customHeight="1">
      <c r="A52" s="54">
        <v>18520</v>
      </c>
      <c r="B52" s="55">
        <f>ROUND((A52*'work sheet'!$D$7)/100,0)</f>
        <v>8878</v>
      </c>
      <c r="C52" s="55">
        <f>ROUND((A52*'work sheet'!$D$8)/100,0)</f>
        <v>7768</v>
      </c>
      <c r="D52" s="55">
        <f t="shared" si="0"/>
        <v>1110</v>
      </c>
      <c r="E52" s="56">
        <f>PRODUCT(D52,'work sheet'!$D$9)</f>
        <v>4440</v>
      </c>
      <c r="F52" s="53"/>
      <c r="G52" s="54">
        <v>56960</v>
      </c>
      <c r="H52" s="55">
        <f>ROUND((G52*'work sheet'!$D$7)/100,0)</f>
        <v>27304</v>
      </c>
      <c r="I52" s="55">
        <f>ROUND((G52*'work sheet'!$D$8)/100,0)</f>
        <v>23891</v>
      </c>
      <c r="J52" s="55">
        <f t="shared" si="1"/>
        <v>3413</v>
      </c>
      <c r="K52" s="56">
        <f>PRODUCT(J52,'work sheet'!$D$9)</f>
        <v>13652</v>
      </c>
    </row>
    <row r="53" spans="1:11" ht="10.5" customHeight="1">
      <c r="A53" s="54">
        <v>19050</v>
      </c>
      <c r="B53" s="55">
        <f>ROUND((A53*'work sheet'!$D$7)/100,0)</f>
        <v>9132</v>
      </c>
      <c r="C53" s="55">
        <f>ROUND((A53*'work sheet'!$D$8)/100,0)</f>
        <v>7990</v>
      </c>
      <c r="D53" s="55">
        <f t="shared" si="0"/>
        <v>1142</v>
      </c>
      <c r="E53" s="56">
        <f>PRODUCT(D53,'work sheet'!$D$9)</f>
        <v>4568</v>
      </c>
      <c r="F53" s="53"/>
      <c r="G53" s="54">
        <v>58260</v>
      </c>
      <c r="H53" s="55">
        <f>ROUND((G53*'work sheet'!$D$7)/100,0)</f>
        <v>27928</v>
      </c>
      <c r="I53" s="55">
        <f>ROUND((G53*'work sheet'!$D$8)/100,0)</f>
        <v>24437</v>
      </c>
      <c r="J53" s="55">
        <f t="shared" si="1"/>
        <v>3491</v>
      </c>
      <c r="K53" s="56">
        <f>PRODUCT(J53,'work sheet'!$D$9)</f>
        <v>13964</v>
      </c>
    </row>
    <row r="54" spans="1:11" ht="10.5" customHeight="1">
      <c r="A54" s="54">
        <v>19580</v>
      </c>
      <c r="B54" s="55">
        <f>ROUND((A54*'work sheet'!$D$7)/100,0)</f>
        <v>9386</v>
      </c>
      <c r="C54" s="55">
        <f>ROUND((A54*'work sheet'!$D$8)/100,0)</f>
        <v>8213</v>
      </c>
      <c r="D54" s="55">
        <f t="shared" si="0"/>
        <v>1173</v>
      </c>
      <c r="E54" s="56">
        <f>PRODUCT(D54,'work sheet'!$D$9)</f>
        <v>4692</v>
      </c>
      <c r="F54" s="53"/>
      <c r="G54" s="54">
        <v>59560</v>
      </c>
      <c r="H54" s="55">
        <f>ROUND((G54*'work sheet'!$D$7)/100,0)</f>
        <v>28551</v>
      </c>
      <c r="I54" s="55">
        <f>ROUND((G54*'work sheet'!$D$8)/100,0)</f>
        <v>24982</v>
      </c>
      <c r="J54" s="55">
        <f t="shared" si="1"/>
        <v>3569</v>
      </c>
      <c r="K54" s="56">
        <f>PRODUCT(J54,'work sheet'!$D$9)</f>
        <v>14276</v>
      </c>
    </row>
    <row r="55" spans="1:11" ht="10.5" customHeight="1">
      <c r="A55" s="54">
        <v>20110</v>
      </c>
      <c r="B55" s="55">
        <f>ROUND((A55*'work sheet'!$D$7)/100,0)</f>
        <v>9640</v>
      </c>
      <c r="C55" s="55">
        <f>ROUND((A55*'work sheet'!$D$8)/100,0)</f>
        <v>8435</v>
      </c>
      <c r="D55" s="55">
        <f t="shared" si="0"/>
        <v>1205</v>
      </c>
      <c r="E55" s="56">
        <f>PRODUCT(D55,'work sheet'!$D$9)</f>
        <v>4820</v>
      </c>
      <c r="F55" s="53"/>
      <c r="G55" s="54">
        <v>60860</v>
      </c>
      <c r="H55" s="55">
        <f>ROUND((G55*'work sheet'!$D$7)/100,0)</f>
        <v>29174</v>
      </c>
      <c r="I55" s="55">
        <f>ROUND((G55*'work sheet'!$D$8)/100,0)</f>
        <v>25527</v>
      </c>
      <c r="J55" s="55">
        <f t="shared" si="1"/>
        <v>3647</v>
      </c>
      <c r="K55" s="56">
        <f>PRODUCT(J55,'work sheet'!$D$9)</f>
        <v>14588</v>
      </c>
    </row>
    <row r="56" spans="1:11" ht="10.5" customHeight="1">
      <c r="A56" s="54">
        <v>20680</v>
      </c>
      <c r="B56" s="55">
        <f>ROUND((A56*'work sheet'!$D$7)/100,0)</f>
        <v>9913</v>
      </c>
      <c r="C56" s="55">
        <f>ROUND((A56*'work sheet'!$D$8)/100,0)</f>
        <v>8674</v>
      </c>
      <c r="D56" s="55">
        <f t="shared" si="0"/>
        <v>1239</v>
      </c>
      <c r="E56" s="56">
        <f>PRODUCT(D56,'work sheet'!$D$9)</f>
        <v>4956</v>
      </c>
      <c r="F56" s="53"/>
      <c r="G56" s="54">
        <v>62160</v>
      </c>
      <c r="H56" s="55">
        <f>ROUND((G56*'work sheet'!$D$7)/100,0)</f>
        <v>29797</v>
      </c>
      <c r="I56" s="55">
        <f>ROUND((G56*'work sheet'!$D$8)/100,0)</f>
        <v>26072</v>
      </c>
      <c r="J56" s="55">
        <f t="shared" si="1"/>
        <v>3725</v>
      </c>
      <c r="K56" s="56">
        <f>PRODUCT(J56,'work sheet'!$D$9)</f>
        <v>14900</v>
      </c>
    </row>
    <row r="57" spans="1:11" ht="10.5" customHeight="1">
      <c r="A57" s="54">
        <v>21250</v>
      </c>
      <c r="B57" s="55">
        <f>ROUND((A57*'work sheet'!$D$7)/100,0)</f>
        <v>10186</v>
      </c>
      <c r="C57" s="55">
        <f>ROUND((A57*'work sheet'!$D$8)/100,0)</f>
        <v>8913</v>
      </c>
      <c r="D57" s="55">
        <f t="shared" si="0"/>
        <v>1273</v>
      </c>
      <c r="E57" s="56">
        <f>PRODUCT(D57,'work sheet'!$D$9)</f>
        <v>5092</v>
      </c>
      <c r="F57" s="53"/>
      <c r="G57" s="54">
        <v>63460</v>
      </c>
      <c r="H57" s="55">
        <f>ROUND((G57*'work sheet'!$D$7)/100,0)</f>
        <v>30420</v>
      </c>
      <c r="I57" s="55">
        <f>ROUND((G57*'work sheet'!$D$8)/100,0)</f>
        <v>26618</v>
      </c>
      <c r="J57" s="55">
        <f t="shared" si="1"/>
        <v>3802</v>
      </c>
      <c r="K57" s="56">
        <f>PRODUCT(J57,'work sheet'!$D$9)</f>
        <v>15208</v>
      </c>
    </row>
    <row r="58" spans="1:11" ht="10.5" customHeight="1">
      <c r="A58" s="54">
        <v>21820</v>
      </c>
      <c r="B58" s="55">
        <f>ROUND((A58*'work sheet'!$D$7)/100,0)</f>
        <v>10460</v>
      </c>
      <c r="C58" s="55">
        <f>ROUND((A58*'work sheet'!$D$8)/100,0)</f>
        <v>9152</v>
      </c>
      <c r="D58" s="55">
        <f t="shared" si="0"/>
        <v>1308</v>
      </c>
      <c r="E58" s="56">
        <f>PRODUCT(D58,'work sheet'!$D$9)</f>
        <v>5232</v>
      </c>
      <c r="F58" s="53"/>
      <c r="G58" s="54">
        <v>64760</v>
      </c>
      <c r="H58" s="55">
        <f>ROUND((G58*'work sheet'!$D$7)/100,0)</f>
        <v>31043</v>
      </c>
      <c r="I58" s="55">
        <f>ROUND((G58*'work sheet'!$D$8)/100,0)</f>
        <v>27163</v>
      </c>
      <c r="J58" s="55">
        <f t="shared" si="1"/>
        <v>3880</v>
      </c>
      <c r="K58" s="56">
        <f>PRODUCT(J58,'work sheet'!$D$9)</f>
        <v>15520</v>
      </c>
    </row>
    <row r="59" spans="1:11" ht="10.5" customHeight="1">
      <c r="A59" s="57">
        <v>22430</v>
      </c>
      <c r="B59" s="58">
        <f>ROUND((A59*'work sheet'!$D$7)/100,0)</f>
        <v>10752</v>
      </c>
      <c r="C59" s="58">
        <f>ROUND((A59*'work sheet'!$D$8)/100,0)</f>
        <v>9408</v>
      </c>
      <c r="D59" s="58">
        <f t="shared" si="0"/>
        <v>1344</v>
      </c>
      <c r="E59" s="59">
        <f>PRODUCT(D59,'work sheet'!$D$9)</f>
        <v>5376</v>
      </c>
      <c r="F59" s="53"/>
      <c r="G59" s="57"/>
      <c r="H59" s="58"/>
      <c r="I59" s="58"/>
      <c r="J59" s="58"/>
      <c r="K59" s="59"/>
    </row>
    <row r="60" spans="1:11" ht="12.75" customHeight="1">
      <c r="A60" s="65" t="s">
        <v>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customHeight="1">
      <c r="A61" s="66" t="str">
        <f>CONCATENATE("1. As per ",IF('work sheet'!D12="","G.O.Ms.No:_____(Finance Dept)",CONCATENATE("G.O.Ms.No:",'work sheet'!D12,"(Finance Dept)")),", ","Dated ",IF('work sheet'!D13="","___________",'work sheet'!D13),", ","the D.A Enhanced from ",'work sheet'!D8,"%"," to ",'work sheet'!D7,"%.")</f>
        <v>1. As per G.O.Ms.No:297(Finance Dept), Dated 14.11.12, the D.A Enhanced from 41.944% to 47.936%.</v>
      </c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customHeight="1">
      <c r="A62" s="65" t="str">
        <f>CONCATENATE("2. The Enhanced D.A arrears froim ",'work sheet'!D10," to ",'work sheet'!D11," (",'work sheet'!D9," Months )"," will be credited to P.F Account of the individual.")</f>
        <v>2. The Enhanced D.A arrears froim 7/12 to 10/12 (4 Months ) will be credited to P.F Account of the individual.</v>
      </c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 customHeight="1">
      <c r="A63" s="65" t="str">
        <f>CONCATENATE("3. Cash Will be paid from ",'work sheet'!D14," onwards.")</f>
        <v>3. Cash Will be paid from 1.11.2012 onwards.</v>
      </c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" customHeight="1">
      <c r="A64" s="151" t="s">
        <v>183</v>
      </c>
      <c r="B64" s="152"/>
      <c r="C64" s="152"/>
      <c r="D64" s="152"/>
      <c r="E64" s="152"/>
      <c r="F64" s="152"/>
      <c r="G64" s="153"/>
      <c r="H64" s="157" t="str">
        <f>IF('work sheet'!F13="","U.T.F DISRICT UNIT","U.T.F MANDAL UNIT")</f>
        <v>U.T.F MANDAL UNIT</v>
      </c>
      <c r="I64" s="157"/>
      <c r="J64" s="157"/>
      <c r="K64" s="157"/>
    </row>
    <row r="65" spans="1:11" ht="12" customHeight="1">
      <c r="A65" s="154"/>
      <c r="B65" s="155"/>
      <c r="C65" s="155"/>
      <c r="D65" s="155"/>
      <c r="E65" s="155"/>
      <c r="F65" s="155"/>
      <c r="G65" s="156"/>
      <c r="H65" s="150" t="str">
        <f>IF('work sheet'!F13="","PRAKASAM DIST",VLOOKUP('work sheet'!$F$13,'work sheet'!A30:M85,13,FALSE))</f>
        <v>ADDANKI</v>
      </c>
      <c r="I65" s="150"/>
      <c r="J65" s="150"/>
      <c r="K65" s="150"/>
    </row>
    <row r="66" spans="1:11" ht="12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2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2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13.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27"/>
      <c r="B78" s="27"/>
      <c r="C78" s="27"/>
      <c r="D78" s="27"/>
      <c r="E78" s="28"/>
      <c r="F78" s="29"/>
      <c r="G78" s="27"/>
      <c r="H78" s="27"/>
      <c r="I78" s="27"/>
      <c r="J78" s="27"/>
      <c r="K78" s="27"/>
    </row>
    <row r="79" spans="1:11" ht="9.75" customHeight="1">
      <c r="A79" s="30"/>
      <c r="B79" s="29"/>
      <c r="C79" s="29"/>
      <c r="D79" s="29"/>
      <c r="E79" s="29"/>
      <c r="F79" s="29"/>
      <c r="G79" s="30"/>
      <c r="H79" s="29"/>
      <c r="I79" s="29"/>
      <c r="J79" s="29"/>
      <c r="K79" s="29"/>
    </row>
    <row r="80" spans="1:11" ht="12.75">
      <c r="A80" s="30"/>
      <c r="B80" s="29"/>
      <c r="C80" s="29"/>
      <c r="D80" s="29"/>
      <c r="E80" s="29"/>
      <c r="F80" s="29"/>
      <c r="G80" s="30"/>
      <c r="H80" s="29"/>
      <c r="I80" s="29"/>
      <c r="J80" s="29"/>
      <c r="K80" s="29"/>
    </row>
    <row r="81" spans="1:11" ht="12.75">
      <c r="A81" s="30"/>
      <c r="B81" s="29"/>
      <c r="C81" s="29"/>
      <c r="D81" s="29"/>
      <c r="E81" s="29"/>
      <c r="F81" s="29"/>
      <c r="G81" s="30"/>
      <c r="H81" s="29"/>
      <c r="I81" s="29"/>
      <c r="J81" s="29"/>
      <c r="K81" s="29"/>
    </row>
    <row r="82" spans="1:11" ht="12.75">
      <c r="A82" s="30"/>
      <c r="B82" s="29"/>
      <c r="C82" s="29"/>
      <c r="D82" s="29"/>
      <c r="E82" s="29"/>
      <c r="F82" s="29"/>
      <c r="G82" s="30"/>
      <c r="H82" s="29"/>
      <c r="I82" s="29"/>
      <c r="J82" s="29"/>
      <c r="K82" s="29"/>
    </row>
    <row r="83" spans="1:11" ht="12.75">
      <c r="A83" s="30"/>
      <c r="B83" s="29"/>
      <c r="C83" s="29"/>
      <c r="D83" s="29"/>
      <c r="E83" s="29"/>
      <c r="F83" s="29"/>
      <c r="G83" s="30"/>
      <c r="H83" s="29"/>
      <c r="I83" s="29"/>
      <c r="J83" s="29"/>
      <c r="K83" s="29"/>
    </row>
    <row r="84" spans="1:11" ht="12.75">
      <c r="A84" s="30"/>
      <c r="B84" s="29"/>
      <c r="C84" s="29"/>
      <c r="D84" s="29"/>
      <c r="E84" s="29"/>
      <c r="F84" s="29"/>
      <c r="G84" s="30"/>
      <c r="H84" s="29"/>
      <c r="I84" s="29"/>
      <c r="J84" s="29"/>
      <c r="K84" s="29"/>
    </row>
    <row r="85" spans="1:11" ht="12.75">
      <c r="A85" s="30"/>
      <c r="B85" s="29"/>
      <c r="C85" s="29"/>
      <c r="D85" s="29"/>
      <c r="E85" s="29"/>
      <c r="F85" s="29"/>
      <c r="G85" s="30"/>
      <c r="H85" s="29"/>
      <c r="I85" s="29"/>
      <c r="J85" s="29"/>
      <c r="K85" s="29"/>
    </row>
    <row r="86" spans="1:11" ht="12.75">
      <c r="A86" s="30"/>
      <c r="B86" s="29"/>
      <c r="C86" s="29"/>
      <c r="D86" s="29"/>
      <c r="E86" s="29"/>
      <c r="F86" s="29"/>
      <c r="G86" s="30"/>
      <c r="H86" s="29"/>
      <c r="I86" s="29"/>
      <c r="J86" s="29"/>
      <c r="K86" s="29"/>
    </row>
    <row r="87" spans="1:11" ht="12.75">
      <c r="A87" s="30"/>
      <c r="B87" s="29"/>
      <c r="C87" s="29"/>
      <c r="D87" s="29"/>
      <c r="E87" s="29"/>
      <c r="F87" s="29"/>
      <c r="G87" s="30"/>
      <c r="H87" s="29"/>
      <c r="I87" s="29"/>
      <c r="J87" s="29"/>
      <c r="K87" s="29"/>
    </row>
    <row r="88" spans="1:11" ht="12.75">
      <c r="A88" s="30"/>
      <c r="B88" s="29"/>
      <c r="C88" s="29"/>
      <c r="D88" s="29"/>
      <c r="E88" s="29"/>
      <c r="F88" s="29"/>
      <c r="G88" s="30"/>
      <c r="H88" s="29"/>
      <c r="I88" s="29"/>
      <c r="J88" s="29"/>
      <c r="K88" s="29"/>
    </row>
    <row r="89" spans="1:11" ht="12.75">
      <c r="A89" s="30"/>
      <c r="B89" s="29"/>
      <c r="C89" s="29"/>
      <c r="D89" s="29"/>
      <c r="E89" s="29"/>
      <c r="F89" s="29"/>
      <c r="G89" s="30"/>
      <c r="H89" s="29"/>
      <c r="I89" s="29"/>
      <c r="J89" s="29"/>
      <c r="K89" s="29"/>
    </row>
    <row r="90" spans="1:11" ht="12.75">
      <c r="A90" s="30"/>
      <c r="B90" s="29"/>
      <c r="C90" s="29"/>
      <c r="D90" s="29"/>
      <c r="E90" s="29"/>
      <c r="F90" s="29"/>
      <c r="G90" s="30"/>
      <c r="H90" s="29"/>
      <c r="I90" s="29"/>
      <c r="J90" s="29"/>
      <c r="K90" s="29"/>
    </row>
    <row r="91" spans="1:11" ht="12.75">
      <c r="A91" s="30"/>
      <c r="B91" s="29"/>
      <c r="C91" s="29"/>
      <c r="D91" s="29"/>
      <c r="E91" s="29"/>
      <c r="F91" s="29"/>
      <c r="G91" s="30"/>
      <c r="H91" s="29"/>
      <c r="I91" s="29"/>
      <c r="J91" s="29"/>
      <c r="K91" s="29"/>
    </row>
    <row r="92" spans="1:11" ht="12.75">
      <c r="A92" s="30"/>
      <c r="B92" s="29"/>
      <c r="C92" s="29"/>
      <c r="D92" s="29"/>
      <c r="E92" s="29"/>
      <c r="F92" s="29"/>
      <c r="G92" s="30"/>
      <c r="H92" s="29"/>
      <c r="I92" s="29"/>
      <c r="J92" s="29"/>
      <c r="K92" s="29"/>
    </row>
    <row r="93" spans="1:11" ht="12.75">
      <c r="A93" s="30"/>
      <c r="B93" s="29"/>
      <c r="C93" s="29"/>
      <c r="D93" s="29"/>
      <c r="E93" s="29"/>
      <c r="F93" s="29"/>
      <c r="G93" s="30"/>
      <c r="H93" s="29"/>
      <c r="I93" s="29"/>
      <c r="J93" s="29"/>
      <c r="K93" s="29"/>
    </row>
    <row r="94" spans="1:11" ht="12.75">
      <c r="A94" s="30"/>
      <c r="B94" s="29"/>
      <c r="C94" s="29"/>
      <c r="D94" s="29"/>
      <c r="E94" s="29"/>
      <c r="F94" s="29"/>
      <c r="G94" s="30"/>
      <c r="H94" s="29"/>
      <c r="I94" s="29"/>
      <c r="J94" s="29"/>
      <c r="K94" s="29"/>
    </row>
    <row r="95" spans="1:11" ht="12.75">
      <c r="A95" s="30"/>
      <c r="B95" s="29"/>
      <c r="C95" s="29"/>
      <c r="D95" s="29"/>
      <c r="E95" s="29"/>
      <c r="F95" s="29"/>
      <c r="G95" s="30"/>
      <c r="H95" s="29"/>
      <c r="I95" s="29"/>
      <c r="J95" s="29"/>
      <c r="K95" s="29"/>
    </row>
    <row r="96" spans="1:11" ht="12.75">
      <c r="A96" s="30"/>
      <c r="B96" s="29"/>
      <c r="C96" s="29"/>
      <c r="D96" s="29"/>
      <c r="E96" s="29"/>
      <c r="F96" s="29"/>
      <c r="G96" s="30"/>
      <c r="H96" s="29"/>
      <c r="I96" s="29"/>
      <c r="J96" s="29"/>
      <c r="K96" s="29"/>
    </row>
    <row r="97" spans="1:11" ht="12.75">
      <c r="A97" s="30"/>
      <c r="B97" s="29"/>
      <c r="C97" s="29"/>
      <c r="D97" s="29"/>
      <c r="E97" s="29"/>
      <c r="F97" s="29"/>
      <c r="G97" s="30"/>
      <c r="H97" s="29"/>
      <c r="I97" s="29"/>
      <c r="J97" s="29"/>
      <c r="K97" s="29"/>
    </row>
    <row r="98" spans="1:11" ht="12.75">
      <c r="A98" s="30"/>
      <c r="B98" s="29"/>
      <c r="C98" s="29"/>
      <c r="D98" s="29"/>
      <c r="E98" s="29"/>
      <c r="F98" s="29"/>
      <c r="G98" s="30"/>
      <c r="H98" s="29"/>
      <c r="I98" s="29"/>
      <c r="J98" s="29"/>
      <c r="K98" s="29"/>
    </row>
    <row r="99" spans="1:11" ht="12.75">
      <c r="A99" s="30"/>
      <c r="B99" s="29"/>
      <c r="C99" s="29"/>
      <c r="D99" s="29"/>
      <c r="E99" s="29"/>
      <c r="F99" s="29"/>
      <c r="G99" s="30"/>
      <c r="H99" s="29"/>
      <c r="I99" s="29"/>
      <c r="J99" s="29"/>
      <c r="K99" s="29"/>
    </row>
    <row r="100" spans="1:11" ht="12.75">
      <c r="A100" s="30"/>
      <c r="B100" s="29"/>
      <c r="C100" s="29"/>
      <c r="D100" s="29"/>
      <c r="E100" s="29"/>
      <c r="F100" s="29"/>
      <c r="G100" s="30"/>
      <c r="H100" s="29"/>
      <c r="I100" s="29"/>
      <c r="J100" s="29"/>
      <c r="K100" s="29"/>
    </row>
    <row r="101" spans="1:11" ht="12.75">
      <c r="A101" s="30"/>
      <c r="B101" s="29"/>
      <c r="C101" s="29"/>
      <c r="D101" s="29"/>
      <c r="E101" s="29"/>
      <c r="F101" s="29"/>
      <c r="G101" s="30"/>
      <c r="H101" s="29"/>
      <c r="I101" s="29"/>
      <c r="J101" s="29"/>
      <c r="K101" s="29"/>
    </row>
    <row r="102" spans="1:11" ht="12.75">
      <c r="A102" s="30"/>
      <c r="B102" s="29"/>
      <c r="C102" s="29"/>
      <c r="D102" s="29"/>
      <c r="E102" s="29"/>
      <c r="F102" s="29"/>
      <c r="G102" s="30"/>
      <c r="H102" s="29"/>
      <c r="I102" s="29"/>
      <c r="J102" s="29"/>
      <c r="K102" s="29"/>
    </row>
    <row r="103" spans="1:11" ht="12.75">
      <c r="A103" s="30"/>
      <c r="B103" s="29"/>
      <c r="C103" s="29"/>
      <c r="D103" s="29"/>
      <c r="E103" s="29"/>
      <c r="F103" s="29"/>
      <c r="G103" s="30"/>
      <c r="H103" s="29"/>
      <c r="I103" s="29"/>
      <c r="J103" s="29"/>
      <c r="K103" s="29"/>
    </row>
    <row r="104" spans="1:11" ht="12.75">
      <c r="A104" s="30"/>
      <c r="B104" s="29"/>
      <c r="C104" s="29"/>
      <c r="D104" s="29"/>
      <c r="E104" s="29"/>
      <c r="F104" s="29"/>
      <c r="G104" s="30"/>
      <c r="H104" s="29"/>
      <c r="I104" s="29"/>
      <c r="J104" s="29"/>
      <c r="K104" s="29"/>
    </row>
    <row r="105" spans="1:11" ht="12.75">
      <c r="A105" s="30"/>
      <c r="B105" s="29"/>
      <c r="C105" s="29"/>
      <c r="D105" s="29"/>
      <c r="E105" s="29"/>
      <c r="F105" s="29"/>
      <c r="G105" s="30"/>
      <c r="H105" s="29"/>
      <c r="I105" s="29"/>
      <c r="J105" s="29"/>
      <c r="K105" s="29"/>
    </row>
    <row r="106" spans="1:11" ht="12.75">
      <c r="A106" s="30"/>
      <c r="B106" s="29"/>
      <c r="C106" s="29"/>
      <c r="D106" s="29"/>
      <c r="E106" s="29"/>
      <c r="F106" s="29"/>
      <c r="G106" s="30"/>
      <c r="H106" s="29"/>
      <c r="I106" s="29"/>
      <c r="J106" s="29"/>
      <c r="K106" s="29"/>
    </row>
    <row r="107" spans="1:11" ht="12.75">
      <c r="A107" s="30"/>
      <c r="B107" s="29"/>
      <c r="C107" s="29"/>
      <c r="D107" s="29"/>
      <c r="E107" s="29"/>
      <c r="F107" s="29"/>
      <c r="G107" s="30"/>
      <c r="H107" s="29"/>
      <c r="I107" s="29"/>
      <c r="J107" s="29"/>
      <c r="K107" s="29"/>
    </row>
    <row r="108" spans="1:11" ht="12.75">
      <c r="A108" s="30"/>
      <c r="B108" s="29"/>
      <c r="C108" s="29"/>
      <c r="D108" s="29"/>
      <c r="E108" s="29"/>
      <c r="F108" s="29"/>
      <c r="G108" s="30"/>
      <c r="H108" s="29"/>
      <c r="I108" s="29"/>
      <c r="J108" s="29"/>
      <c r="K108" s="29"/>
    </row>
    <row r="109" spans="1:11" ht="12.75">
      <c r="A109" s="30"/>
      <c r="B109" s="29"/>
      <c r="C109" s="29"/>
      <c r="D109" s="29"/>
      <c r="E109" s="29"/>
      <c r="F109" s="29"/>
      <c r="G109" s="30"/>
      <c r="H109" s="29"/>
      <c r="I109" s="29"/>
      <c r="J109" s="29"/>
      <c r="K109" s="29"/>
    </row>
    <row r="110" spans="1:11" ht="12.75">
      <c r="A110" s="30"/>
      <c r="B110" s="29"/>
      <c r="C110" s="29"/>
      <c r="D110" s="29"/>
      <c r="E110" s="29"/>
      <c r="F110" s="29"/>
      <c r="G110" s="30"/>
      <c r="H110" s="29"/>
      <c r="I110" s="29"/>
      <c r="J110" s="29"/>
      <c r="K110" s="29"/>
    </row>
    <row r="111" spans="1:11" ht="12.75">
      <c r="A111" s="30"/>
      <c r="B111" s="29"/>
      <c r="C111" s="29"/>
      <c r="D111" s="29"/>
      <c r="E111" s="29"/>
      <c r="F111" s="29"/>
      <c r="G111" s="30"/>
      <c r="H111" s="29"/>
      <c r="I111" s="29"/>
      <c r="J111" s="29"/>
      <c r="K111" s="29"/>
    </row>
    <row r="112" spans="1:11" ht="12.75">
      <c r="A112" s="30"/>
      <c r="B112" s="29"/>
      <c r="C112" s="29"/>
      <c r="D112" s="29"/>
      <c r="E112" s="29"/>
      <c r="F112" s="29"/>
      <c r="G112" s="30"/>
      <c r="H112" s="29"/>
      <c r="I112" s="29"/>
      <c r="J112" s="29"/>
      <c r="K112" s="29"/>
    </row>
    <row r="113" spans="1:11" ht="12.75">
      <c r="A113" s="30"/>
      <c r="B113" s="29"/>
      <c r="C113" s="29"/>
      <c r="D113" s="29"/>
      <c r="E113" s="29"/>
      <c r="F113" s="29"/>
      <c r="G113" s="30"/>
      <c r="H113" s="29"/>
      <c r="I113" s="29"/>
      <c r="J113" s="29"/>
      <c r="K113" s="29"/>
    </row>
    <row r="114" spans="1:11" ht="12.75">
      <c r="A114" s="30"/>
      <c r="B114" s="29"/>
      <c r="C114" s="29"/>
      <c r="D114" s="29"/>
      <c r="E114" s="29"/>
      <c r="F114" s="29"/>
      <c r="G114" s="30"/>
      <c r="H114" s="29"/>
      <c r="I114" s="29"/>
      <c r="J114" s="29"/>
      <c r="K114" s="29"/>
    </row>
    <row r="115" spans="1:11" ht="12.75">
      <c r="A115" s="30"/>
      <c r="B115" s="29"/>
      <c r="C115" s="29"/>
      <c r="D115" s="29"/>
      <c r="E115" s="29"/>
      <c r="F115" s="29"/>
      <c r="G115" s="30"/>
      <c r="H115" s="29"/>
      <c r="I115" s="29"/>
      <c r="J115" s="29"/>
      <c r="K115" s="29"/>
    </row>
    <row r="116" spans="1:11" ht="12.75">
      <c r="A116" s="30"/>
      <c r="B116" s="29"/>
      <c r="C116" s="29"/>
      <c r="D116" s="29"/>
      <c r="E116" s="29"/>
      <c r="F116" s="29"/>
      <c r="G116" s="30"/>
      <c r="H116" s="29"/>
      <c r="I116" s="29"/>
      <c r="J116" s="29"/>
      <c r="K116" s="29"/>
    </row>
    <row r="117" spans="1:11" ht="12.75">
      <c r="A117" s="30"/>
      <c r="B117" s="29"/>
      <c r="C117" s="29"/>
      <c r="D117" s="29"/>
      <c r="E117" s="29"/>
      <c r="F117" s="29"/>
      <c r="G117" s="30"/>
      <c r="H117" s="29"/>
      <c r="I117" s="29"/>
      <c r="J117" s="29"/>
      <c r="K117" s="29"/>
    </row>
    <row r="118" spans="1:11" ht="12.75">
      <c r="A118" s="30"/>
      <c r="B118" s="29"/>
      <c r="C118" s="29"/>
      <c r="D118" s="29"/>
      <c r="E118" s="29"/>
      <c r="F118" s="29"/>
      <c r="G118" s="30"/>
      <c r="H118" s="29"/>
      <c r="I118" s="29"/>
      <c r="J118" s="29"/>
      <c r="K118" s="29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</sheetData>
  <sheetProtection/>
  <mergeCells count="22">
    <mergeCell ref="H65:K65"/>
    <mergeCell ref="A64:G65"/>
    <mergeCell ref="H64:K64"/>
    <mergeCell ref="C11:F11"/>
    <mergeCell ref="C12:F12"/>
    <mergeCell ref="C13:F13"/>
    <mergeCell ref="G12:H12"/>
    <mergeCell ref="G13:H13"/>
    <mergeCell ref="A11:B11"/>
    <mergeCell ref="A10:K10"/>
    <mergeCell ref="I13:K13"/>
    <mergeCell ref="A13:B13"/>
    <mergeCell ref="I11:K11"/>
    <mergeCell ref="I12:K12"/>
    <mergeCell ref="E1:G1"/>
    <mergeCell ref="C5:I6"/>
    <mergeCell ref="C7:I8"/>
    <mergeCell ref="A14:K14"/>
    <mergeCell ref="A9:K9"/>
    <mergeCell ref="B2:J4"/>
    <mergeCell ref="A12:B12"/>
    <mergeCell ref="G11:H11"/>
  </mergeCells>
  <printOptions/>
  <pageMargins left="0.61" right="0.61" top="0.31" bottom="0.37" header="0.27" footer="0.36"/>
  <pageSetup horizontalDpi="180" verticalDpi="180" orientation="portrait" paperSize="9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4" width="8.7109375" style="0" customWidth="1"/>
    <col min="5" max="5" width="10.7109375" style="0" customWidth="1"/>
    <col min="6" max="6" width="1.7109375" style="0" customWidth="1"/>
    <col min="7" max="10" width="8.7109375" style="0" customWidth="1"/>
    <col min="11" max="11" width="10.7109375" style="0" customWidth="1"/>
  </cols>
  <sheetData>
    <row r="1" spans="1:11" s="81" customFormat="1" ht="20.25" customHeight="1">
      <c r="A1" s="79" t="s">
        <v>107</v>
      </c>
      <c r="B1" s="79"/>
      <c r="C1" s="79"/>
      <c r="D1" s="79"/>
      <c r="E1" s="142" t="s">
        <v>108</v>
      </c>
      <c r="F1" s="142"/>
      <c r="G1" s="142"/>
      <c r="H1" s="79"/>
      <c r="I1" s="79"/>
      <c r="J1" s="79"/>
      <c r="K1" s="80" t="s">
        <v>109</v>
      </c>
    </row>
    <row r="2" spans="1:11" ht="10.5" customHeight="1">
      <c r="A2" s="24"/>
      <c r="B2" s="161" t="s">
        <v>110</v>
      </c>
      <c r="C2" s="161"/>
      <c r="D2" s="161"/>
      <c r="E2" s="161"/>
      <c r="F2" s="161"/>
      <c r="G2" s="161"/>
      <c r="H2" s="161"/>
      <c r="I2" s="161"/>
      <c r="J2" s="161"/>
      <c r="K2" s="24"/>
    </row>
    <row r="3" spans="1:11" ht="10.5" customHeight="1">
      <c r="A3" s="24"/>
      <c r="B3" s="161"/>
      <c r="C3" s="161"/>
      <c r="D3" s="161"/>
      <c r="E3" s="161"/>
      <c r="F3" s="161"/>
      <c r="G3" s="161"/>
      <c r="H3" s="161"/>
      <c r="I3" s="161"/>
      <c r="J3" s="161"/>
      <c r="K3" s="24"/>
    </row>
    <row r="4" spans="1:11" ht="10.5" customHeight="1">
      <c r="A4" s="24"/>
      <c r="B4" s="161"/>
      <c r="C4" s="161"/>
      <c r="D4" s="161"/>
      <c r="E4" s="161"/>
      <c r="F4" s="161"/>
      <c r="G4" s="161"/>
      <c r="H4" s="161"/>
      <c r="I4" s="161"/>
      <c r="J4" s="161"/>
      <c r="K4" s="24"/>
    </row>
    <row r="5" spans="1:11" ht="10.5" customHeight="1">
      <c r="A5" s="24"/>
      <c r="B5" s="24"/>
      <c r="C5" s="159" t="s">
        <v>117</v>
      </c>
      <c r="D5" s="159"/>
      <c r="E5" s="159"/>
      <c r="F5" s="159"/>
      <c r="G5" s="159"/>
      <c r="H5" s="159"/>
      <c r="I5" s="159"/>
      <c r="J5" s="24"/>
      <c r="K5" s="24"/>
    </row>
    <row r="6" spans="1:11" ht="10.5" customHeight="1">
      <c r="A6" s="24"/>
      <c r="B6" s="24"/>
      <c r="C6" s="159"/>
      <c r="D6" s="159"/>
      <c r="E6" s="159"/>
      <c r="F6" s="159"/>
      <c r="G6" s="159"/>
      <c r="H6" s="159"/>
      <c r="I6" s="159"/>
      <c r="J6" s="24"/>
      <c r="K6" s="24"/>
    </row>
    <row r="7" spans="1:11" ht="10.5" customHeight="1">
      <c r="A7" s="24"/>
      <c r="B7" s="24"/>
      <c r="C7" s="144"/>
      <c r="D7" s="144"/>
      <c r="E7" s="144"/>
      <c r="F7" s="144"/>
      <c r="G7" s="144"/>
      <c r="H7" s="144"/>
      <c r="I7" s="144"/>
      <c r="J7" s="24"/>
      <c r="K7" s="24"/>
    </row>
    <row r="8" spans="1:11" ht="10.5" customHeight="1">
      <c r="A8" s="24"/>
      <c r="B8" s="24"/>
      <c r="C8" s="144"/>
      <c r="D8" s="144"/>
      <c r="E8" s="144"/>
      <c r="F8" s="144"/>
      <c r="G8" s="144"/>
      <c r="H8" s="144"/>
      <c r="I8" s="144"/>
      <c r="J8" s="24"/>
      <c r="K8" s="24"/>
    </row>
    <row r="9" spans="1:11" ht="6" customHeight="1">
      <c r="A9" s="149" t="s">
        <v>27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s="21" customFormat="1" ht="16.5" customHeight="1">
      <c r="A10" s="160" t="s">
        <v>118</v>
      </c>
      <c r="B10" s="160"/>
      <c r="C10" s="158" t="str">
        <f>": "&amp;'work sheet'!D88&amp;", "&amp;'work sheet'!F88</f>
        <v>: M.VENKATESWARA REDDY, 9490300647</v>
      </c>
      <c r="D10" s="158"/>
      <c r="E10" s="158"/>
      <c r="F10" s="88"/>
      <c r="G10" s="160" t="s">
        <v>116</v>
      </c>
      <c r="H10" s="160"/>
      <c r="I10" s="158" t="str">
        <f>": "&amp;'work sheet'!D91&amp;", "&amp;'work sheet'!F91</f>
        <v>: M.PREMAMMA, 9966737308</v>
      </c>
      <c r="J10" s="158"/>
      <c r="K10" s="158"/>
    </row>
    <row r="11" spans="1:13" ht="16.5" customHeight="1">
      <c r="A11" s="160" t="s">
        <v>112</v>
      </c>
      <c r="B11" s="160"/>
      <c r="C11" s="158" t="str">
        <f>": "&amp;'work sheet'!D89&amp;", "&amp;'work sheet'!F89</f>
        <v>: P.RAMANA REDDY, 9949404965</v>
      </c>
      <c r="D11" s="158"/>
      <c r="E11" s="158"/>
      <c r="F11" s="89"/>
      <c r="G11" s="160" t="s">
        <v>114</v>
      </c>
      <c r="H11" s="160"/>
      <c r="I11" s="158" t="str">
        <f>": "&amp;'work sheet'!D92&amp;", "&amp;'work sheet'!F92</f>
        <v>: K.SRINIVASA RAO, 9490300648</v>
      </c>
      <c r="J11" s="158"/>
      <c r="K11" s="158"/>
      <c r="M11" s="21"/>
    </row>
    <row r="12" spans="1:13" ht="16.5" customHeight="1">
      <c r="A12" s="160" t="s">
        <v>113</v>
      </c>
      <c r="B12" s="160"/>
      <c r="C12" s="158" t="str">
        <f>": "&amp;'work sheet'!D90&amp;", "&amp;'work sheet'!F90</f>
        <v>: D.VEERANJANEYULU, 8008616850</v>
      </c>
      <c r="D12" s="158"/>
      <c r="E12" s="158"/>
      <c r="F12" s="89"/>
      <c r="G12" s="160" t="s">
        <v>115</v>
      </c>
      <c r="H12" s="160"/>
      <c r="I12" s="158" t="str">
        <f>": "&amp;'work sheet'!D93&amp;", "&amp;'work sheet'!F93</f>
        <v>: G.HARIBABU, 9989005849</v>
      </c>
      <c r="J12" s="158"/>
      <c r="K12" s="158"/>
      <c r="M12" s="21"/>
    </row>
    <row r="13" spans="1:13" ht="14.25" customHeight="1">
      <c r="A13" s="145" t="s">
        <v>13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M13" s="21"/>
    </row>
    <row r="14" spans="1:13" ht="36.75" customHeight="1">
      <c r="A14" s="25" t="s">
        <v>0</v>
      </c>
      <c r="B14" s="26" t="str">
        <f>CONCATENATE("New D.A ",'work sheet'!D7,"%")</f>
        <v>New D.A 47.936%</v>
      </c>
      <c r="C14" s="25" t="str">
        <f>CONCATENATE("Old D.A ",'work sheet'!D8,"%")</f>
        <v>Old D.A 41.944%</v>
      </c>
      <c r="D14" s="25" t="s">
        <v>1</v>
      </c>
      <c r="E14" s="26" t="str">
        <f>CONCATENATE("Adjusted to P.F (",'work sheet'!D10," to   ",'work sheet'!D11,")")</f>
        <v>Adjusted to P.F (7/12 to   10/12)</v>
      </c>
      <c r="F14" s="4"/>
      <c r="G14" s="25" t="s">
        <v>0</v>
      </c>
      <c r="H14" s="25" t="str">
        <f>CONCATENATE("New D.A ",'work sheet'!D7,"%")</f>
        <v>New D.A 47.936%</v>
      </c>
      <c r="I14" s="25" t="str">
        <f>CONCATENATE("Old D.A ",'work sheet'!D8,"%")</f>
        <v>Old D.A 41.944%</v>
      </c>
      <c r="J14" s="25" t="s">
        <v>1</v>
      </c>
      <c r="K14" s="25" t="str">
        <f>CONCATENATE("Adjusted to P.F (",'work sheet'!D10," to   ",'work sheet'!D11,")")</f>
        <v>Adjusted to P.F (7/12 to   10/12)</v>
      </c>
      <c r="L14" s="3"/>
      <c r="M14" s="21"/>
    </row>
    <row r="15" spans="1:13" s="67" customFormat="1" ht="10.5" customHeight="1">
      <c r="A15" s="50">
        <v>6700</v>
      </c>
      <c r="B15" s="51">
        <f>ROUND((A15*'work sheet'!$D$7)/100,0)</f>
        <v>3212</v>
      </c>
      <c r="C15" s="51">
        <f>ROUND((A15*'work sheet'!$D$8)/100,0)</f>
        <v>2810</v>
      </c>
      <c r="D15" s="51">
        <f>B15-C15</f>
        <v>402</v>
      </c>
      <c r="E15" s="52">
        <f>PRODUCT(D15,'work sheet'!$D$9)</f>
        <v>1608</v>
      </c>
      <c r="F15" s="53"/>
      <c r="G15" s="50">
        <v>23040</v>
      </c>
      <c r="H15" s="51">
        <f>ROUND((G15*'work sheet'!$D$7)/100,0)</f>
        <v>11044</v>
      </c>
      <c r="I15" s="51">
        <f>ROUND((G15*'work sheet'!$D$8)/100,0)</f>
        <v>9664</v>
      </c>
      <c r="J15" s="51">
        <f>H15-I15</f>
        <v>1380</v>
      </c>
      <c r="K15" s="52">
        <f>PRODUCT(J15,'work sheet'!$D$9)</f>
        <v>5520</v>
      </c>
      <c r="M15" s="68"/>
    </row>
    <row r="16" spans="1:13" s="67" customFormat="1" ht="10.5" customHeight="1">
      <c r="A16" s="54">
        <v>6900</v>
      </c>
      <c r="B16" s="55">
        <f>ROUND((A16*'work sheet'!$D$7)/100,0)</f>
        <v>3308</v>
      </c>
      <c r="C16" s="55">
        <f>ROUND((A16*'work sheet'!$D$8)/100,0)</f>
        <v>2894</v>
      </c>
      <c r="D16" s="55">
        <f aca="true" t="shared" si="0" ref="D16:D58">B16-C16</f>
        <v>414</v>
      </c>
      <c r="E16" s="56">
        <f>PRODUCT(D16,'work sheet'!$D$9)</f>
        <v>1656</v>
      </c>
      <c r="F16" s="53"/>
      <c r="G16" s="54">
        <v>23650</v>
      </c>
      <c r="H16" s="55">
        <f>ROUND((G16*'work sheet'!$D$7)/100,0)</f>
        <v>11337</v>
      </c>
      <c r="I16" s="55">
        <f>ROUND((G16*'work sheet'!$D$8)/100,0)</f>
        <v>9920</v>
      </c>
      <c r="J16" s="55">
        <f aca="true" t="shared" si="1" ref="J16:J57">H16-I16</f>
        <v>1417</v>
      </c>
      <c r="K16" s="56">
        <f>PRODUCT(J16,'work sheet'!$D$9)</f>
        <v>5668</v>
      </c>
      <c r="M16" s="68"/>
    </row>
    <row r="17" spans="1:13" s="67" customFormat="1" ht="10.5" customHeight="1">
      <c r="A17" s="54">
        <v>7100</v>
      </c>
      <c r="B17" s="55">
        <f>ROUND((A17*'work sheet'!$D$7)/100,0)</f>
        <v>3403</v>
      </c>
      <c r="C17" s="55">
        <f>ROUND((A17*'work sheet'!$D$8)/100,0)</f>
        <v>2978</v>
      </c>
      <c r="D17" s="55">
        <f t="shared" si="0"/>
        <v>425</v>
      </c>
      <c r="E17" s="56">
        <f>PRODUCT(D17,'work sheet'!$D$9)</f>
        <v>1700</v>
      </c>
      <c r="F17" s="53"/>
      <c r="G17" s="54">
        <v>24300</v>
      </c>
      <c r="H17" s="55">
        <f>ROUND((G17*'work sheet'!$D$7)/100,0)</f>
        <v>11648</v>
      </c>
      <c r="I17" s="55">
        <f>ROUND((G17*'work sheet'!$D$8)/100,0)</f>
        <v>10192</v>
      </c>
      <c r="J17" s="55">
        <f t="shared" si="1"/>
        <v>1456</v>
      </c>
      <c r="K17" s="56">
        <f>PRODUCT(J17,'work sheet'!$D$9)</f>
        <v>5824</v>
      </c>
      <c r="M17" s="68"/>
    </row>
    <row r="18" spans="1:13" s="67" customFormat="1" ht="10.5" customHeight="1">
      <c r="A18" s="54">
        <v>7300</v>
      </c>
      <c r="B18" s="55">
        <f>ROUND((A18*'work sheet'!$D$7)/100,0)</f>
        <v>3499</v>
      </c>
      <c r="C18" s="55">
        <f>ROUND((A18*'work sheet'!$D$8)/100,0)</f>
        <v>3062</v>
      </c>
      <c r="D18" s="55">
        <f t="shared" si="0"/>
        <v>437</v>
      </c>
      <c r="E18" s="56">
        <f>PRODUCT(D18,'work sheet'!$D$9)</f>
        <v>1748</v>
      </c>
      <c r="F18" s="53"/>
      <c r="G18" s="54">
        <v>24950</v>
      </c>
      <c r="H18" s="55">
        <f>ROUND((G18*'work sheet'!$D$7)/100,0)</f>
        <v>11960</v>
      </c>
      <c r="I18" s="55">
        <f>ROUND((G18*'work sheet'!$D$8)/100,0)</f>
        <v>10465</v>
      </c>
      <c r="J18" s="55">
        <f t="shared" si="1"/>
        <v>1495</v>
      </c>
      <c r="K18" s="56">
        <f>PRODUCT(J18,'work sheet'!$D$9)</f>
        <v>5980</v>
      </c>
      <c r="M18" s="68"/>
    </row>
    <row r="19" spans="1:11" s="67" customFormat="1" ht="10.5" customHeight="1">
      <c r="A19" s="54">
        <v>7520</v>
      </c>
      <c r="B19" s="55">
        <f>ROUND((A19*'work sheet'!$D$7)/100,0)</f>
        <v>3605</v>
      </c>
      <c r="C19" s="55">
        <f>ROUND((A19*'work sheet'!$D$8)/100,0)</f>
        <v>3154</v>
      </c>
      <c r="D19" s="55">
        <f t="shared" si="0"/>
        <v>451</v>
      </c>
      <c r="E19" s="56">
        <f>PRODUCT(D19,'work sheet'!$D$9)</f>
        <v>1804</v>
      </c>
      <c r="F19" s="53"/>
      <c r="G19" s="54">
        <v>25600</v>
      </c>
      <c r="H19" s="55">
        <f>ROUND((G19*'work sheet'!$D$7)/100,0)</f>
        <v>12272</v>
      </c>
      <c r="I19" s="55">
        <f>ROUND((G19*'work sheet'!$D$8)/100,0)</f>
        <v>10738</v>
      </c>
      <c r="J19" s="55">
        <f t="shared" si="1"/>
        <v>1534</v>
      </c>
      <c r="K19" s="56">
        <f>PRODUCT(J19,'work sheet'!$D$9)</f>
        <v>6136</v>
      </c>
    </row>
    <row r="20" spans="1:11" s="67" customFormat="1" ht="10.5" customHeight="1">
      <c r="A20" s="54">
        <v>7740</v>
      </c>
      <c r="B20" s="55">
        <f>ROUND((A20*'work sheet'!$D$7)/100,0)</f>
        <v>3710</v>
      </c>
      <c r="C20" s="55">
        <f>ROUND((A20*'work sheet'!$D$8)/100,0)</f>
        <v>3246</v>
      </c>
      <c r="D20" s="55">
        <f t="shared" si="0"/>
        <v>464</v>
      </c>
      <c r="E20" s="56">
        <f>PRODUCT(D20,'work sheet'!$D$9)</f>
        <v>1856</v>
      </c>
      <c r="F20" s="53"/>
      <c r="G20" s="54">
        <v>26300</v>
      </c>
      <c r="H20" s="55">
        <f>ROUND((G20*'work sheet'!$D$7)/100,0)</f>
        <v>12607</v>
      </c>
      <c r="I20" s="55">
        <f>ROUND((G20*'work sheet'!$D$8)/100,0)</f>
        <v>11031</v>
      </c>
      <c r="J20" s="55">
        <f t="shared" si="1"/>
        <v>1576</v>
      </c>
      <c r="K20" s="56">
        <f>PRODUCT(J20,'work sheet'!$D$9)</f>
        <v>6304</v>
      </c>
    </row>
    <row r="21" spans="1:11" s="67" customFormat="1" ht="10.5" customHeight="1">
      <c r="A21" s="54">
        <v>7960</v>
      </c>
      <c r="B21" s="55">
        <f>ROUND((A21*'work sheet'!$D$7)/100,0)</f>
        <v>3816</v>
      </c>
      <c r="C21" s="55">
        <f>ROUND((A21*'work sheet'!$D$8)/100,0)</f>
        <v>3339</v>
      </c>
      <c r="D21" s="55">
        <f t="shared" si="0"/>
        <v>477</v>
      </c>
      <c r="E21" s="56">
        <f>PRODUCT(D21,'work sheet'!$D$9)</f>
        <v>1908</v>
      </c>
      <c r="F21" s="53"/>
      <c r="G21" s="54">
        <v>27000</v>
      </c>
      <c r="H21" s="55">
        <f>ROUND((G21*'work sheet'!$D$7)/100,0)</f>
        <v>12943</v>
      </c>
      <c r="I21" s="55">
        <f>ROUND((G21*'work sheet'!$D$8)/100,0)</f>
        <v>11325</v>
      </c>
      <c r="J21" s="55">
        <f t="shared" si="1"/>
        <v>1618</v>
      </c>
      <c r="K21" s="56">
        <f>PRODUCT(J21,'work sheet'!$D$9)</f>
        <v>6472</v>
      </c>
    </row>
    <row r="22" spans="1:11" s="67" customFormat="1" ht="10.5" customHeight="1">
      <c r="A22" s="54">
        <v>8200</v>
      </c>
      <c r="B22" s="55">
        <f>ROUND((A22*'work sheet'!$D$7)/100,0)</f>
        <v>3931</v>
      </c>
      <c r="C22" s="55">
        <f>ROUND((A22*'work sheet'!$D$8)/100,0)</f>
        <v>3439</v>
      </c>
      <c r="D22" s="55">
        <f t="shared" si="0"/>
        <v>492</v>
      </c>
      <c r="E22" s="56">
        <f>PRODUCT(D22,'work sheet'!$D$9)</f>
        <v>1968</v>
      </c>
      <c r="F22" s="53"/>
      <c r="G22" s="54">
        <v>27700</v>
      </c>
      <c r="H22" s="55">
        <f>ROUND((G22*'work sheet'!$D$7)/100,0)</f>
        <v>13278</v>
      </c>
      <c r="I22" s="55">
        <f>ROUND((G22*'work sheet'!$D$8)/100,0)</f>
        <v>11618</v>
      </c>
      <c r="J22" s="55">
        <f t="shared" si="1"/>
        <v>1660</v>
      </c>
      <c r="K22" s="56">
        <f>PRODUCT(J22,'work sheet'!$D$9)</f>
        <v>6640</v>
      </c>
    </row>
    <row r="23" spans="1:11" s="67" customFormat="1" ht="10.5" customHeight="1">
      <c r="A23" s="54">
        <v>8440</v>
      </c>
      <c r="B23" s="55">
        <f>ROUND((A23*'work sheet'!$D$7)/100,0)</f>
        <v>4046</v>
      </c>
      <c r="C23" s="55">
        <f>ROUND((A23*'work sheet'!$D$8)/100,0)</f>
        <v>3540</v>
      </c>
      <c r="D23" s="55">
        <f t="shared" si="0"/>
        <v>506</v>
      </c>
      <c r="E23" s="56">
        <f>PRODUCT(D23,'work sheet'!$D$9)</f>
        <v>2024</v>
      </c>
      <c r="F23" s="53"/>
      <c r="G23" s="54">
        <v>28450</v>
      </c>
      <c r="H23" s="55">
        <f>ROUND((G23*'work sheet'!$D$7)/100,0)</f>
        <v>13638</v>
      </c>
      <c r="I23" s="55">
        <f>ROUND((G23*'work sheet'!$D$8)/100,0)</f>
        <v>11933</v>
      </c>
      <c r="J23" s="55">
        <f t="shared" si="1"/>
        <v>1705</v>
      </c>
      <c r="K23" s="56">
        <f>PRODUCT(J23,'work sheet'!$D$9)</f>
        <v>6820</v>
      </c>
    </row>
    <row r="24" spans="1:11" s="67" customFormat="1" ht="10.5" customHeight="1">
      <c r="A24" s="54">
        <v>8680</v>
      </c>
      <c r="B24" s="55">
        <f>ROUND((A24*'work sheet'!$D$7)/100,0)</f>
        <v>4161</v>
      </c>
      <c r="C24" s="55">
        <f>ROUND((A24*'work sheet'!$D$8)/100,0)</f>
        <v>3641</v>
      </c>
      <c r="D24" s="55">
        <f t="shared" si="0"/>
        <v>520</v>
      </c>
      <c r="E24" s="56">
        <f>PRODUCT(D24,'work sheet'!$D$9)</f>
        <v>2080</v>
      </c>
      <c r="F24" s="53"/>
      <c r="G24" s="54">
        <v>29200</v>
      </c>
      <c r="H24" s="55">
        <f>ROUND((G24*'work sheet'!$D$7)/100,0)</f>
        <v>13997</v>
      </c>
      <c r="I24" s="55">
        <f>ROUND((G24*'work sheet'!$D$8)/100,0)</f>
        <v>12248</v>
      </c>
      <c r="J24" s="55">
        <f t="shared" si="1"/>
        <v>1749</v>
      </c>
      <c r="K24" s="56">
        <f>PRODUCT(J24,'work sheet'!$D$9)</f>
        <v>6996</v>
      </c>
    </row>
    <row r="25" spans="1:11" s="67" customFormat="1" ht="10.5" customHeight="1">
      <c r="A25" s="54">
        <v>8940</v>
      </c>
      <c r="B25" s="55">
        <f>ROUND((A25*'work sheet'!$D$7)/100,0)</f>
        <v>4285</v>
      </c>
      <c r="C25" s="55">
        <f>ROUND((A25*'work sheet'!$D$8)/100,0)</f>
        <v>3750</v>
      </c>
      <c r="D25" s="55">
        <f t="shared" si="0"/>
        <v>535</v>
      </c>
      <c r="E25" s="56">
        <f>PRODUCT(D25,'work sheet'!$D$9)</f>
        <v>2140</v>
      </c>
      <c r="F25" s="53"/>
      <c r="G25" s="54">
        <v>29950</v>
      </c>
      <c r="H25" s="55">
        <f>ROUND((G25*'work sheet'!$D$7)/100,0)</f>
        <v>14357</v>
      </c>
      <c r="I25" s="55">
        <f>ROUND((G25*'work sheet'!$D$8)/100,0)</f>
        <v>12562</v>
      </c>
      <c r="J25" s="55">
        <f t="shared" si="1"/>
        <v>1795</v>
      </c>
      <c r="K25" s="56">
        <f>PRODUCT(J25,'work sheet'!$D$9)</f>
        <v>7180</v>
      </c>
    </row>
    <row r="26" spans="1:11" s="67" customFormat="1" ht="10.5" customHeight="1">
      <c r="A26" s="54">
        <v>9200</v>
      </c>
      <c r="B26" s="55">
        <f>ROUND((A26*'work sheet'!$D$7)/100,0)</f>
        <v>4410</v>
      </c>
      <c r="C26" s="55">
        <f>ROUND((A26*'work sheet'!$D$8)/100,0)</f>
        <v>3859</v>
      </c>
      <c r="D26" s="55">
        <f t="shared" si="0"/>
        <v>551</v>
      </c>
      <c r="E26" s="56">
        <f>PRODUCT(D26,'work sheet'!$D$9)</f>
        <v>2204</v>
      </c>
      <c r="F26" s="53"/>
      <c r="G26" s="54">
        <v>30750</v>
      </c>
      <c r="H26" s="55">
        <f>ROUND((G26*'work sheet'!$D$7)/100,0)</f>
        <v>14740</v>
      </c>
      <c r="I26" s="55">
        <f>ROUND((G26*'work sheet'!$D$8)/100,0)</f>
        <v>12898</v>
      </c>
      <c r="J26" s="55">
        <f t="shared" si="1"/>
        <v>1842</v>
      </c>
      <c r="K26" s="56">
        <f>PRODUCT(J26,'work sheet'!$D$9)</f>
        <v>7368</v>
      </c>
    </row>
    <row r="27" spans="1:11" s="67" customFormat="1" ht="10.5" customHeight="1">
      <c r="A27" s="54">
        <v>9460</v>
      </c>
      <c r="B27" s="55">
        <f>ROUND((A27*'work sheet'!$D$7)/100,0)</f>
        <v>4535</v>
      </c>
      <c r="C27" s="55">
        <f>ROUND((A27*'work sheet'!$D$8)/100,0)</f>
        <v>3968</v>
      </c>
      <c r="D27" s="55">
        <f t="shared" si="0"/>
        <v>567</v>
      </c>
      <c r="E27" s="56">
        <f>PRODUCT(D27,'work sheet'!$D$9)</f>
        <v>2268</v>
      </c>
      <c r="F27" s="53"/>
      <c r="G27" s="54">
        <v>31550</v>
      </c>
      <c r="H27" s="55">
        <f>ROUND((G27*'work sheet'!$D$7)/100,0)</f>
        <v>15124</v>
      </c>
      <c r="I27" s="55">
        <f>ROUND((G27*'work sheet'!$D$8)/100,0)</f>
        <v>13233</v>
      </c>
      <c r="J27" s="55">
        <f t="shared" si="1"/>
        <v>1891</v>
      </c>
      <c r="K27" s="56">
        <f>PRODUCT(J27,'work sheet'!$D$9)</f>
        <v>7564</v>
      </c>
    </row>
    <row r="28" spans="1:11" s="67" customFormat="1" ht="10.5" customHeight="1">
      <c r="A28" s="54">
        <v>9740</v>
      </c>
      <c r="B28" s="55">
        <f>ROUND((A28*'work sheet'!$D$7)/100,0)</f>
        <v>4669</v>
      </c>
      <c r="C28" s="55">
        <f>ROUND((A28*'work sheet'!$D$8)/100,0)</f>
        <v>4085</v>
      </c>
      <c r="D28" s="55">
        <f t="shared" si="0"/>
        <v>584</v>
      </c>
      <c r="E28" s="56">
        <f>PRODUCT(D28,'work sheet'!$D$9)</f>
        <v>2336</v>
      </c>
      <c r="F28" s="53"/>
      <c r="G28" s="54">
        <v>32350</v>
      </c>
      <c r="H28" s="55">
        <f>ROUND((G28*'work sheet'!$D$7)/100,0)</f>
        <v>15507</v>
      </c>
      <c r="I28" s="55">
        <f>ROUND((G28*'work sheet'!$D$8)/100,0)</f>
        <v>13569</v>
      </c>
      <c r="J28" s="55">
        <f t="shared" si="1"/>
        <v>1938</v>
      </c>
      <c r="K28" s="56">
        <f>PRODUCT(J28,'work sheet'!$D$9)</f>
        <v>7752</v>
      </c>
    </row>
    <row r="29" spans="1:11" s="67" customFormat="1" ht="10.5" customHeight="1">
      <c r="A29" s="54">
        <v>10020</v>
      </c>
      <c r="B29" s="55">
        <f>ROUND((A29*'work sheet'!$D$7)/100,0)</f>
        <v>4803</v>
      </c>
      <c r="C29" s="55">
        <f>ROUND((A29*'work sheet'!$D$8)/100,0)</f>
        <v>4203</v>
      </c>
      <c r="D29" s="55">
        <f t="shared" si="0"/>
        <v>600</v>
      </c>
      <c r="E29" s="56">
        <f>PRODUCT(D29,'work sheet'!$D$9)</f>
        <v>2400</v>
      </c>
      <c r="F29" s="53"/>
      <c r="G29" s="54">
        <v>33200</v>
      </c>
      <c r="H29" s="55">
        <f>ROUND((G29*'work sheet'!$D$7)/100,0)</f>
        <v>15915</v>
      </c>
      <c r="I29" s="55">
        <f>ROUND((G29*'work sheet'!$D$8)/100,0)</f>
        <v>13925</v>
      </c>
      <c r="J29" s="55">
        <f t="shared" si="1"/>
        <v>1990</v>
      </c>
      <c r="K29" s="56">
        <f>PRODUCT(J29,'work sheet'!$D$9)</f>
        <v>7960</v>
      </c>
    </row>
    <row r="30" spans="1:11" s="67" customFormat="1" ht="10.5" customHeight="1">
      <c r="A30" s="54">
        <v>10300</v>
      </c>
      <c r="B30" s="55">
        <f>ROUND((A30*'work sheet'!$D$7)/100,0)</f>
        <v>4937</v>
      </c>
      <c r="C30" s="55">
        <f>ROUND((A30*'work sheet'!$D$8)/100,0)</f>
        <v>4320</v>
      </c>
      <c r="D30" s="55">
        <f t="shared" si="0"/>
        <v>617</v>
      </c>
      <c r="E30" s="56">
        <f>PRODUCT(D30,'work sheet'!$D$9)</f>
        <v>2468</v>
      </c>
      <c r="F30" s="53"/>
      <c r="G30" s="54">
        <v>34050</v>
      </c>
      <c r="H30" s="55">
        <f>ROUND((G30*'work sheet'!$D$7)/100,0)</f>
        <v>16322</v>
      </c>
      <c r="I30" s="55">
        <f>ROUND((G30*'work sheet'!$D$8)/100,0)</f>
        <v>14282</v>
      </c>
      <c r="J30" s="55">
        <f t="shared" si="1"/>
        <v>2040</v>
      </c>
      <c r="K30" s="56">
        <f>PRODUCT(J30,'work sheet'!$D$9)</f>
        <v>8160</v>
      </c>
    </row>
    <row r="31" spans="1:11" s="67" customFormat="1" ht="10.5" customHeight="1">
      <c r="A31" s="54">
        <v>10600</v>
      </c>
      <c r="B31" s="55">
        <f>ROUND((A31*'work sheet'!$D$7)/100,0)</f>
        <v>5081</v>
      </c>
      <c r="C31" s="55">
        <f>ROUND((A31*'work sheet'!$D$8)/100,0)</f>
        <v>4446</v>
      </c>
      <c r="D31" s="55">
        <f t="shared" si="0"/>
        <v>635</v>
      </c>
      <c r="E31" s="56">
        <f>PRODUCT(D31,'work sheet'!$D$9)</f>
        <v>2540</v>
      </c>
      <c r="F31" s="53"/>
      <c r="G31" s="54">
        <v>34900</v>
      </c>
      <c r="H31" s="55">
        <f>ROUND((G31*'work sheet'!$D$7)/100,0)</f>
        <v>16730</v>
      </c>
      <c r="I31" s="55">
        <f>ROUND((G31*'work sheet'!$D$8)/100,0)</f>
        <v>14638</v>
      </c>
      <c r="J31" s="55">
        <f t="shared" si="1"/>
        <v>2092</v>
      </c>
      <c r="K31" s="56">
        <f>PRODUCT(J31,'work sheet'!$D$9)</f>
        <v>8368</v>
      </c>
    </row>
    <row r="32" spans="1:11" s="67" customFormat="1" ht="10.5" customHeight="1">
      <c r="A32" s="54">
        <v>10900</v>
      </c>
      <c r="B32" s="55">
        <f>ROUND((A32*'work sheet'!$D$7)/100,0)</f>
        <v>5225</v>
      </c>
      <c r="C32" s="55">
        <f>ROUND((A32*'work sheet'!$D$8)/100,0)</f>
        <v>4572</v>
      </c>
      <c r="D32" s="55">
        <f t="shared" si="0"/>
        <v>653</v>
      </c>
      <c r="E32" s="56">
        <f>PRODUCT(D32,'work sheet'!$D$9)</f>
        <v>2612</v>
      </c>
      <c r="F32" s="53"/>
      <c r="G32" s="54">
        <v>35800</v>
      </c>
      <c r="H32" s="55">
        <f>ROUND((G32*'work sheet'!$D$7)/100,0)</f>
        <v>17161</v>
      </c>
      <c r="I32" s="55">
        <f>ROUND((G32*'work sheet'!$D$8)/100,0)</f>
        <v>15016</v>
      </c>
      <c r="J32" s="55">
        <f t="shared" si="1"/>
        <v>2145</v>
      </c>
      <c r="K32" s="56">
        <f>PRODUCT(J32,'work sheet'!$D$9)</f>
        <v>8580</v>
      </c>
    </row>
    <row r="33" spans="1:11" s="67" customFormat="1" ht="10.5" customHeight="1">
      <c r="A33" s="54">
        <v>11200</v>
      </c>
      <c r="B33" s="55">
        <f>ROUND((A33*'work sheet'!$D$7)/100,0)</f>
        <v>5369</v>
      </c>
      <c r="C33" s="55">
        <f>ROUND((A33*'work sheet'!$D$8)/100,0)</f>
        <v>4698</v>
      </c>
      <c r="D33" s="55">
        <f t="shared" si="0"/>
        <v>671</v>
      </c>
      <c r="E33" s="56">
        <f>PRODUCT(D33,'work sheet'!$D$9)</f>
        <v>2684</v>
      </c>
      <c r="F33" s="53"/>
      <c r="G33" s="54">
        <v>36700</v>
      </c>
      <c r="H33" s="55">
        <f>ROUND((G33*'work sheet'!$D$7)/100,0)</f>
        <v>17593</v>
      </c>
      <c r="I33" s="55">
        <f>ROUND((G33*'work sheet'!$D$8)/100,0)</f>
        <v>15393</v>
      </c>
      <c r="J33" s="55">
        <f t="shared" si="1"/>
        <v>2200</v>
      </c>
      <c r="K33" s="56">
        <f>PRODUCT(J33,'work sheet'!$D$9)</f>
        <v>8800</v>
      </c>
    </row>
    <row r="34" spans="1:11" s="67" customFormat="1" ht="10.5" customHeight="1">
      <c r="A34" s="54">
        <v>11530</v>
      </c>
      <c r="B34" s="55">
        <f>ROUND((A34*'work sheet'!$D$7)/100,0)</f>
        <v>5527</v>
      </c>
      <c r="C34" s="55">
        <f>ROUND((A34*'work sheet'!$D$8)/100,0)</f>
        <v>4836</v>
      </c>
      <c r="D34" s="55">
        <f t="shared" si="0"/>
        <v>691</v>
      </c>
      <c r="E34" s="56">
        <f>PRODUCT(D34,'work sheet'!$D$9)</f>
        <v>2764</v>
      </c>
      <c r="F34" s="53"/>
      <c r="G34" s="54">
        <v>37600</v>
      </c>
      <c r="H34" s="55">
        <f>ROUND((G34*'work sheet'!$D$7)/100,0)</f>
        <v>18024</v>
      </c>
      <c r="I34" s="55">
        <f>ROUND((G34*'work sheet'!$D$8)/100,0)</f>
        <v>15771</v>
      </c>
      <c r="J34" s="55">
        <f t="shared" si="1"/>
        <v>2253</v>
      </c>
      <c r="K34" s="56">
        <f>PRODUCT(J34,'work sheet'!$D$9)</f>
        <v>9012</v>
      </c>
    </row>
    <row r="35" spans="1:11" s="67" customFormat="1" ht="10.5" customHeight="1">
      <c r="A35" s="54">
        <v>11860</v>
      </c>
      <c r="B35" s="55">
        <f>ROUND((A35*'work sheet'!$D$7)/100,0)</f>
        <v>5685</v>
      </c>
      <c r="C35" s="55">
        <f>ROUND((A35*'work sheet'!$D$8)/100,0)</f>
        <v>4975</v>
      </c>
      <c r="D35" s="55">
        <f t="shared" si="0"/>
        <v>710</v>
      </c>
      <c r="E35" s="56">
        <f>PRODUCT(D35,'work sheet'!$D$9)</f>
        <v>2840</v>
      </c>
      <c r="F35" s="53"/>
      <c r="G35" s="54">
        <v>38570</v>
      </c>
      <c r="H35" s="55">
        <f>ROUND((G35*'work sheet'!$D$7)/100,0)</f>
        <v>18489</v>
      </c>
      <c r="I35" s="55">
        <f>ROUND((G35*'work sheet'!$D$8)/100,0)</f>
        <v>16178</v>
      </c>
      <c r="J35" s="55">
        <f t="shared" si="1"/>
        <v>2311</v>
      </c>
      <c r="K35" s="56">
        <f>PRODUCT(J35,'work sheet'!$D$9)</f>
        <v>9244</v>
      </c>
    </row>
    <row r="36" spans="1:11" s="67" customFormat="1" ht="10.5" customHeight="1">
      <c r="A36" s="54">
        <v>12190</v>
      </c>
      <c r="B36" s="55">
        <f>ROUND((A36*'work sheet'!$D$7)/100,0)</f>
        <v>5843</v>
      </c>
      <c r="C36" s="55">
        <f>ROUND((A36*'work sheet'!$D$8)/100,0)</f>
        <v>5113</v>
      </c>
      <c r="D36" s="55">
        <f t="shared" si="0"/>
        <v>730</v>
      </c>
      <c r="E36" s="56">
        <f>PRODUCT(D36,'work sheet'!$D$9)</f>
        <v>2920</v>
      </c>
      <c r="F36" s="53"/>
      <c r="G36" s="54">
        <v>39540</v>
      </c>
      <c r="H36" s="55">
        <f>ROUND((G36*'work sheet'!$D$7)/100,0)</f>
        <v>18954</v>
      </c>
      <c r="I36" s="55">
        <f>ROUND((G36*'work sheet'!$D$8)/100,0)</f>
        <v>16585</v>
      </c>
      <c r="J36" s="55">
        <f t="shared" si="1"/>
        <v>2369</v>
      </c>
      <c r="K36" s="56">
        <f>PRODUCT(J36,'work sheet'!$D$9)</f>
        <v>9476</v>
      </c>
    </row>
    <row r="37" spans="1:11" s="67" customFormat="1" ht="10.5" customHeight="1">
      <c r="A37" s="54">
        <v>12550</v>
      </c>
      <c r="B37" s="55">
        <f>ROUND((A37*'work sheet'!$D$7)/100,0)</f>
        <v>6016</v>
      </c>
      <c r="C37" s="55">
        <f>ROUND((A37*'work sheet'!$D$8)/100,0)</f>
        <v>5264</v>
      </c>
      <c r="D37" s="55">
        <f t="shared" si="0"/>
        <v>752</v>
      </c>
      <c r="E37" s="56">
        <f>PRODUCT(D37,'work sheet'!$D$9)</f>
        <v>3008</v>
      </c>
      <c r="F37" s="53"/>
      <c r="G37" s="54">
        <v>40510</v>
      </c>
      <c r="H37" s="55">
        <f>ROUND((G37*'work sheet'!$D$7)/100,0)</f>
        <v>19419</v>
      </c>
      <c r="I37" s="55">
        <f>ROUND((G37*'work sheet'!$D$8)/100,0)</f>
        <v>16992</v>
      </c>
      <c r="J37" s="55">
        <f t="shared" si="1"/>
        <v>2427</v>
      </c>
      <c r="K37" s="56">
        <f>PRODUCT(J37,'work sheet'!$D$9)</f>
        <v>9708</v>
      </c>
    </row>
    <row r="38" spans="1:11" s="67" customFormat="1" ht="10.5" customHeight="1">
      <c r="A38" s="54">
        <v>12910</v>
      </c>
      <c r="B38" s="55">
        <f>ROUND((A38*'work sheet'!$D$7)/100,0)</f>
        <v>6189</v>
      </c>
      <c r="C38" s="55">
        <f>ROUND((A38*'work sheet'!$D$8)/100,0)</f>
        <v>5415</v>
      </c>
      <c r="D38" s="55">
        <f t="shared" si="0"/>
        <v>774</v>
      </c>
      <c r="E38" s="56">
        <f>PRODUCT(D38,'work sheet'!$D$9)</f>
        <v>3096</v>
      </c>
      <c r="F38" s="53"/>
      <c r="G38" s="54">
        <v>41550</v>
      </c>
      <c r="H38" s="55">
        <f>ROUND((G38*'work sheet'!$D$7)/100,0)</f>
        <v>19917</v>
      </c>
      <c r="I38" s="55">
        <f>ROUND((G38*'work sheet'!$D$8)/100,0)</f>
        <v>17428</v>
      </c>
      <c r="J38" s="55">
        <f t="shared" si="1"/>
        <v>2489</v>
      </c>
      <c r="K38" s="56">
        <f>PRODUCT(J38,'work sheet'!$D$9)</f>
        <v>9956</v>
      </c>
    </row>
    <row r="39" spans="1:11" s="67" customFormat="1" ht="10.5" customHeight="1">
      <c r="A39" s="54">
        <v>13270</v>
      </c>
      <c r="B39" s="55">
        <f>ROUND((A39*'work sheet'!$D$7)/100,0)</f>
        <v>6361</v>
      </c>
      <c r="C39" s="55">
        <f>ROUND((A39*'work sheet'!$D$8)/100,0)</f>
        <v>5566</v>
      </c>
      <c r="D39" s="55">
        <f t="shared" si="0"/>
        <v>795</v>
      </c>
      <c r="E39" s="56">
        <f>PRODUCT(D39,'work sheet'!$D$9)</f>
        <v>3180</v>
      </c>
      <c r="F39" s="53"/>
      <c r="G39" s="54">
        <v>42590</v>
      </c>
      <c r="H39" s="55">
        <f>ROUND((G39*'work sheet'!$D$7)/100,0)</f>
        <v>20416</v>
      </c>
      <c r="I39" s="55">
        <f>ROUND((G39*'work sheet'!$D$8)/100,0)</f>
        <v>17864</v>
      </c>
      <c r="J39" s="55">
        <f t="shared" si="1"/>
        <v>2552</v>
      </c>
      <c r="K39" s="56">
        <f>PRODUCT(J39,'work sheet'!$D$9)</f>
        <v>10208</v>
      </c>
    </row>
    <row r="40" spans="1:11" s="67" customFormat="1" ht="10.5" customHeight="1">
      <c r="A40" s="54">
        <v>13660</v>
      </c>
      <c r="B40" s="55">
        <f>ROUND((A40*'work sheet'!$D$7)/100,0)</f>
        <v>6548</v>
      </c>
      <c r="C40" s="55">
        <f>ROUND((A40*'work sheet'!$D$8)/100,0)</f>
        <v>5730</v>
      </c>
      <c r="D40" s="55">
        <f t="shared" si="0"/>
        <v>818</v>
      </c>
      <c r="E40" s="56">
        <f>PRODUCT(D40,'work sheet'!$D$9)</f>
        <v>3272</v>
      </c>
      <c r="F40" s="53"/>
      <c r="G40" s="54">
        <v>43630</v>
      </c>
      <c r="H40" s="55">
        <f>ROUND((G40*'work sheet'!$D$7)/100,0)</f>
        <v>20914</v>
      </c>
      <c r="I40" s="55">
        <f>ROUND((G40*'work sheet'!$D$8)/100,0)</f>
        <v>18300</v>
      </c>
      <c r="J40" s="55">
        <f t="shared" si="1"/>
        <v>2614</v>
      </c>
      <c r="K40" s="56">
        <f>PRODUCT(J40,'work sheet'!$D$9)</f>
        <v>10456</v>
      </c>
    </row>
    <row r="41" spans="1:11" s="67" customFormat="1" ht="10.5" customHeight="1">
      <c r="A41" s="54">
        <v>14050</v>
      </c>
      <c r="B41" s="55">
        <f>ROUND((A41*'work sheet'!$D$7)/100,0)</f>
        <v>6735</v>
      </c>
      <c r="C41" s="55">
        <f>ROUND((A41*'work sheet'!$D$8)/100,0)</f>
        <v>5893</v>
      </c>
      <c r="D41" s="55">
        <f t="shared" si="0"/>
        <v>842</v>
      </c>
      <c r="E41" s="56">
        <f>PRODUCT(D41,'work sheet'!$D$9)</f>
        <v>3368</v>
      </c>
      <c r="F41" s="53"/>
      <c r="G41" s="54">
        <v>44740</v>
      </c>
      <c r="H41" s="55">
        <f>ROUND((G41*'work sheet'!$D$7)/100,0)</f>
        <v>21447</v>
      </c>
      <c r="I41" s="55">
        <f>ROUND((G41*'work sheet'!$D$8)/100,0)</f>
        <v>18766</v>
      </c>
      <c r="J41" s="55">
        <f t="shared" si="1"/>
        <v>2681</v>
      </c>
      <c r="K41" s="56">
        <f>PRODUCT(J41,'work sheet'!$D$9)</f>
        <v>10724</v>
      </c>
    </row>
    <row r="42" spans="1:11" s="67" customFormat="1" ht="10.5" customHeight="1">
      <c r="A42" s="54">
        <v>14440</v>
      </c>
      <c r="B42" s="55">
        <f>ROUND((A42*'work sheet'!$D$7)/100,0)</f>
        <v>6922</v>
      </c>
      <c r="C42" s="55">
        <f>ROUND((A42*'work sheet'!$D$8)/100,0)</f>
        <v>6057</v>
      </c>
      <c r="D42" s="55">
        <f t="shared" si="0"/>
        <v>865</v>
      </c>
      <c r="E42" s="56">
        <f>PRODUCT(D42,'work sheet'!$D$9)</f>
        <v>3460</v>
      </c>
      <c r="F42" s="53"/>
      <c r="G42" s="54">
        <v>45850</v>
      </c>
      <c r="H42" s="55">
        <f>ROUND((G42*'work sheet'!$D$7)/100,0)</f>
        <v>21979</v>
      </c>
      <c r="I42" s="55">
        <f>ROUND((G42*'work sheet'!$D$8)/100,0)</f>
        <v>19231</v>
      </c>
      <c r="J42" s="55">
        <f t="shared" si="1"/>
        <v>2748</v>
      </c>
      <c r="K42" s="56">
        <f>PRODUCT(J42,'work sheet'!$D$9)</f>
        <v>10992</v>
      </c>
    </row>
    <row r="43" spans="1:11" s="67" customFormat="1" ht="10.5" customHeight="1">
      <c r="A43" s="54">
        <v>14860</v>
      </c>
      <c r="B43" s="55">
        <f>ROUND((A43*'work sheet'!$D$7)/100,0)</f>
        <v>7123</v>
      </c>
      <c r="C43" s="55">
        <f>ROUND((A43*'work sheet'!$D$8)/100,0)</f>
        <v>6233</v>
      </c>
      <c r="D43" s="55">
        <f t="shared" si="0"/>
        <v>890</v>
      </c>
      <c r="E43" s="56">
        <f>PRODUCT(D43,'work sheet'!$D$9)</f>
        <v>3560</v>
      </c>
      <c r="F43" s="53"/>
      <c r="G43" s="54">
        <v>46960</v>
      </c>
      <c r="H43" s="55">
        <f>ROUND((G43*'work sheet'!$D$7)/100,0)</f>
        <v>22511</v>
      </c>
      <c r="I43" s="55">
        <f>ROUND((G43*'work sheet'!$D$8)/100,0)</f>
        <v>19697</v>
      </c>
      <c r="J43" s="55">
        <f t="shared" si="1"/>
        <v>2814</v>
      </c>
      <c r="K43" s="56">
        <f>PRODUCT(J43,'work sheet'!$D$9)</f>
        <v>11256</v>
      </c>
    </row>
    <row r="44" spans="1:11" s="67" customFormat="1" ht="10.5" customHeight="1">
      <c r="A44" s="54">
        <v>15280</v>
      </c>
      <c r="B44" s="55">
        <f>ROUND((A44*'work sheet'!$D$7)/100,0)</f>
        <v>7325</v>
      </c>
      <c r="C44" s="55">
        <f>ROUND((A44*'work sheet'!$D$8)/100,0)</f>
        <v>6409</v>
      </c>
      <c r="D44" s="55">
        <f t="shared" si="0"/>
        <v>916</v>
      </c>
      <c r="E44" s="56">
        <f>PRODUCT(D44,'work sheet'!$D$9)</f>
        <v>3664</v>
      </c>
      <c r="F44" s="53"/>
      <c r="G44" s="54">
        <v>48160</v>
      </c>
      <c r="H44" s="55">
        <f>ROUND((G44*'work sheet'!$D$7)/100,0)</f>
        <v>23086</v>
      </c>
      <c r="I44" s="55">
        <f>ROUND((G44*'work sheet'!$D$8)/100,0)</f>
        <v>20200</v>
      </c>
      <c r="J44" s="55">
        <f t="shared" si="1"/>
        <v>2886</v>
      </c>
      <c r="K44" s="56">
        <f>PRODUCT(J44,'work sheet'!$D$9)</f>
        <v>11544</v>
      </c>
    </row>
    <row r="45" spans="1:11" s="67" customFormat="1" ht="10.5" customHeight="1">
      <c r="A45" s="54">
        <v>15700</v>
      </c>
      <c r="B45" s="55">
        <f>ROUND((A45*'work sheet'!$D$7)/100,0)</f>
        <v>7526</v>
      </c>
      <c r="C45" s="55">
        <f>ROUND((A45*'work sheet'!$D$8)/100,0)</f>
        <v>6585</v>
      </c>
      <c r="D45" s="55">
        <f t="shared" si="0"/>
        <v>941</v>
      </c>
      <c r="E45" s="56">
        <f>PRODUCT(D45,'work sheet'!$D$9)</f>
        <v>3764</v>
      </c>
      <c r="F45" s="53"/>
      <c r="G45" s="54">
        <v>49360</v>
      </c>
      <c r="H45" s="55">
        <f>ROUND((G45*'work sheet'!$D$7)/100,0)</f>
        <v>23661</v>
      </c>
      <c r="I45" s="55">
        <f>ROUND((G45*'work sheet'!$D$8)/100,0)</f>
        <v>20704</v>
      </c>
      <c r="J45" s="55">
        <f t="shared" si="1"/>
        <v>2957</v>
      </c>
      <c r="K45" s="56">
        <f>PRODUCT(J45,'work sheet'!$D$9)</f>
        <v>11828</v>
      </c>
    </row>
    <row r="46" spans="1:11" s="67" customFormat="1" ht="10.5" customHeight="1">
      <c r="A46" s="54">
        <v>16150</v>
      </c>
      <c r="B46" s="55">
        <f>ROUND((A46*'work sheet'!$D$7)/100,0)</f>
        <v>7742</v>
      </c>
      <c r="C46" s="55">
        <f>ROUND((A46*'work sheet'!$D$8)/100,0)</f>
        <v>6774</v>
      </c>
      <c r="D46" s="55">
        <f t="shared" si="0"/>
        <v>968</v>
      </c>
      <c r="E46" s="56">
        <f>PRODUCT(D46,'work sheet'!$D$9)</f>
        <v>3872</v>
      </c>
      <c r="F46" s="53"/>
      <c r="G46" s="54">
        <v>50560</v>
      </c>
      <c r="H46" s="55">
        <f>ROUND((G46*'work sheet'!$D$7)/100,0)</f>
        <v>24236</v>
      </c>
      <c r="I46" s="55">
        <f>ROUND((G46*'work sheet'!$D$8)/100,0)</f>
        <v>21207</v>
      </c>
      <c r="J46" s="55">
        <f t="shared" si="1"/>
        <v>3029</v>
      </c>
      <c r="K46" s="56">
        <f>PRODUCT(J46,'work sheet'!$D$9)</f>
        <v>12116</v>
      </c>
    </row>
    <row r="47" spans="1:11" s="67" customFormat="1" ht="10.5" customHeight="1">
      <c r="A47" s="54">
        <v>16600</v>
      </c>
      <c r="B47" s="55">
        <f>ROUND((A47*'work sheet'!$D$7)/100,0)</f>
        <v>7957</v>
      </c>
      <c r="C47" s="55">
        <f>ROUND((A47*'work sheet'!$D$8)/100,0)</f>
        <v>6963</v>
      </c>
      <c r="D47" s="55">
        <f t="shared" si="0"/>
        <v>994</v>
      </c>
      <c r="E47" s="56">
        <f>PRODUCT(D47,'work sheet'!$D$9)</f>
        <v>3976</v>
      </c>
      <c r="F47" s="53"/>
      <c r="G47" s="54">
        <v>51760</v>
      </c>
      <c r="H47" s="55">
        <f>ROUND((G47*'work sheet'!$D$7)/100,0)</f>
        <v>24812</v>
      </c>
      <c r="I47" s="55">
        <f>ROUND((G47*'work sheet'!$D$8)/100,0)</f>
        <v>21710</v>
      </c>
      <c r="J47" s="55">
        <f t="shared" si="1"/>
        <v>3102</v>
      </c>
      <c r="K47" s="56">
        <f>PRODUCT(J47,'work sheet'!$D$9)</f>
        <v>12408</v>
      </c>
    </row>
    <row r="48" spans="1:11" s="67" customFormat="1" ht="10.5" customHeight="1">
      <c r="A48" s="54">
        <v>17050</v>
      </c>
      <c r="B48" s="55">
        <f>ROUND((A48*'work sheet'!$D$7)/100,0)</f>
        <v>8173</v>
      </c>
      <c r="C48" s="55">
        <f>ROUND((A48*'work sheet'!$D$8)/100,0)</f>
        <v>7151</v>
      </c>
      <c r="D48" s="55">
        <f t="shared" si="0"/>
        <v>1022</v>
      </c>
      <c r="E48" s="56">
        <f>PRODUCT(D48,'work sheet'!$D$9)</f>
        <v>4088</v>
      </c>
      <c r="F48" s="53"/>
      <c r="G48" s="54">
        <v>53060</v>
      </c>
      <c r="H48" s="55">
        <f>ROUND((G48*'work sheet'!$D$7)/100,0)</f>
        <v>25435</v>
      </c>
      <c r="I48" s="55">
        <f>ROUND((G48*'work sheet'!$D$8)/100,0)</f>
        <v>22255</v>
      </c>
      <c r="J48" s="55">
        <f t="shared" si="1"/>
        <v>3180</v>
      </c>
      <c r="K48" s="56">
        <f>PRODUCT(J48,'work sheet'!$D$9)</f>
        <v>12720</v>
      </c>
    </row>
    <row r="49" spans="1:11" s="67" customFormat="1" ht="10.5" customHeight="1">
      <c r="A49" s="54">
        <v>17540</v>
      </c>
      <c r="B49" s="55">
        <f>ROUND((A49*'work sheet'!$D$7)/100,0)</f>
        <v>8408</v>
      </c>
      <c r="C49" s="55">
        <f>ROUND((A49*'work sheet'!$D$8)/100,0)</f>
        <v>7357</v>
      </c>
      <c r="D49" s="55">
        <f t="shared" si="0"/>
        <v>1051</v>
      </c>
      <c r="E49" s="56">
        <f>PRODUCT(D49,'work sheet'!$D$9)</f>
        <v>4204</v>
      </c>
      <c r="F49" s="53"/>
      <c r="G49" s="54">
        <v>54360</v>
      </c>
      <c r="H49" s="55">
        <f>ROUND((G49*'work sheet'!$D$7)/100,0)</f>
        <v>26058</v>
      </c>
      <c r="I49" s="55">
        <f>ROUND((G49*'work sheet'!$D$8)/100,0)</f>
        <v>22801</v>
      </c>
      <c r="J49" s="55">
        <f t="shared" si="1"/>
        <v>3257</v>
      </c>
      <c r="K49" s="56">
        <f>PRODUCT(J49,'work sheet'!$D$9)</f>
        <v>13028</v>
      </c>
    </row>
    <row r="50" spans="1:11" s="67" customFormat="1" ht="10.5" customHeight="1">
      <c r="A50" s="54">
        <v>18030</v>
      </c>
      <c r="B50" s="55">
        <f>ROUND((A50*'work sheet'!$D$7)/100,0)</f>
        <v>8643</v>
      </c>
      <c r="C50" s="55">
        <f>ROUND((A50*'work sheet'!$D$8)/100,0)</f>
        <v>7563</v>
      </c>
      <c r="D50" s="55">
        <f t="shared" si="0"/>
        <v>1080</v>
      </c>
      <c r="E50" s="56">
        <f>PRODUCT(D50,'work sheet'!$D$9)</f>
        <v>4320</v>
      </c>
      <c r="F50" s="53"/>
      <c r="G50" s="54">
        <v>55660</v>
      </c>
      <c r="H50" s="55">
        <f>ROUND((G50*'work sheet'!$D$7)/100,0)</f>
        <v>26681</v>
      </c>
      <c r="I50" s="55">
        <f>ROUND((G50*'work sheet'!$D$8)/100,0)</f>
        <v>23346</v>
      </c>
      <c r="J50" s="55">
        <f t="shared" si="1"/>
        <v>3335</v>
      </c>
      <c r="K50" s="56">
        <f>PRODUCT(J50,'work sheet'!$D$9)</f>
        <v>13340</v>
      </c>
    </row>
    <row r="51" spans="1:11" s="67" customFormat="1" ht="10.5" customHeight="1">
      <c r="A51" s="54">
        <v>18520</v>
      </c>
      <c r="B51" s="55">
        <f>ROUND((A51*'work sheet'!$D$7)/100,0)</f>
        <v>8878</v>
      </c>
      <c r="C51" s="55">
        <f>ROUND((A51*'work sheet'!$D$8)/100,0)</f>
        <v>7768</v>
      </c>
      <c r="D51" s="55">
        <f t="shared" si="0"/>
        <v>1110</v>
      </c>
      <c r="E51" s="56">
        <f>PRODUCT(D51,'work sheet'!$D$9)</f>
        <v>4440</v>
      </c>
      <c r="F51" s="53"/>
      <c r="G51" s="54">
        <v>56960</v>
      </c>
      <c r="H51" s="55">
        <f>ROUND((G51*'work sheet'!$D$7)/100,0)</f>
        <v>27304</v>
      </c>
      <c r="I51" s="55">
        <f>ROUND((G51*'work sheet'!$D$8)/100,0)</f>
        <v>23891</v>
      </c>
      <c r="J51" s="55">
        <f t="shared" si="1"/>
        <v>3413</v>
      </c>
      <c r="K51" s="56">
        <f>PRODUCT(J51,'work sheet'!$D$9)</f>
        <v>13652</v>
      </c>
    </row>
    <row r="52" spans="1:11" s="67" customFormat="1" ht="10.5" customHeight="1">
      <c r="A52" s="54">
        <v>19050</v>
      </c>
      <c r="B52" s="55">
        <f>ROUND((A52*'work sheet'!$D$7)/100,0)</f>
        <v>9132</v>
      </c>
      <c r="C52" s="55">
        <f>ROUND((A52*'work sheet'!$D$8)/100,0)</f>
        <v>7990</v>
      </c>
      <c r="D52" s="55">
        <f t="shared" si="0"/>
        <v>1142</v>
      </c>
      <c r="E52" s="56">
        <f>PRODUCT(D52,'work sheet'!$D$9)</f>
        <v>4568</v>
      </c>
      <c r="F52" s="53"/>
      <c r="G52" s="54">
        <v>58260</v>
      </c>
      <c r="H52" s="55">
        <f>ROUND((G52*'work sheet'!$D$7)/100,0)</f>
        <v>27928</v>
      </c>
      <c r="I52" s="55">
        <f>ROUND((G52*'work sheet'!$D$8)/100,0)</f>
        <v>24437</v>
      </c>
      <c r="J52" s="55">
        <f t="shared" si="1"/>
        <v>3491</v>
      </c>
      <c r="K52" s="56">
        <f>PRODUCT(J52,'work sheet'!$D$9)</f>
        <v>13964</v>
      </c>
    </row>
    <row r="53" spans="1:11" s="67" customFormat="1" ht="10.5" customHeight="1">
      <c r="A53" s="54">
        <v>19580</v>
      </c>
      <c r="B53" s="55">
        <f>ROUND((A53*'work sheet'!$D$7)/100,0)</f>
        <v>9386</v>
      </c>
      <c r="C53" s="55">
        <f>ROUND((A53*'work sheet'!$D$8)/100,0)</f>
        <v>8213</v>
      </c>
      <c r="D53" s="55">
        <f t="shared" si="0"/>
        <v>1173</v>
      </c>
      <c r="E53" s="56">
        <f>PRODUCT(D53,'work sheet'!$D$9)</f>
        <v>4692</v>
      </c>
      <c r="F53" s="53"/>
      <c r="G53" s="54">
        <v>59560</v>
      </c>
      <c r="H53" s="55">
        <f>ROUND((G53*'work sheet'!$D$7)/100,0)</f>
        <v>28551</v>
      </c>
      <c r="I53" s="55">
        <f>ROUND((G53*'work sheet'!$D$8)/100,0)</f>
        <v>24982</v>
      </c>
      <c r="J53" s="55">
        <f t="shared" si="1"/>
        <v>3569</v>
      </c>
      <c r="K53" s="56">
        <f>PRODUCT(J53,'work sheet'!$D$9)</f>
        <v>14276</v>
      </c>
    </row>
    <row r="54" spans="1:11" s="67" customFormat="1" ht="10.5" customHeight="1">
      <c r="A54" s="54">
        <v>20110</v>
      </c>
      <c r="B54" s="55">
        <f>ROUND((A54*'work sheet'!$D$7)/100,0)</f>
        <v>9640</v>
      </c>
      <c r="C54" s="55">
        <f>ROUND((A54*'work sheet'!$D$8)/100,0)</f>
        <v>8435</v>
      </c>
      <c r="D54" s="55">
        <f t="shared" si="0"/>
        <v>1205</v>
      </c>
      <c r="E54" s="56">
        <f>PRODUCT(D54,'work sheet'!$D$9)</f>
        <v>4820</v>
      </c>
      <c r="F54" s="53"/>
      <c r="G54" s="54">
        <v>60860</v>
      </c>
      <c r="H54" s="55">
        <f>ROUND((G54*'work sheet'!$D$7)/100,0)</f>
        <v>29174</v>
      </c>
      <c r="I54" s="55">
        <f>ROUND((G54*'work sheet'!$D$8)/100,0)</f>
        <v>25527</v>
      </c>
      <c r="J54" s="55">
        <f t="shared" si="1"/>
        <v>3647</v>
      </c>
      <c r="K54" s="56">
        <f>PRODUCT(J54,'work sheet'!$D$9)</f>
        <v>14588</v>
      </c>
    </row>
    <row r="55" spans="1:11" s="67" customFormat="1" ht="10.5" customHeight="1">
      <c r="A55" s="54">
        <v>20680</v>
      </c>
      <c r="B55" s="55">
        <f>ROUND((A55*'work sheet'!$D$7)/100,0)</f>
        <v>9913</v>
      </c>
      <c r="C55" s="55">
        <f>ROUND((A55*'work sheet'!$D$8)/100,0)</f>
        <v>8674</v>
      </c>
      <c r="D55" s="55">
        <f t="shared" si="0"/>
        <v>1239</v>
      </c>
      <c r="E55" s="56">
        <f>PRODUCT(D55,'work sheet'!$D$9)</f>
        <v>4956</v>
      </c>
      <c r="F55" s="53"/>
      <c r="G55" s="54">
        <v>62160</v>
      </c>
      <c r="H55" s="55">
        <f>ROUND((G55*'work sheet'!$D$7)/100,0)</f>
        <v>29797</v>
      </c>
      <c r="I55" s="55">
        <f>ROUND((G55*'work sheet'!$D$8)/100,0)</f>
        <v>26072</v>
      </c>
      <c r="J55" s="55">
        <f t="shared" si="1"/>
        <v>3725</v>
      </c>
      <c r="K55" s="56">
        <f>PRODUCT(J55,'work sheet'!$D$9)</f>
        <v>14900</v>
      </c>
    </row>
    <row r="56" spans="1:11" s="67" customFormat="1" ht="10.5" customHeight="1">
      <c r="A56" s="54">
        <v>21250</v>
      </c>
      <c r="B56" s="55">
        <f>ROUND((A56*'work sheet'!$D$7)/100,0)</f>
        <v>10186</v>
      </c>
      <c r="C56" s="55">
        <f>ROUND((A56*'work sheet'!$D$8)/100,0)</f>
        <v>8913</v>
      </c>
      <c r="D56" s="55">
        <f t="shared" si="0"/>
        <v>1273</v>
      </c>
      <c r="E56" s="56">
        <f>PRODUCT(D56,'work sheet'!$D$9)</f>
        <v>5092</v>
      </c>
      <c r="F56" s="53"/>
      <c r="G56" s="54">
        <v>63460</v>
      </c>
      <c r="H56" s="55">
        <f>ROUND((G56*'work sheet'!$D$7)/100,0)</f>
        <v>30420</v>
      </c>
      <c r="I56" s="55">
        <f>ROUND((G56*'work sheet'!$D$8)/100,0)</f>
        <v>26618</v>
      </c>
      <c r="J56" s="55">
        <f t="shared" si="1"/>
        <v>3802</v>
      </c>
      <c r="K56" s="56">
        <f>PRODUCT(J56,'work sheet'!$D$9)</f>
        <v>15208</v>
      </c>
    </row>
    <row r="57" spans="1:11" s="67" customFormat="1" ht="10.5" customHeight="1">
      <c r="A57" s="54">
        <v>21820</v>
      </c>
      <c r="B57" s="55">
        <f>ROUND((A57*'work sheet'!$D$7)/100,0)</f>
        <v>10460</v>
      </c>
      <c r="C57" s="55">
        <f>ROUND((A57*'work sheet'!$D$8)/100,0)</f>
        <v>9152</v>
      </c>
      <c r="D57" s="55">
        <f t="shared" si="0"/>
        <v>1308</v>
      </c>
      <c r="E57" s="56">
        <f>PRODUCT(D57,'work sheet'!$D$9)</f>
        <v>5232</v>
      </c>
      <c r="F57" s="53"/>
      <c r="G57" s="54">
        <v>64760</v>
      </c>
      <c r="H57" s="55">
        <f>ROUND((G57*'work sheet'!$D$7)/100,0)</f>
        <v>31043</v>
      </c>
      <c r="I57" s="55">
        <f>ROUND((G57*'work sheet'!$D$8)/100,0)</f>
        <v>27163</v>
      </c>
      <c r="J57" s="55">
        <f t="shared" si="1"/>
        <v>3880</v>
      </c>
      <c r="K57" s="56">
        <f>PRODUCT(J57,'work sheet'!$D$9)</f>
        <v>15520</v>
      </c>
    </row>
    <row r="58" spans="1:11" s="67" customFormat="1" ht="10.5" customHeight="1">
      <c r="A58" s="57">
        <v>22430</v>
      </c>
      <c r="B58" s="58">
        <f>ROUND((A58*'work sheet'!$D$7)/100,0)</f>
        <v>10752</v>
      </c>
      <c r="C58" s="58">
        <f>ROUND((A58*'work sheet'!$D$8)/100,0)</f>
        <v>9408</v>
      </c>
      <c r="D58" s="58">
        <f t="shared" si="0"/>
        <v>1344</v>
      </c>
      <c r="E58" s="59">
        <f>PRODUCT(D58,'work sheet'!$D$9)</f>
        <v>5376</v>
      </c>
      <c r="F58" s="53"/>
      <c r="G58" s="57"/>
      <c r="H58" s="58"/>
      <c r="I58" s="58"/>
      <c r="J58" s="58"/>
      <c r="K58" s="59"/>
    </row>
    <row r="59" spans="1:11" s="69" customFormat="1" ht="12.75" customHeight="1">
      <c r="A59" s="65" t="s">
        <v>2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s="69" customFormat="1" ht="12.75" customHeight="1">
      <c r="A60" s="66" t="str">
        <f>CONCATENATE("1. As per ",IF('work sheet'!D12="","G.O.Ms.No:_____(Finance Dept)",CONCATENATE("G.O.Ms.No:",'work sheet'!D12,"(Finance Dept)")),", ","Dated ",IF('work sheet'!D13="","___________",'work sheet'!D13),", ","the D.A Enhanced from ",'work sheet'!D8,"%"," to ",'work sheet'!D7,"%.")</f>
        <v>1. As per G.O.Ms.No:297(Finance Dept), Dated 14.11.12, the D.A Enhanced from 41.944% to 47.936%.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1:11" s="69" customFormat="1" ht="12.75" customHeight="1">
      <c r="A61" s="65" t="str">
        <f>CONCATENATE("2. The Enhanced D.A arrears froim ",'work sheet'!D10," to ",'work sheet'!D11," (",'work sheet'!D9," Months )"," will be credited to P.F Account of the individual.")</f>
        <v>2. The Enhanced D.A arrears froim 7/12 to 10/12 (4 Months ) will be credited to P.F Account of the individual.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1" s="69" customFormat="1" ht="12.75" customHeight="1">
      <c r="A62" s="65" t="str">
        <f>CONCATENATE("3. Cash Will be paid from ",'work sheet'!D14," onwards.")</f>
        <v>3. Cash Will be paid from 1.11.2012 onwards.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spans="1:11" ht="12" customHeight="1">
      <c r="A63" s="151" t="s">
        <v>91</v>
      </c>
      <c r="B63" s="152"/>
      <c r="C63" s="152"/>
      <c r="D63" s="152"/>
      <c r="E63" s="152"/>
      <c r="F63" s="152"/>
      <c r="G63" s="153"/>
      <c r="H63" s="157" t="s">
        <v>92</v>
      </c>
      <c r="I63" s="157"/>
      <c r="J63" s="157"/>
      <c r="K63" s="157"/>
    </row>
    <row r="64" spans="1:11" ht="12" customHeight="1">
      <c r="A64" s="154"/>
      <c r="B64" s="155"/>
      <c r="C64" s="155"/>
      <c r="D64" s="155"/>
      <c r="E64" s="155"/>
      <c r="F64" s="155"/>
      <c r="G64" s="156"/>
      <c r="H64" s="150" t="s">
        <v>93</v>
      </c>
      <c r="I64" s="150"/>
      <c r="J64" s="150"/>
      <c r="K64" s="150"/>
    </row>
    <row r="65" spans="1:11" ht="12.7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2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2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3.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27"/>
      <c r="B77" s="27"/>
      <c r="C77" s="27"/>
      <c r="D77" s="27"/>
      <c r="E77" s="28"/>
      <c r="F77" s="29"/>
      <c r="G77" s="27"/>
      <c r="H77" s="27"/>
      <c r="I77" s="27"/>
      <c r="J77" s="27"/>
      <c r="K77" s="27"/>
    </row>
    <row r="78" spans="1:11" ht="9.75" customHeight="1">
      <c r="A78" s="30"/>
      <c r="B78" s="29"/>
      <c r="C78" s="29"/>
      <c r="D78" s="29"/>
      <c r="E78" s="29"/>
      <c r="F78" s="29"/>
      <c r="G78" s="30"/>
      <c r="H78" s="29"/>
      <c r="I78" s="29"/>
      <c r="J78" s="29"/>
      <c r="K78" s="29"/>
    </row>
    <row r="79" spans="1:11" ht="12.75">
      <c r="A79" s="30"/>
      <c r="B79" s="29"/>
      <c r="C79" s="29"/>
      <c r="D79" s="29"/>
      <c r="E79" s="29"/>
      <c r="F79" s="29"/>
      <c r="G79" s="30"/>
      <c r="H79" s="29"/>
      <c r="I79" s="29"/>
      <c r="J79" s="29"/>
      <c r="K79" s="29"/>
    </row>
    <row r="80" spans="1:11" ht="12.75">
      <c r="A80" s="30"/>
      <c r="B80" s="29"/>
      <c r="C80" s="29"/>
      <c r="D80" s="29"/>
      <c r="E80" s="29"/>
      <c r="F80" s="29"/>
      <c r="G80" s="30"/>
      <c r="H80" s="29"/>
      <c r="I80" s="29"/>
      <c r="J80" s="29"/>
      <c r="K80" s="29"/>
    </row>
    <row r="81" spans="1:11" ht="12.75">
      <c r="A81" s="30"/>
      <c r="B81" s="29"/>
      <c r="C81" s="29"/>
      <c r="D81" s="29"/>
      <c r="E81" s="29"/>
      <c r="F81" s="29"/>
      <c r="G81" s="30"/>
      <c r="H81" s="29"/>
      <c r="I81" s="29"/>
      <c r="J81" s="29"/>
      <c r="K81" s="29"/>
    </row>
    <row r="82" spans="1:11" ht="12.75">
      <c r="A82" s="30"/>
      <c r="B82" s="29"/>
      <c r="C82" s="29"/>
      <c r="D82" s="29"/>
      <c r="E82" s="29"/>
      <c r="F82" s="29"/>
      <c r="G82" s="30"/>
      <c r="H82" s="29"/>
      <c r="I82" s="29"/>
      <c r="J82" s="29"/>
      <c r="K82" s="29"/>
    </row>
    <row r="83" spans="1:11" ht="12.75">
      <c r="A83" s="30"/>
      <c r="B83" s="29"/>
      <c r="C83" s="29"/>
      <c r="D83" s="29"/>
      <c r="E83" s="29"/>
      <c r="F83" s="29"/>
      <c r="G83" s="30"/>
      <c r="H83" s="29"/>
      <c r="I83" s="29"/>
      <c r="J83" s="29"/>
      <c r="K83" s="29"/>
    </row>
    <row r="84" spans="1:11" ht="12.75">
      <c r="A84" s="30"/>
      <c r="B84" s="29"/>
      <c r="C84" s="29"/>
      <c r="D84" s="29"/>
      <c r="E84" s="29"/>
      <c r="F84" s="29"/>
      <c r="G84" s="30"/>
      <c r="H84" s="29"/>
      <c r="I84" s="29"/>
      <c r="J84" s="29"/>
      <c r="K84" s="29"/>
    </row>
    <row r="85" spans="1:11" ht="12.75">
      <c r="A85" s="30"/>
      <c r="B85" s="29"/>
      <c r="C85" s="29"/>
      <c r="D85" s="29"/>
      <c r="E85" s="29"/>
      <c r="F85" s="29"/>
      <c r="G85" s="30"/>
      <c r="H85" s="29"/>
      <c r="I85" s="29"/>
      <c r="J85" s="29"/>
      <c r="K85" s="29"/>
    </row>
    <row r="86" spans="1:11" ht="12.75">
      <c r="A86" s="30"/>
      <c r="B86" s="29"/>
      <c r="C86" s="29"/>
      <c r="D86" s="29"/>
      <c r="E86" s="29"/>
      <c r="F86" s="29"/>
      <c r="G86" s="30"/>
      <c r="H86" s="29"/>
      <c r="I86" s="29"/>
      <c r="J86" s="29"/>
      <c r="K86" s="29"/>
    </row>
    <row r="87" spans="1:11" ht="12.75">
      <c r="A87" s="30"/>
      <c r="B87" s="29"/>
      <c r="C87" s="29"/>
      <c r="D87" s="29"/>
      <c r="E87" s="29"/>
      <c r="F87" s="29"/>
      <c r="G87" s="30"/>
      <c r="H87" s="29"/>
      <c r="I87" s="29"/>
      <c r="J87" s="29"/>
      <c r="K87" s="29"/>
    </row>
    <row r="88" spans="1:11" ht="12.75">
      <c r="A88" s="30"/>
      <c r="B88" s="29"/>
      <c r="C88" s="29"/>
      <c r="D88" s="29"/>
      <c r="E88" s="29"/>
      <c r="F88" s="29"/>
      <c r="G88" s="30"/>
      <c r="H88" s="29"/>
      <c r="I88" s="29"/>
      <c r="J88" s="29"/>
      <c r="K88" s="29"/>
    </row>
    <row r="89" spans="1:11" ht="12.75">
      <c r="A89" s="30"/>
      <c r="B89" s="29"/>
      <c r="C89" s="29"/>
      <c r="D89" s="29"/>
      <c r="E89" s="29"/>
      <c r="F89" s="29"/>
      <c r="G89" s="30"/>
      <c r="H89" s="29"/>
      <c r="I89" s="29"/>
      <c r="J89" s="29"/>
      <c r="K89" s="29"/>
    </row>
    <row r="90" spans="1:11" ht="12.75">
      <c r="A90" s="30"/>
      <c r="B90" s="29"/>
      <c r="C90" s="29"/>
      <c r="D90" s="29"/>
      <c r="E90" s="29"/>
      <c r="F90" s="29"/>
      <c r="G90" s="30"/>
      <c r="H90" s="29"/>
      <c r="I90" s="29"/>
      <c r="J90" s="29"/>
      <c r="K90" s="29"/>
    </row>
    <row r="91" spans="1:11" ht="12.75">
      <c r="A91" s="30"/>
      <c r="B91" s="29"/>
      <c r="C91" s="29"/>
      <c r="D91" s="29"/>
      <c r="E91" s="29"/>
      <c r="F91" s="29"/>
      <c r="G91" s="30"/>
      <c r="H91" s="29"/>
      <c r="I91" s="29"/>
      <c r="J91" s="29"/>
      <c r="K91" s="29"/>
    </row>
    <row r="92" spans="1:11" ht="12.75">
      <c r="A92" s="30"/>
      <c r="B92" s="29"/>
      <c r="C92" s="29"/>
      <c r="D92" s="29"/>
      <c r="E92" s="29"/>
      <c r="F92" s="29"/>
      <c r="G92" s="30"/>
      <c r="H92" s="29"/>
      <c r="I92" s="29"/>
      <c r="J92" s="29"/>
      <c r="K92" s="29"/>
    </row>
    <row r="93" spans="1:11" ht="12.75">
      <c r="A93" s="30"/>
      <c r="B93" s="29"/>
      <c r="C93" s="29"/>
      <c r="D93" s="29"/>
      <c r="E93" s="29"/>
      <c r="F93" s="29"/>
      <c r="G93" s="30"/>
      <c r="H93" s="29"/>
      <c r="I93" s="29"/>
      <c r="J93" s="29"/>
      <c r="K93" s="29"/>
    </row>
    <row r="94" spans="1:11" ht="12.75">
      <c r="A94" s="30"/>
      <c r="B94" s="29"/>
      <c r="C94" s="29"/>
      <c r="D94" s="29"/>
      <c r="E94" s="29"/>
      <c r="F94" s="29"/>
      <c r="G94" s="30"/>
      <c r="H94" s="29"/>
      <c r="I94" s="29"/>
      <c r="J94" s="29"/>
      <c r="K94" s="29"/>
    </row>
    <row r="95" spans="1:11" ht="12.75">
      <c r="A95" s="30"/>
      <c r="B95" s="29"/>
      <c r="C95" s="29"/>
      <c r="D95" s="29"/>
      <c r="E95" s="29"/>
      <c r="F95" s="29"/>
      <c r="G95" s="30"/>
      <c r="H95" s="29"/>
      <c r="I95" s="29"/>
      <c r="J95" s="29"/>
      <c r="K95" s="29"/>
    </row>
    <row r="96" spans="1:11" ht="12.75">
      <c r="A96" s="30"/>
      <c r="B96" s="29"/>
      <c r="C96" s="29"/>
      <c r="D96" s="29"/>
      <c r="E96" s="29"/>
      <c r="F96" s="29"/>
      <c r="G96" s="30"/>
      <c r="H96" s="29"/>
      <c r="I96" s="29"/>
      <c r="J96" s="29"/>
      <c r="K96" s="29"/>
    </row>
    <row r="97" spans="1:11" ht="12.75">
      <c r="A97" s="30"/>
      <c r="B97" s="29"/>
      <c r="C97" s="29"/>
      <c r="D97" s="29"/>
      <c r="E97" s="29"/>
      <c r="F97" s="29"/>
      <c r="G97" s="30"/>
      <c r="H97" s="29"/>
      <c r="I97" s="29"/>
      <c r="J97" s="29"/>
      <c r="K97" s="29"/>
    </row>
    <row r="98" spans="1:11" ht="12.75">
      <c r="A98" s="30"/>
      <c r="B98" s="29"/>
      <c r="C98" s="29"/>
      <c r="D98" s="29"/>
      <c r="E98" s="29"/>
      <c r="F98" s="29"/>
      <c r="G98" s="30"/>
      <c r="H98" s="29"/>
      <c r="I98" s="29"/>
      <c r="J98" s="29"/>
      <c r="K98" s="29"/>
    </row>
    <row r="99" spans="1:11" ht="12.75">
      <c r="A99" s="30"/>
      <c r="B99" s="29"/>
      <c r="C99" s="29"/>
      <c r="D99" s="29"/>
      <c r="E99" s="29"/>
      <c r="F99" s="29"/>
      <c r="G99" s="30"/>
      <c r="H99" s="29"/>
      <c r="I99" s="29"/>
      <c r="J99" s="29"/>
      <c r="K99" s="29"/>
    </row>
    <row r="100" spans="1:11" ht="12.75">
      <c r="A100" s="30"/>
      <c r="B100" s="29"/>
      <c r="C100" s="29"/>
      <c r="D100" s="29"/>
      <c r="E100" s="29"/>
      <c r="F100" s="29"/>
      <c r="G100" s="30"/>
      <c r="H100" s="29"/>
      <c r="I100" s="29"/>
      <c r="J100" s="29"/>
      <c r="K100" s="29"/>
    </row>
    <row r="101" spans="1:11" ht="12.75">
      <c r="A101" s="30"/>
      <c r="B101" s="29"/>
      <c r="C101" s="29"/>
      <c r="D101" s="29"/>
      <c r="E101" s="29"/>
      <c r="F101" s="29"/>
      <c r="G101" s="30"/>
      <c r="H101" s="29"/>
      <c r="I101" s="29"/>
      <c r="J101" s="29"/>
      <c r="K101" s="29"/>
    </row>
    <row r="102" spans="1:11" ht="12.75">
      <c r="A102" s="30"/>
      <c r="B102" s="29"/>
      <c r="C102" s="29"/>
      <c r="D102" s="29"/>
      <c r="E102" s="29"/>
      <c r="F102" s="29"/>
      <c r="G102" s="30"/>
      <c r="H102" s="29"/>
      <c r="I102" s="29"/>
      <c r="J102" s="29"/>
      <c r="K102" s="29"/>
    </row>
    <row r="103" spans="1:11" ht="12.75">
      <c r="A103" s="30"/>
      <c r="B103" s="29"/>
      <c r="C103" s="29"/>
      <c r="D103" s="29"/>
      <c r="E103" s="29"/>
      <c r="F103" s="29"/>
      <c r="G103" s="30"/>
      <c r="H103" s="29"/>
      <c r="I103" s="29"/>
      <c r="J103" s="29"/>
      <c r="K103" s="29"/>
    </row>
    <row r="104" spans="1:11" ht="12.75">
      <c r="A104" s="30"/>
      <c r="B104" s="29"/>
      <c r="C104" s="29"/>
      <c r="D104" s="29"/>
      <c r="E104" s="29"/>
      <c r="F104" s="29"/>
      <c r="G104" s="30"/>
      <c r="H104" s="29"/>
      <c r="I104" s="29"/>
      <c r="J104" s="29"/>
      <c r="K104" s="29"/>
    </row>
    <row r="105" spans="1:11" ht="12.75">
      <c r="A105" s="30"/>
      <c r="B105" s="29"/>
      <c r="C105" s="29"/>
      <c r="D105" s="29"/>
      <c r="E105" s="29"/>
      <c r="F105" s="29"/>
      <c r="G105" s="30"/>
      <c r="H105" s="29"/>
      <c r="I105" s="29"/>
      <c r="J105" s="29"/>
      <c r="K105" s="29"/>
    </row>
    <row r="106" spans="1:11" ht="12.75">
      <c r="A106" s="30"/>
      <c r="B106" s="29"/>
      <c r="C106" s="29"/>
      <c r="D106" s="29"/>
      <c r="E106" s="29"/>
      <c r="F106" s="29"/>
      <c r="G106" s="30"/>
      <c r="H106" s="29"/>
      <c r="I106" s="29"/>
      <c r="J106" s="29"/>
      <c r="K106" s="29"/>
    </row>
    <row r="107" spans="1:11" ht="12.75">
      <c r="A107" s="30"/>
      <c r="B107" s="29"/>
      <c r="C107" s="29"/>
      <c r="D107" s="29"/>
      <c r="E107" s="29"/>
      <c r="F107" s="29"/>
      <c r="G107" s="30"/>
      <c r="H107" s="29"/>
      <c r="I107" s="29"/>
      <c r="J107" s="29"/>
      <c r="K107" s="29"/>
    </row>
    <row r="108" spans="1:11" ht="12.75">
      <c r="A108" s="30"/>
      <c r="B108" s="29"/>
      <c r="C108" s="29"/>
      <c r="D108" s="29"/>
      <c r="E108" s="29"/>
      <c r="F108" s="29"/>
      <c r="G108" s="30"/>
      <c r="H108" s="29"/>
      <c r="I108" s="29"/>
      <c r="J108" s="29"/>
      <c r="K108" s="29"/>
    </row>
    <row r="109" spans="1:11" ht="12.75">
      <c r="A109" s="30"/>
      <c r="B109" s="29"/>
      <c r="C109" s="29"/>
      <c r="D109" s="29"/>
      <c r="E109" s="29"/>
      <c r="F109" s="29"/>
      <c r="G109" s="30"/>
      <c r="H109" s="29"/>
      <c r="I109" s="29"/>
      <c r="J109" s="29"/>
      <c r="K109" s="29"/>
    </row>
    <row r="110" spans="1:11" ht="12.75">
      <c r="A110" s="30"/>
      <c r="B110" s="29"/>
      <c r="C110" s="29"/>
      <c r="D110" s="29"/>
      <c r="E110" s="29"/>
      <c r="F110" s="29"/>
      <c r="G110" s="30"/>
      <c r="H110" s="29"/>
      <c r="I110" s="29"/>
      <c r="J110" s="29"/>
      <c r="K110" s="29"/>
    </row>
    <row r="111" spans="1:11" ht="12.75">
      <c r="A111" s="30"/>
      <c r="B111" s="29"/>
      <c r="C111" s="29"/>
      <c r="D111" s="29"/>
      <c r="E111" s="29"/>
      <c r="F111" s="29"/>
      <c r="G111" s="30"/>
      <c r="H111" s="29"/>
      <c r="I111" s="29"/>
      <c r="J111" s="29"/>
      <c r="K111" s="29"/>
    </row>
    <row r="112" spans="1:11" ht="12.75">
      <c r="A112" s="30"/>
      <c r="B112" s="29"/>
      <c r="C112" s="29"/>
      <c r="D112" s="29"/>
      <c r="E112" s="29"/>
      <c r="F112" s="29"/>
      <c r="G112" s="30"/>
      <c r="H112" s="29"/>
      <c r="I112" s="29"/>
      <c r="J112" s="29"/>
      <c r="K112" s="29"/>
    </row>
    <row r="113" spans="1:11" ht="12.75">
      <c r="A113" s="30"/>
      <c r="B113" s="29"/>
      <c r="C113" s="29"/>
      <c r="D113" s="29"/>
      <c r="E113" s="29"/>
      <c r="F113" s="29"/>
      <c r="G113" s="30"/>
      <c r="H113" s="29"/>
      <c r="I113" s="29"/>
      <c r="J113" s="29"/>
      <c r="K113" s="29"/>
    </row>
    <row r="114" spans="1:11" ht="12.75">
      <c r="A114" s="30"/>
      <c r="B114" s="29"/>
      <c r="C114" s="29"/>
      <c r="D114" s="29"/>
      <c r="E114" s="29"/>
      <c r="F114" s="29"/>
      <c r="G114" s="30"/>
      <c r="H114" s="29"/>
      <c r="I114" s="29"/>
      <c r="J114" s="29"/>
      <c r="K114" s="29"/>
    </row>
    <row r="115" spans="1:11" ht="12.75">
      <c r="A115" s="30"/>
      <c r="B115" s="29"/>
      <c r="C115" s="29"/>
      <c r="D115" s="29"/>
      <c r="E115" s="29"/>
      <c r="F115" s="29"/>
      <c r="G115" s="30"/>
      <c r="H115" s="29"/>
      <c r="I115" s="29"/>
      <c r="J115" s="29"/>
      <c r="K115" s="29"/>
    </row>
    <row r="116" spans="1:11" ht="12.75">
      <c r="A116" s="30"/>
      <c r="B116" s="29"/>
      <c r="C116" s="29"/>
      <c r="D116" s="29"/>
      <c r="E116" s="29"/>
      <c r="F116" s="29"/>
      <c r="G116" s="30"/>
      <c r="H116" s="29"/>
      <c r="I116" s="29"/>
      <c r="J116" s="29"/>
      <c r="K116" s="29"/>
    </row>
    <row r="117" spans="1:11" ht="12.75">
      <c r="A117" s="30"/>
      <c r="B117" s="29"/>
      <c r="C117" s="29"/>
      <c r="D117" s="29"/>
      <c r="E117" s="29"/>
      <c r="F117" s="29"/>
      <c r="G117" s="30"/>
      <c r="H117" s="29"/>
      <c r="I117" s="29"/>
      <c r="J117" s="29"/>
      <c r="K117" s="29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</sheetData>
  <sheetProtection/>
  <mergeCells count="21">
    <mergeCell ref="E1:G1"/>
    <mergeCell ref="A12:B12"/>
    <mergeCell ref="A13:K13"/>
    <mergeCell ref="G12:H12"/>
    <mergeCell ref="A10:B10"/>
    <mergeCell ref="A11:B11"/>
    <mergeCell ref="B2:J4"/>
    <mergeCell ref="A63:G64"/>
    <mergeCell ref="H63:K63"/>
    <mergeCell ref="H64:K64"/>
    <mergeCell ref="I10:K10"/>
    <mergeCell ref="I11:K11"/>
    <mergeCell ref="C7:I8"/>
    <mergeCell ref="G11:H11"/>
    <mergeCell ref="A9:K9"/>
    <mergeCell ref="I12:K12"/>
    <mergeCell ref="C5:I6"/>
    <mergeCell ref="C10:E10"/>
    <mergeCell ref="C11:E11"/>
    <mergeCell ref="C12:E12"/>
    <mergeCell ref="G10:H10"/>
  </mergeCells>
  <printOptions horizontalCentered="1"/>
  <pageMargins left="0.36" right="0.36" top="0.31" bottom="0.37" header="0.27" footer="0.36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</dc:creator>
  <cp:keywords/>
  <dc:description/>
  <cp:lastModifiedBy>hanuman</cp:lastModifiedBy>
  <cp:lastPrinted>2012-06-30T08:10:27Z</cp:lastPrinted>
  <dcterms:created xsi:type="dcterms:W3CDTF">2007-10-18T08:56:26Z</dcterms:created>
  <dcterms:modified xsi:type="dcterms:W3CDTF">2012-11-15T16:02:23Z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